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PS 01 - Strojně technolog..." sheetId="2" r:id="rId2"/>
    <sheet name="PS 02 - Elektrotechnická ..." sheetId="3" r:id="rId3"/>
    <sheet name="SO 01.1 - Hlavní tlakové ..." sheetId="4" r:id="rId4"/>
    <sheet name="SO 01.2 - Vedlejší tlakov..." sheetId="5" r:id="rId5"/>
    <sheet name="SO 02.1 - Čistírna odpadn..." sheetId="6" r:id="rId6"/>
    <sheet name="SO 02.2 - Propojovací pot..." sheetId="7" r:id="rId7"/>
    <sheet name="SO 02.3 - Studna" sheetId="8" r:id="rId8"/>
    <sheet name="SO 02.4 - Odtok z ČOV" sheetId="9" r:id="rId9"/>
    <sheet name="SO 02.5 - Příjezdová a ar..." sheetId="10" r:id="rId10"/>
    <sheet name="SO 03 - Elektropřípojka NN" sheetId="11" r:id="rId11"/>
    <sheet name="SO 04 - Vodovod" sheetId="12" r:id="rId12"/>
    <sheet name="VRN - Vedlejší rozpočtové..." sheetId="13" r:id="rId13"/>
    <sheet name="Pokyny pro vyplnění" sheetId="14" r:id="rId14"/>
  </sheets>
  <definedNames>
    <definedName name="_xlnm.Print_Area" localSheetId="0">'Rekapitulace stavby'!$D$4:$AO$33,'Rekapitulace stavby'!$C$39:$AQ$66</definedName>
    <definedName name="_xlnm.Print_Titles" localSheetId="0">'Rekapitulace stavby'!$49:$49</definedName>
    <definedName name="_xlnm._FilterDatabase" localSheetId="1" hidden="1">'PS 01 - Strojně technolog...'!$C$77:$K$110</definedName>
    <definedName name="_xlnm.Print_Area" localSheetId="1">'PS 01 - Strojně technolog...'!$C$4:$J$36,'PS 01 - Strojně technolog...'!$C$42:$J$59,'PS 01 - Strojně technolog...'!$C$65:$K$110</definedName>
    <definedName name="_xlnm.Print_Titles" localSheetId="1">'PS 01 - Strojně technolog...'!$77:$77</definedName>
    <definedName name="_xlnm._FilterDatabase" localSheetId="2" hidden="1">'PS 02 - Elektrotechnická ...'!$C$83:$K$339</definedName>
    <definedName name="_xlnm.Print_Area" localSheetId="2">'PS 02 - Elektrotechnická ...'!$C$4:$J$36,'PS 02 - Elektrotechnická ...'!$C$42:$J$65,'PS 02 - Elektrotechnická ...'!$C$71:$K$339</definedName>
    <definedName name="_xlnm.Print_Titles" localSheetId="2">'PS 02 - Elektrotechnická ...'!$83:$83</definedName>
    <definedName name="_xlnm._FilterDatabase" localSheetId="3" hidden="1">'SO 01.1 - Hlavní tlakové ...'!$C$92:$K$515</definedName>
    <definedName name="_xlnm.Print_Area" localSheetId="3">'SO 01.1 - Hlavní tlakové ...'!$C$4:$J$38,'SO 01.1 - Hlavní tlakové ...'!$C$44:$J$72,'SO 01.1 - Hlavní tlakové ...'!$C$78:$K$515</definedName>
    <definedName name="_xlnm.Print_Titles" localSheetId="3">'SO 01.1 - Hlavní tlakové ...'!$92:$92</definedName>
    <definedName name="_xlnm._FilterDatabase" localSheetId="4" hidden="1">'SO 01.2 - Vedlejší tlakov...'!$C$90:$K$384</definedName>
    <definedName name="_xlnm.Print_Area" localSheetId="4">'SO 01.2 - Vedlejší tlakov...'!$C$4:$J$38,'SO 01.2 - Vedlejší tlakov...'!$C$44:$J$70,'SO 01.2 - Vedlejší tlakov...'!$C$76:$K$384</definedName>
    <definedName name="_xlnm.Print_Titles" localSheetId="4">'SO 01.2 - Vedlejší tlakov...'!$90:$90</definedName>
    <definedName name="_xlnm._FilterDatabase" localSheetId="5" hidden="1">'SO 02.1 - Čistírna odpadn...'!$C$104:$K$1059</definedName>
    <definedName name="_xlnm.Print_Area" localSheetId="5">'SO 02.1 - Čistírna odpadn...'!$C$4:$J$38,'SO 02.1 - Čistírna odpadn...'!$C$44:$J$84,'SO 02.1 - Čistírna odpadn...'!$C$90:$K$1059</definedName>
    <definedName name="_xlnm.Print_Titles" localSheetId="5">'SO 02.1 - Čistírna odpadn...'!$104:$104</definedName>
    <definedName name="_xlnm._FilterDatabase" localSheetId="6" hidden="1">'SO 02.2 - Propojovací pot...'!$C$89:$K$538</definedName>
    <definedName name="_xlnm.Print_Area" localSheetId="6">'SO 02.2 - Propojovací pot...'!$C$4:$J$38,'SO 02.2 - Propojovací pot...'!$C$44:$J$69,'SO 02.2 - Propojovací pot...'!$C$75:$K$538</definedName>
    <definedName name="_xlnm.Print_Titles" localSheetId="6">'SO 02.2 - Propojovací pot...'!$89:$89</definedName>
    <definedName name="_xlnm._FilterDatabase" localSheetId="7" hidden="1">'SO 02.3 - Studna'!$C$85:$K$143</definedName>
    <definedName name="_xlnm.Print_Area" localSheetId="7">'SO 02.3 - Studna'!$C$4:$J$38,'SO 02.3 - Studna'!$C$44:$J$65,'SO 02.3 - Studna'!$C$71:$K$143</definedName>
    <definedName name="_xlnm.Print_Titles" localSheetId="7">'SO 02.3 - Studna'!$85:$85</definedName>
    <definedName name="_xlnm._FilterDatabase" localSheetId="8" hidden="1">'SO 02.4 - Odtok z ČOV'!$C$87:$K$261</definedName>
    <definedName name="_xlnm.Print_Area" localSheetId="8">'SO 02.4 - Odtok z ČOV'!$C$4:$J$38,'SO 02.4 - Odtok z ČOV'!$C$44:$J$67,'SO 02.4 - Odtok z ČOV'!$C$73:$K$261</definedName>
    <definedName name="_xlnm.Print_Titles" localSheetId="8">'SO 02.4 - Odtok z ČOV'!$87:$87</definedName>
    <definedName name="_xlnm._FilterDatabase" localSheetId="9" hidden="1">'SO 02.5 - Příjezdová a ar...'!$C$86:$K$156</definedName>
    <definedName name="_xlnm.Print_Area" localSheetId="9">'SO 02.5 - Příjezdová a ar...'!$C$4:$J$38,'SO 02.5 - Příjezdová a ar...'!$C$44:$J$66,'SO 02.5 - Příjezdová a ar...'!$C$72:$K$156</definedName>
    <definedName name="_xlnm.Print_Titles" localSheetId="9">'SO 02.5 - Příjezdová a ar...'!$86:$86</definedName>
    <definedName name="_xlnm._FilterDatabase" localSheetId="10" hidden="1">'SO 03 - Elektropřípojka NN'!$C$80:$K$147</definedName>
    <definedName name="_xlnm.Print_Area" localSheetId="10">'SO 03 - Elektropřípojka NN'!$C$4:$J$36,'SO 03 - Elektropřípojka NN'!$C$42:$J$62,'SO 03 - Elektropřípojka NN'!$C$68:$K$147</definedName>
    <definedName name="_xlnm.Print_Titles" localSheetId="10">'SO 03 - Elektropřípojka NN'!$80:$80</definedName>
    <definedName name="_xlnm._FilterDatabase" localSheetId="11" hidden="1">'SO 04 - Vodovod'!$C$86:$K$389</definedName>
    <definedName name="_xlnm.Print_Area" localSheetId="11">'SO 04 - Vodovod'!$C$4:$J$36,'SO 04 - Vodovod'!$C$42:$J$68,'SO 04 - Vodovod'!$C$74:$K$389</definedName>
    <definedName name="_xlnm.Print_Titles" localSheetId="11">'SO 04 - Vodovod'!$86:$86</definedName>
    <definedName name="_xlnm._FilterDatabase" localSheetId="12" hidden="1">'VRN - Vedlejší rozpočtové...'!$C$80:$K$100</definedName>
    <definedName name="_xlnm.Print_Area" localSheetId="12">'VRN - Vedlejší rozpočtové...'!$C$4:$J$36,'VRN - Vedlejší rozpočtové...'!$C$42:$J$62,'VRN - Vedlejší rozpočtové...'!$C$68:$K$100</definedName>
    <definedName name="_xlnm.Print_Titles" localSheetId="12">'VRN - Vedlejší rozpočtové...'!$80:$80</definedName>
    <definedName name="_xlnm.Print_Area" localSheetId="13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5"/>
  <c r="AX65"/>
  <c i="13" r="BI99"/>
  <c r="BH99"/>
  <c r="BG99"/>
  <c r="BF99"/>
  <c r="T99"/>
  <c r="T98"/>
  <c r="R99"/>
  <c r="R98"/>
  <c r="P99"/>
  <c r="P98"/>
  <c r="BK99"/>
  <c r="BK98"/>
  <c r="J98"/>
  <c r="J99"/>
  <c r="BE99"/>
  <c r="J61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T91"/>
  <c r="R92"/>
  <c r="R91"/>
  <c r="P92"/>
  <c r="P91"/>
  <c r="BK92"/>
  <c r="BK91"/>
  <c r="J91"/>
  <c r="J92"/>
  <c r="BE92"/>
  <c r="J60"/>
  <c r="BI89"/>
  <c r="BH89"/>
  <c r="BG89"/>
  <c r="BF89"/>
  <c r="T89"/>
  <c r="T88"/>
  <c r="R89"/>
  <c r="R88"/>
  <c r="P89"/>
  <c r="P88"/>
  <c r="BK89"/>
  <c r="BK88"/>
  <c r="J88"/>
  <c r="J89"/>
  <c r="BE89"/>
  <c r="J59"/>
  <c r="BI86"/>
  <c r="BH86"/>
  <c r="BG86"/>
  <c r="BF86"/>
  <c r="T86"/>
  <c r="R86"/>
  <c r="P86"/>
  <c r="BK86"/>
  <c r="J86"/>
  <c r="BE86"/>
  <c r="BI84"/>
  <c r="F34"/>
  <c i="1" r="BD65"/>
  <c i="13" r="BH84"/>
  <c r="F33"/>
  <c i="1" r="BC65"/>
  <c i="13" r="BG84"/>
  <c r="F32"/>
  <c i="1" r="BB65"/>
  <c i="13" r="BF84"/>
  <c r="J31"/>
  <c i="1" r="AW65"/>
  <c i="13" r="F31"/>
  <c i="1" r="BA65"/>
  <c i="13" r="T84"/>
  <c r="T83"/>
  <c r="T82"/>
  <c r="T81"/>
  <c r="R84"/>
  <c r="R83"/>
  <c r="R82"/>
  <c r="R81"/>
  <c r="P84"/>
  <c r="P83"/>
  <c r="P82"/>
  <c r="P81"/>
  <c i="1" r="AU65"/>
  <c i="13" r="BK84"/>
  <c r="BK83"/>
  <c r="J83"/>
  <c r="BK82"/>
  <c r="J82"/>
  <c r="BK81"/>
  <c r="J81"/>
  <c r="J56"/>
  <c r="J27"/>
  <c i="1" r="AG65"/>
  <c i="13" r="J84"/>
  <c r="BE84"/>
  <c r="J30"/>
  <c i="1" r="AV65"/>
  <c i="13" r="F30"/>
  <c i="1" r="AZ65"/>
  <c i="13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4"/>
  <c r="AX64"/>
  <c i="12" r="BI388"/>
  <c r="BH388"/>
  <c r="BG388"/>
  <c r="BF388"/>
  <c r="T388"/>
  <c r="R388"/>
  <c r="P388"/>
  <c r="BK388"/>
  <c r="J388"/>
  <c r="BE388"/>
  <c r="BI386"/>
  <c r="BH386"/>
  <c r="BG386"/>
  <c r="BF386"/>
  <c r="T386"/>
  <c r="T385"/>
  <c r="T384"/>
  <c r="R386"/>
  <c r="R385"/>
  <c r="R384"/>
  <c r="P386"/>
  <c r="P385"/>
  <c r="P384"/>
  <c r="BK386"/>
  <c r="BK385"/>
  <c r="J385"/>
  <c r="BK384"/>
  <c r="J384"/>
  <c r="J386"/>
  <c r="BE386"/>
  <c r="J67"/>
  <c r="J66"/>
  <c r="BI383"/>
  <c r="BH383"/>
  <c r="BG383"/>
  <c r="BF383"/>
  <c r="T383"/>
  <c r="R383"/>
  <c r="P383"/>
  <c r="BK383"/>
  <c r="J383"/>
  <c r="BE383"/>
  <c r="BI382"/>
  <c r="BH382"/>
  <c r="BG382"/>
  <c r="BF382"/>
  <c r="T382"/>
  <c r="T381"/>
  <c r="R382"/>
  <c r="R381"/>
  <c r="P382"/>
  <c r="P381"/>
  <c r="BK382"/>
  <c r="BK381"/>
  <c r="J381"/>
  <c r="J382"/>
  <c r="BE382"/>
  <c r="J65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6"/>
  <c r="BH376"/>
  <c r="BG376"/>
  <c r="BF376"/>
  <c r="T376"/>
  <c r="R376"/>
  <c r="P376"/>
  <c r="BK376"/>
  <c r="J376"/>
  <c r="BE376"/>
  <c r="BI374"/>
  <c r="BH374"/>
  <c r="BG374"/>
  <c r="BF374"/>
  <c r="T374"/>
  <c r="R374"/>
  <c r="P374"/>
  <c r="BK374"/>
  <c r="J374"/>
  <c r="BE374"/>
  <c r="BI373"/>
  <c r="BH373"/>
  <c r="BG373"/>
  <c r="BF373"/>
  <c r="T373"/>
  <c r="T372"/>
  <c r="R373"/>
  <c r="R372"/>
  <c r="P373"/>
  <c r="P372"/>
  <c r="BK373"/>
  <c r="BK372"/>
  <c r="J372"/>
  <c r="J373"/>
  <c r="BE373"/>
  <c r="J64"/>
  <c r="BI369"/>
  <c r="BH369"/>
  <c r="BG369"/>
  <c r="BF369"/>
  <c r="T369"/>
  <c r="R369"/>
  <c r="P369"/>
  <c r="BK369"/>
  <c r="J369"/>
  <c r="BE369"/>
  <c r="BI366"/>
  <c r="BH366"/>
  <c r="BG366"/>
  <c r="BF366"/>
  <c r="T366"/>
  <c r="R366"/>
  <c r="P366"/>
  <c r="BK366"/>
  <c r="J366"/>
  <c r="BE366"/>
  <c r="BI363"/>
  <c r="BH363"/>
  <c r="BG363"/>
  <c r="BF363"/>
  <c r="T363"/>
  <c r="T362"/>
  <c r="R363"/>
  <c r="R362"/>
  <c r="P363"/>
  <c r="P362"/>
  <c r="BK363"/>
  <c r="BK362"/>
  <c r="J362"/>
  <c r="J363"/>
  <c r="BE363"/>
  <c r="J63"/>
  <c r="BI359"/>
  <c r="BH359"/>
  <c r="BG359"/>
  <c r="BF359"/>
  <c r="T359"/>
  <c r="R359"/>
  <c r="P359"/>
  <c r="BK359"/>
  <c r="J359"/>
  <c r="BE359"/>
  <c r="BI356"/>
  <c r="BH356"/>
  <c r="BG356"/>
  <c r="BF356"/>
  <c r="T356"/>
  <c r="R356"/>
  <c r="P356"/>
  <c r="BK356"/>
  <c r="J356"/>
  <c r="BE356"/>
  <c r="BI353"/>
  <c r="BH353"/>
  <c r="BG353"/>
  <c r="BF353"/>
  <c r="T353"/>
  <c r="R353"/>
  <c r="P353"/>
  <c r="BK353"/>
  <c r="J353"/>
  <c r="BE353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5"/>
  <c r="BH325"/>
  <c r="BG325"/>
  <c r="BF325"/>
  <c r="T325"/>
  <c r="R325"/>
  <c r="P325"/>
  <c r="BK325"/>
  <c r="J325"/>
  <c r="BE325"/>
  <c r="BI323"/>
  <c r="BH323"/>
  <c r="BG323"/>
  <c r="BF323"/>
  <c r="T323"/>
  <c r="R323"/>
  <c r="P323"/>
  <c r="BK323"/>
  <c r="J323"/>
  <c r="BE323"/>
  <c r="BI321"/>
  <c r="BH321"/>
  <c r="BG321"/>
  <c r="BF321"/>
  <c r="T321"/>
  <c r="R321"/>
  <c r="P321"/>
  <c r="BK321"/>
  <c r="J321"/>
  <c r="BE321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6"/>
  <c r="BH286"/>
  <c r="BG286"/>
  <c r="BF286"/>
  <c r="T286"/>
  <c r="R286"/>
  <c r="P286"/>
  <c r="BK286"/>
  <c r="J286"/>
  <c r="BE286"/>
  <c r="BI283"/>
  <c r="BH283"/>
  <c r="BG283"/>
  <c r="BF283"/>
  <c r="T283"/>
  <c r="R283"/>
  <c r="P283"/>
  <c r="BK283"/>
  <c r="J283"/>
  <c r="BE283"/>
  <c r="BI280"/>
  <c r="BH280"/>
  <c r="BG280"/>
  <c r="BF280"/>
  <c r="T280"/>
  <c r="R280"/>
  <c r="P280"/>
  <c r="BK280"/>
  <c r="J280"/>
  <c r="BE280"/>
  <c r="BI279"/>
  <c r="BH279"/>
  <c r="BG279"/>
  <c r="BF279"/>
  <c r="T279"/>
  <c r="T278"/>
  <c r="R279"/>
  <c r="R278"/>
  <c r="P279"/>
  <c r="P278"/>
  <c r="BK279"/>
  <c r="BK278"/>
  <c r="J278"/>
  <c r="J279"/>
  <c r="BE279"/>
  <c r="J62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8"/>
  <c r="BH268"/>
  <c r="BG268"/>
  <c r="BF268"/>
  <c r="T268"/>
  <c r="R268"/>
  <c r="P268"/>
  <c r="BK268"/>
  <c r="J268"/>
  <c r="BE268"/>
  <c r="BI265"/>
  <c r="BH265"/>
  <c r="BG265"/>
  <c r="BF265"/>
  <c r="T265"/>
  <c r="R265"/>
  <c r="P265"/>
  <c r="BK265"/>
  <c r="J265"/>
  <c r="BE265"/>
  <c r="BI262"/>
  <c r="BH262"/>
  <c r="BG262"/>
  <c r="BF262"/>
  <c r="T262"/>
  <c r="T261"/>
  <c r="R262"/>
  <c r="R261"/>
  <c r="P262"/>
  <c r="P261"/>
  <c r="BK262"/>
  <c r="BK261"/>
  <c r="J261"/>
  <c r="J262"/>
  <c r="BE262"/>
  <c r="J61"/>
  <c r="BI257"/>
  <c r="BH257"/>
  <c r="BG257"/>
  <c r="BF257"/>
  <c r="T257"/>
  <c r="R257"/>
  <c r="P257"/>
  <c r="BK257"/>
  <c r="J257"/>
  <c r="BE257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4"/>
  <c r="BH244"/>
  <c r="BG244"/>
  <c r="BF244"/>
  <c r="T244"/>
  <c r="T243"/>
  <c r="R244"/>
  <c r="R243"/>
  <c r="P244"/>
  <c r="P243"/>
  <c r="BK244"/>
  <c r="BK243"/>
  <c r="J243"/>
  <c r="J244"/>
  <c r="BE244"/>
  <c r="J60"/>
  <c r="BI241"/>
  <c r="BH241"/>
  <c r="BG241"/>
  <c r="BF241"/>
  <c r="T241"/>
  <c r="R241"/>
  <c r="P241"/>
  <c r="BK241"/>
  <c r="J241"/>
  <c r="BE241"/>
  <c r="BI238"/>
  <c r="BH238"/>
  <c r="BG238"/>
  <c r="BF238"/>
  <c r="T238"/>
  <c r="R238"/>
  <c r="P238"/>
  <c r="BK238"/>
  <c r="J238"/>
  <c r="BE238"/>
  <c r="BI235"/>
  <c r="BH235"/>
  <c r="BG235"/>
  <c r="BF235"/>
  <c r="T235"/>
  <c r="T234"/>
  <c r="R235"/>
  <c r="R234"/>
  <c r="P235"/>
  <c r="P234"/>
  <c r="BK235"/>
  <c r="BK234"/>
  <c r="J234"/>
  <c r="J235"/>
  <c r="BE235"/>
  <c r="J59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21"/>
  <c r="BH221"/>
  <c r="BG221"/>
  <c r="BF221"/>
  <c r="T221"/>
  <c r="R221"/>
  <c r="P221"/>
  <c r="BK221"/>
  <c r="J221"/>
  <c r="BE221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07"/>
  <c r="BH207"/>
  <c r="BG207"/>
  <c r="BF207"/>
  <c r="T207"/>
  <c r="R207"/>
  <c r="P207"/>
  <c r="BK207"/>
  <c r="J207"/>
  <c r="BE207"/>
  <c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F34"/>
  <c i="1" r="BD64"/>
  <c i="12" r="BH90"/>
  <c r="F33"/>
  <c i="1" r="BC64"/>
  <c i="12" r="BG90"/>
  <c r="F32"/>
  <c i="1" r="BB64"/>
  <c i="12" r="BF90"/>
  <c r="J31"/>
  <c i="1" r="AW64"/>
  <c i="12" r="F31"/>
  <c i="1" r="BA64"/>
  <c i="12" r="T90"/>
  <c r="T89"/>
  <c r="T88"/>
  <c r="T87"/>
  <c r="R90"/>
  <c r="R89"/>
  <c r="R88"/>
  <c r="R87"/>
  <c r="P90"/>
  <c r="P89"/>
  <c r="P88"/>
  <c r="P87"/>
  <c i="1" r="AU64"/>
  <c i="12" r="BK90"/>
  <c r="BK89"/>
  <c r="J89"/>
  <c r="BK88"/>
  <c r="J88"/>
  <c r="BK87"/>
  <c r="J87"/>
  <c r="J56"/>
  <c r="J27"/>
  <c i="1" r="AG64"/>
  <c i="12" r="J90"/>
  <c r="BE90"/>
  <c r="J30"/>
  <c i="1" r="AV64"/>
  <c i="12" r="F30"/>
  <c i="1" r="AZ64"/>
  <c i="12" r="J58"/>
  <c r="J57"/>
  <c r="J83"/>
  <c r="F83"/>
  <c r="F81"/>
  <c r="E79"/>
  <c r="J51"/>
  <c r="F51"/>
  <c r="F49"/>
  <c r="E47"/>
  <c r="J36"/>
  <c r="J18"/>
  <c r="E18"/>
  <c r="F84"/>
  <c r="F52"/>
  <c r="J17"/>
  <c r="J12"/>
  <c r="J81"/>
  <c r="J49"/>
  <c r="E7"/>
  <c r="E77"/>
  <c r="E45"/>
  <c i="1" r="AY63"/>
  <c r="AX63"/>
  <c i="11" r="BI144"/>
  <c r="BH144"/>
  <c r="BG144"/>
  <c r="BF144"/>
  <c r="T144"/>
  <c r="R144"/>
  <c r="P144"/>
  <c r="BK144"/>
  <c r="J144"/>
  <c r="BE144"/>
  <c r="BI140"/>
  <c r="BH140"/>
  <c r="BG140"/>
  <c r="BF140"/>
  <c r="T140"/>
  <c r="T139"/>
  <c r="R140"/>
  <c r="R139"/>
  <c r="P140"/>
  <c r="P139"/>
  <c r="BK140"/>
  <c r="BK139"/>
  <c r="J139"/>
  <c r="J140"/>
  <c r="BE140"/>
  <c r="J61"/>
  <c r="BI135"/>
  <c r="BH135"/>
  <c r="BG135"/>
  <c r="BF135"/>
  <c r="T135"/>
  <c r="R135"/>
  <c r="P135"/>
  <c r="BK135"/>
  <c r="J135"/>
  <c r="BE135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1"/>
  <c r="BH91"/>
  <c r="BG91"/>
  <c r="BF91"/>
  <c r="T91"/>
  <c r="T90"/>
  <c r="T89"/>
  <c r="R91"/>
  <c r="R90"/>
  <c r="R89"/>
  <c r="P91"/>
  <c r="P90"/>
  <c r="P89"/>
  <c r="BK91"/>
  <c r="BK90"/>
  <c r="J90"/>
  <c r="BK89"/>
  <c r="J89"/>
  <c r="J91"/>
  <c r="BE91"/>
  <c r="J60"/>
  <c r="J59"/>
  <c r="BI87"/>
  <c r="BH87"/>
  <c r="BG87"/>
  <c r="BF87"/>
  <c r="T87"/>
  <c r="R87"/>
  <c r="P87"/>
  <c r="BK87"/>
  <c r="J87"/>
  <c r="BE87"/>
  <c r="BI84"/>
  <c r="F34"/>
  <c i="1" r="BD63"/>
  <c i="11" r="BH84"/>
  <c r="F33"/>
  <c i="1" r="BC63"/>
  <c i="11" r="BG84"/>
  <c r="F32"/>
  <c i="1" r="BB63"/>
  <c i="11" r="BF84"/>
  <c r="J31"/>
  <c i="1" r="AW63"/>
  <c i="11" r="F31"/>
  <c i="1" r="BA63"/>
  <c i="11" r="T84"/>
  <c r="T83"/>
  <c r="T82"/>
  <c r="T81"/>
  <c r="R84"/>
  <c r="R83"/>
  <c r="R82"/>
  <c r="R81"/>
  <c r="P84"/>
  <c r="P83"/>
  <c r="P82"/>
  <c r="P81"/>
  <c i="1" r="AU63"/>
  <c i="11" r="BK84"/>
  <c r="BK83"/>
  <c r="J83"/>
  <c r="BK82"/>
  <c r="J82"/>
  <c r="BK81"/>
  <c r="J81"/>
  <c r="J56"/>
  <c r="J27"/>
  <c i="1" r="AG63"/>
  <c i="11" r="J84"/>
  <c r="BE84"/>
  <c r="J30"/>
  <c i="1" r="AV63"/>
  <c i="11" r="F30"/>
  <c i="1" r="AZ63"/>
  <c i="11" r="J58"/>
  <c r="J57"/>
  <c r="J77"/>
  <c r="F77"/>
  <c r="F75"/>
  <c r="E73"/>
  <c r="J51"/>
  <c r="F51"/>
  <c r="F49"/>
  <c r="E47"/>
  <c r="J36"/>
  <c r="J18"/>
  <c r="E18"/>
  <c r="F78"/>
  <c r="F52"/>
  <c r="J17"/>
  <c r="J12"/>
  <c r="J75"/>
  <c r="J49"/>
  <c r="E7"/>
  <c r="E71"/>
  <c r="E45"/>
  <c i="1" r="AY62"/>
  <c r="AX62"/>
  <c i="10" r="BI156"/>
  <c r="BH156"/>
  <c r="BG156"/>
  <c r="BF156"/>
  <c r="T156"/>
  <c r="T155"/>
  <c r="R156"/>
  <c r="R155"/>
  <c r="P156"/>
  <c r="P155"/>
  <c r="BK156"/>
  <c r="BK155"/>
  <c r="J155"/>
  <c r="J156"/>
  <c r="BE156"/>
  <c r="J65"/>
  <c r="BI154"/>
  <c r="BH154"/>
  <c r="BG154"/>
  <c r="BF154"/>
  <c r="T154"/>
  <c r="R154"/>
  <c r="P154"/>
  <c r="BK154"/>
  <c r="J154"/>
  <c r="BE154"/>
  <c r="BI149"/>
  <c r="BH149"/>
  <c r="BG149"/>
  <c r="BF149"/>
  <c r="T149"/>
  <c r="T148"/>
  <c r="R149"/>
  <c r="R148"/>
  <c r="P149"/>
  <c r="P148"/>
  <c r="BK149"/>
  <c r="BK148"/>
  <c r="J148"/>
  <c r="J149"/>
  <c r="BE149"/>
  <c r="J64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25"/>
  <c r="BH125"/>
  <c r="BG125"/>
  <c r="BF125"/>
  <c r="T125"/>
  <c r="T124"/>
  <c r="R125"/>
  <c r="R124"/>
  <c r="P125"/>
  <c r="P124"/>
  <c r="BK125"/>
  <c r="BK124"/>
  <c r="J124"/>
  <c r="J125"/>
  <c r="BE125"/>
  <c r="J6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90"/>
  <c r="F36"/>
  <c i="1" r="BD62"/>
  <c i="10" r="BH90"/>
  <c r="F35"/>
  <c i="1" r="BC62"/>
  <c i="10" r="BG90"/>
  <c r="F34"/>
  <c i="1" r="BB62"/>
  <c i="10" r="BF90"/>
  <c r="J33"/>
  <c i="1" r="AW62"/>
  <c i="10" r="F33"/>
  <c i="1" r="BA62"/>
  <c i="10" r="T90"/>
  <c r="T89"/>
  <c r="T88"/>
  <c r="T87"/>
  <c r="R90"/>
  <c r="R89"/>
  <c r="R88"/>
  <c r="R87"/>
  <c r="P90"/>
  <c r="P89"/>
  <c r="P88"/>
  <c r="P87"/>
  <c i="1" r="AU62"/>
  <c i="10" r="BK90"/>
  <c r="BK89"/>
  <c r="J89"/>
  <c r="BK88"/>
  <c r="J88"/>
  <c r="BK87"/>
  <c r="J87"/>
  <c r="J60"/>
  <c r="J29"/>
  <c i="1" r="AG62"/>
  <c i="10" r="J90"/>
  <c r="BE90"/>
  <c r="J32"/>
  <c i="1" r="AV62"/>
  <c i="10" r="F32"/>
  <c i="1" r="AZ62"/>
  <c i="10" r="J62"/>
  <c r="J61"/>
  <c r="J83"/>
  <c r="F83"/>
  <c r="F81"/>
  <c r="E79"/>
  <c r="J55"/>
  <c r="F55"/>
  <c r="F53"/>
  <c r="E51"/>
  <c r="J38"/>
  <c r="J20"/>
  <c r="E20"/>
  <c r="F84"/>
  <c r="F56"/>
  <c r="J19"/>
  <c r="J14"/>
  <c r="J81"/>
  <c r="J53"/>
  <c r="E7"/>
  <c r="E75"/>
  <c r="E47"/>
  <c i="1" r="AY61"/>
  <c r="AX61"/>
  <c i="9" r="BI261"/>
  <c r="BH261"/>
  <c r="BG261"/>
  <c r="BF261"/>
  <c r="T261"/>
  <c r="R261"/>
  <c r="P261"/>
  <c r="BK261"/>
  <c r="J261"/>
  <c r="BE261"/>
  <c r="BI260"/>
  <c r="BH260"/>
  <c r="BG260"/>
  <c r="BF260"/>
  <c r="T260"/>
  <c r="T259"/>
  <c r="R260"/>
  <c r="R259"/>
  <c r="P260"/>
  <c r="P259"/>
  <c r="BK260"/>
  <c r="BK259"/>
  <c r="J259"/>
  <c r="J260"/>
  <c r="BE260"/>
  <c r="J66"/>
  <c r="BI256"/>
  <c r="BH256"/>
  <c r="BG256"/>
  <c r="BF256"/>
  <c r="T256"/>
  <c r="R256"/>
  <c r="P256"/>
  <c r="BK256"/>
  <c r="J256"/>
  <c r="BE256"/>
  <c r="BI253"/>
  <c r="BH253"/>
  <c r="BG253"/>
  <c r="BF253"/>
  <c r="T253"/>
  <c r="R253"/>
  <c r="P253"/>
  <c r="BK253"/>
  <c r="J253"/>
  <c r="BE253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3"/>
  <c r="BH233"/>
  <c r="BG233"/>
  <c r="BF233"/>
  <c r="T233"/>
  <c r="R233"/>
  <c r="P233"/>
  <c r="BK233"/>
  <c r="J233"/>
  <c r="BE233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2"/>
  <c r="BH222"/>
  <c r="BG222"/>
  <c r="BF222"/>
  <c r="T222"/>
  <c r="T221"/>
  <c r="R222"/>
  <c r="R221"/>
  <c r="P222"/>
  <c r="P221"/>
  <c r="BK222"/>
  <c r="BK221"/>
  <c r="J221"/>
  <c r="J222"/>
  <c r="BE222"/>
  <c r="J65"/>
  <c r="BI216"/>
  <c r="BH216"/>
  <c r="BG216"/>
  <c r="BF216"/>
  <c r="T216"/>
  <c r="R216"/>
  <c r="P216"/>
  <c r="BK216"/>
  <c r="J216"/>
  <c r="BE216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7"/>
  <c r="BH207"/>
  <c r="BG207"/>
  <c r="BF207"/>
  <c r="T207"/>
  <c r="R207"/>
  <c r="P207"/>
  <c r="BK207"/>
  <c r="J207"/>
  <c r="BE207"/>
  <c r="BI201"/>
  <c r="BH201"/>
  <c r="BG201"/>
  <c r="BF201"/>
  <c r="T201"/>
  <c r="R201"/>
  <c r="P201"/>
  <c r="BK201"/>
  <c r="J201"/>
  <c r="BE201"/>
  <c r="BI196"/>
  <c r="BH196"/>
  <c r="BG196"/>
  <c r="BF196"/>
  <c r="T196"/>
  <c r="T195"/>
  <c r="R196"/>
  <c r="R195"/>
  <c r="P196"/>
  <c r="P195"/>
  <c r="BK196"/>
  <c r="BK195"/>
  <c r="J195"/>
  <c r="J196"/>
  <c r="BE196"/>
  <c r="J64"/>
  <c r="BI192"/>
  <c r="BH192"/>
  <c r="BG192"/>
  <c r="BF192"/>
  <c r="T192"/>
  <c r="R192"/>
  <c r="P192"/>
  <c r="BK192"/>
  <c r="J192"/>
  <c r="BE192"/>
  <c r="BI186"/>
  <c r="BH186"/>
  <c r="BG186"/>
  <c r="BF186"/>
  <c r="T186"/>
  <c r="R186"/>
  <c r="P186"/>
  <c r="BK186"/>
  <c r="J186"/>
  <c r="BE186"/>
  <c r="BI180"/>
  <c r="BH180"/>
  <c r="BG180"/>
  <c r="BF180"/>
  <c r="T180"/>
  <c r="T179"/>
  <c r="R180"/>
  <c r="R179"/>
  <c r="P180"/>
  <c r="P179"/>
  <c r="BK180"/>
  <c r="BK179"/>
  <c r="J179"/>
  <c r="J180"/>
  <c r="BE180"/>
  <c r="J63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3"/>
  <c r="BH163"/>
  <c r="BG163"/>
  <c r="BF163"/>
  <c r="T163"/>
  <c r="R163"/>
  <c r="P163"/>
  <c r="BK163"/>
  <c r="J163"/>
  <c r="BE163"/>
  <c r="BI157"/>
  <c r="BH157"/>
  <c r="BG157"/>
  <c r="BF157"/>
  <c r="T157"/>
  <c r="R157"/>
  <c r="P157"/>
  <c r="BK157"/>
  <c r="J157"/>
  <c r="BE157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3"/>
  <c r="BH103"/>
  <c r="BG103"/>
  <c r="BF103"/>
  <c r="T103"/>
  <c r="R103"/>
  <c r="P103"/>
  <c r="BK103"/>
  <c r="J103"/>
  <c r="BE103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F36"/>
  <c i="1" r="BD61"/>
  <c i="9" r="BH91"/>
  <c r="F35"/>
  <c i="1" r="BC61"/>
  <c i="9" r="BG91"/>
  <c r="F34"/>
  <c i="1" r="BB61"/>
  <c i="9" r="BF91"/>
  <c r="J33"/>
  <c i="1" r="AW61"/>
  <c i="9" r="F33"/>
  <c i="1" r="BA61"/>
  <c i="9" r="T91"/>
  <c r="T90"/>
  <c r="T89"/>
  <c r="T88"/>
  <c r="R91"/>
  <c r="R90"/>
  <c r="R89"/>
  <c r="R88"/>
  <c r="P91"/>
  <c r="P90"/>
  <c r="P89"/>
  <c r="P88"/>
  <c i="1" r="AU61"/>
  <c i="9" r="BK91"/>
  <c r="BK90"/>
  <c r="J90"/>
  <c r="BK89"/>
  <c r="J89"/>
  <c r="BK88"/>
  <c r="J88"/>
  <c r="J60"/>
  <c r="J29"/>
  <c i="1" r="AG61"/>
  <c i="9" r="J91"/>
  <c r="BE91"/>
  <c r="J32"/>
  <c i="1" r="AV61"/>
  <c i="9" r="F32"/>
  <c i="1" r="AZ61"/>
  <c i="9" r="J62"/>
  <c r="J61"/>
  <c r="J84"/>
  <c r="F84"/>
  <c r="F82"/>
  <c r="E80"/>
  <c r="J55"/>
  <c r="F55"/>
  <c r="F53"/>
  <c r="E51"/>
  <c r="J38"/>
  <c r="J20"/>
  <c r="E20"/>
  <c r="F85"/>
  <c r="F56"/>
  <c r="J19"/>
  <c r="J14"/>
  <c r="J82"/>
  <c r="J53"/>
  <c r="E7"/>
  <c r="E76"/>
  <c r="E47"/>
  <c i="1" r="AY60"/>
  <c r="AX60"/>
  <c i="8" r="BI143"/>
  <c r="BH143"/>
  <c r="BG143"/>
  <c r="BF143"/>
  <c r="T143"/>
  <c r="T142"/>
  <c r="R143"/>
  <c r="R142"/>
  <c r="P143"/>
  <c r="P142"/>
  <c r="BK143"/>
  <c r="BK142"/>
  <c r="J142"/>
  <c r="J143"/>
  <c r="BE143"/>
  <c r="J64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3"/>
  <c r="BH103"/>
  <c r="BG103"/>
  <c r="BF103"/>
  <c r="T103"/>
  <c r="T102"/>
  <c r="R103"/>
  <c r="R102"/>
  <c r="P103"/>
  <c r="P102"/>
  <c r="BK103"/>
  <c r="BK102"/>
  <c r="J102"/>
  <c r="J103"/>
  <c r="BE103"/>
  <c r="J63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89"/>
  <c r="F36"/>
  <c i="1" r="BD60"/>
  <c i="8" r="BH89"/>
  <c r="F35"/>
  <c i="1" r="BC60"/>
  <c i="8" r="BG89"/>
  <c r="F34"/>
  <c i="1" r="BB60"/>
  <c i="8" r="BF89"/>
  <c r="J33"/>
  <c i="1" r="AW60"/>
  <c i="8" r="F33"/>
  <c i="1" r="BA60"/>
  <c i="8" r="T89"/>
  <c r="T88"/>
  <c r="T87"/>
  <c r="T86"/>
  <c r="R89"/>
  <c r="R88"/>
  <c r="R87"/>
  <c r="R86"/>
  <c r="P89"/>
  <c r="P88"/>
  <c r="P87"/>
  <c r="P86"/>
  <c i="1" r="AU60"/>
  <c i="8" r="BK89"/>
  <c r="BK88"/>
  <c r="J88"/>
  <c r="BK87"/>
  <c r="J87"/>
  <c r="BK86"/>
  <c r="J86"/>
  <c r="J60"/>
  <c r="J29"/>
  <c i="1" r="AG60"/>
  <c i="8" r="J89"/>
  <c r="BE89"/>
  <c r="J32"/>
  <c i="1" r="AV60"/>
  <c i="8" r="F32"/>
  <c i="1" r="AZ60"/>
  <c i="8" r="J62"/>
  <c r="J61"/>
  <c r="J82"/>
  <c r="F82"/>
  <c r="F80"/>
  <c r="E78"/>
  <c r="J55"/>
  <c r="F55"/>
  <c r="F53"/>
  <c r="E51"/>
  <c r="J38"/>
  <c r="J20"/>
  <c r="E20"/>
  <c r="F83"/>
  <c r="F56"/>
  <c r="J19"/>
  <c r="J14"/>
  <c r="J80"/>
  <c r="J53"/>
  <c r="E7"/>
  <c r="E74"/>
  <c r="E47"/>
  <c i="1" r="AY59"/>
  <c r="AX59"/>
  <c i="7" r="BI538"/>
  <c r="BH538"/>
  <c r="BG538"/>
  <c r="BF538"/>
  <c r="T538"/>
  <c r="T537"/>
  <c r="R538"/>
  <c r="R537"/>
  <c r="P538"/>
  <c r="P537"/>
  <c r="BK538"/>
  <c r="BK537"/>
  <c r="J537"/>
  <c r="J538"/>
  <c r="BE538"/>
  <c r="J68"/>
  <c r="BI534"/>
  <c r="BH534"/>
  <c r="BG534"/>
  <c r="BF534"/>
  <c r="T534"/>
  <c r="R534"/>
  <c r="P534"/>
  <c r="BK534"/>
  <c r="J534"/>
  <c r="BE534"/>
  <c r="BI532"/>
  <c r="BH532"/>
  <c r="BG532"/>
  <c r="BF532"/>
  <c r="T532"/>
  <c r="R532"/>
  <c r="P532"/>
  <c r="BK532"/>
  <c r="J532"/>
  <c r="BE532"/>
  <c r="BI529"/>
  <c r="BH529"/>
  <c r="BG529"/>
  <c r="BF529"/>
  <c r="T529"/>
  <c r="R529"/>
  <c r="P529"/>
  <c r="BK529"/>
  <c r="J529"/>
  <c r="BE529"/>
  <c r="BI528"/>
  <c r="BH528"/>
  <c r="BG528"/>
  <c r="BF528"/>
  <c r="T528"/>
  <c r="R528"/>
  <c r="P528"/>
  <c r="BK528"/>
  <c r="J528"/>
  <c r="BE528"/>
  <c r="BI525"/>
  <c r="BH525"/>
  <c r="BG525"/>
  <c r="BF525"/>
  <c r="T525"/>
  <c r="T524"/>
  <c r="R525"/>
  <c r="R524"/>
  <c r="P525"/>
  <c r="P524"/>
  <c r="BK525"/>
  <c r="BK524"/>
  <c r="J524"/>
  <c r="J525"/>
  <c r="BE525"/>
  <c r="J67"/>
  <c r="BI509"/>
  <c r="BH509"/>
  <c r="BG509"/>
  <c r="BF509"/>
  <c r="T509"/>
  <c r="R509"/>
  <c r="P509"/>
  <c r="BK509"/>
  <c r="J509"/>
  <c r="BE509"/>
  <c r="BI494"/>
  <c r="BH494"/>
  <c r="BG494"/>
  <c r="BF494"/>
  <c r="T494"/>
  <c r="R494"/>
  <c r="P494"/>
  <c r="BK494"/>
  <c r="J494"/>
  <c r="BE494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89"/>
  <c r="BH489"/>
  <c r="BG489"/>
  <c r="BF489"/>
  <c r="T489"/>
  <c r="R489"/>
  <c r="P489"/>
  <c r="BK489"/>
  <c r="J489"/>
  <c r="BE489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68"/>
  <c r="BH468"/>
  <c r="BG468"/>
  <c r="BF468"/>
  <c r="T468"/>
  <c r="R468"/>
  <c r="P468"/>
  <c r="BK468"/>
  <c r="J468"/>
  <c r="BE468"/>
  <c r="BI465"/>
  <c r="BH465"/>
  <c r="BG465"/>
  <c r="BF465"/>
  <c r="T465"/>
  <c r="R465"/>
  <c r="P465"/>
  <c r="BK465"/>
  <c r="J465"/>
  <c r="BE465"/>
  <c r="BI462"/>
  <c r="BH462"/>
  <c r="BG462"/>
  <c r="BF462"/>
  <c r="T462"/>
  <c r="R462"/>
  <c r="P462"/>
  <c r="BK462"/>
  <c r="J462"/>
  <c r="BE462"/>
  <c r="BI459"/>
  <c r="BH459"/>
  <c r="BG459"/>
  <c r="BF459"/>
  <c r="T459"/>
  <c r="R459"/>
  <c r="P459"/>
  <c r="BK459"/>
  <c r="J459"/>
  <c r="BE459"/>
  <c r="BI452"/>
  <c r="BH452"/>
  <c r="BG452"/>
  <c r="BF452"/>
  <c r="T452"/>
  <c r="R452"/>
  <c r="P452"/>
  <c r="BK452"/>
  <c r="J452"/>
  <c r="BE452"/>
  <c r="BI443"/>
  <c r="BH443"/>
  <c r="BG443"/>
  <c r="BF443"/>
  <c r="T443"/>
  <c r="R443"/>
  <c r="P443"/>
  <c r="BK443"/>
  <c r="J443"/>
  <c r="BE443"/>
  <c r="BI434"/>
  <c r="BH434"/>
  <c r="BG434"/>
  <c r="BF434"/>
  <c r="T434"/>
  <c r="R434"/>
  <c r="P434"/>
  <c r="BK434"/>
  <c r="J434"/>
  <c r="BE434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1"/>
  <c r="BH421"/>
  <c r="BG421"/>
  <c r="BF421"/>
  <c r="T421"/>
  <c r="R421"/>
  <c r="P421"/>
  <c r="BK421"/>
  <c r="J421"/>
  <c r="BE421"/>
  <c r="BI420"/>
  <c r="BH420"/>
  <c r="BG420"/>
  <c r="BF420"/>
  <c r="T420"/>
  <c r="R420"/>
  <c r="P420"/>
  <c r="BK420"/>
  <c r="J420"/>
  <c r="BE420"/>
  <c r="BI417"/>
  <c r="BH417"/>
  <c r="BG417"/>
  <c r="BF417"/>
  <c r="T417"/>
  <c r="R417"/>
  <c r="P417"/>
  <c r="BK417"/>
  <c r="J417"/>
  <c r="BE417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0"/>
  <c r="BH410"/>
  <c r="BG410"/>
  <c r="BF410"/>
  <c r="T410"/>
  <c r="R410"/>
  <c r="P410"/>
  <c r="BK410"/>
  <c r="J410"/>
  <c r="BE410"/>
  <c r="BI409"/>
  <c r="BH409"/>
  <c r="BG409"/>
  <c r="BF409"/>
  <c r="T409"/>
  <c r="R409"/>
  <c r="P409"/>
  <c r="BK409"/>
  <c r="J409"/>
  <c r="BE409"/>
  <c r="BI406"/>
  <c r="BH406"/>
  <c r="BG406"/>
  <c r="BF406"/>
  <c r="T406"/>
  <c r="R406"/>
  <c r="P406"/>
  <c r="BK406"/>
  <c r="J406"/>
  <c r="BE406"/>
  <c r="BI403"/>
  <c r="BH403"/>
  <c r="BG403"/>
  <c r="BF403"/>
  <c r="T403"/>
  <c r="R403"/>
  <c r="P403"/>
  <c r="BK403"/>
  <c r="J403"/>
  <c r="BE403"/>
  <c r="BI400"/>
  <c r="BH400"/>
  <c r="BG400"/>
  <c r="BF400"/>
  <c r="T400"/>
  <c r="R400"/>
  <c r="P400"/>
  <c r="BK400"/>
  <c r="J400"/>
  <c r="BE400"/>
  <c r="BI396"/>
  <c r="BH396"/>
  <c r="BG396"/>
  <c r="BF396"/>
  <c r="T396"/>
  <c r="R396"/>
  <c r="P396"/>
  <c r="BK396"/>
  <c r="J396"/>
  <c r="BE396"/>
  <c r="BI389"/>
  <c r="BH389"/>
  <c r="BG389"/>
  <c r="BF389"/>
  <c r="T389"/>
  <c r="R389"/>
  <c r="P389"/>
  <c r="BK389"/>
  <c r="J389"/>
  <c r="BE389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74"/>
  <c r="BH374"/>
  <c r="BG374"/>
  <c r="BF374"/>
  <c r="T374"/>
  <c r="R374"/>
  <c r="P374"/>
  <c r="BK374"/>
  <c r="J374"/>
  <c r="BE374"/>
  <c r="BI372"/>
  <c r="BH372"/>
  <c r="BG372"/>
  <c r="BF372"/>
  <c r="T372"/>
  <c r="R372"/>
  <c r="P372"/>
  <c r="BK372"/>
  <c r="J372"/>
  <c r="BE372"/>
  <c r="BI369"/>
  <c r="BH369"/>
  <c r="BG369"/>
  <c r="BF369"/>
  <c r="T369"/>
  <c r="R369"/>
  <c r="P369"/>
  <c r="BK369"/>
  <c r="J369"/>
  <c r="BE369"/>
  <c r="BI367"/>
  <c r="BH367"/>
  <c r="BG367"/>
  <c r="BF367"/>
  <c r="T367"/>
  <c r="R367"/>
  <c r="P367"/>
  <c r="BK367"/>
  <c r="J367"/>
  <c r="BE367"/>
  <c r="BI360"/>
  <c r="BH360"/>
  <c r="BG360"/>
  <c r="BF360"/>
  <c r="T360"/>
  <c r="R360"/>
  <c r="P360"/>
  <c r="BK360"/>
  <c r="J360"/>
  <c r="BE360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47"/>
  <c r="BH347"/>
  <c r="BG347"/>
  <c r="BF347"/>
  <c r="T347"/>
  <c r="R347"/>
  <c r="P347"/>
  <c r="BK347"/>
  <c r="J347"/>
  <c r="BE347"/>
  <c r="BI340"/>
  <c r="BH340"/>
  <c r="BG340"/>
  <c r="BF340"/>
  <c r="T340"/>
  <c r="R340"/>
  <c r="P340"/>
  <c r="BK340"/>
  <c r="J340"/>
  <c r="BE340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/>
  <c r="BI325"/>
  <c r="BH325"/>
  <c r="BG325"/>
  <c r="BF325"/>
  <c r="T325"/>
  <c r="R325"/>
  <c r="P325"/>
  <c r="BK325"/>
  <c r="J325"/>
  <c r="BE325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2"/>
  <c r="BH302"/>
  <c r="BG302"/>
  <c r="BF302"/>
  <c r="T302"/>
  <c r="T301"/>
  <c r="R302"/>
  <c r="R301"/>
  <c r="P302"/>
  <c r="P301"/>
  <c r="BK302"/>
  <c r="BK301"/>
  <c r="J301"/>
  <c r="J302"/>
  <c r="BE302"/>
  <c r="J66"/>
  <c r="BI294"/>
  <c r="BH294"/>
  <c r="BG294"/>
  <c r="BF294"/>
  <c r="T294"/>
  <c r="R294"/>
  <c r="P294"/>
  <c r="BK294"/>
  <c r="J294"/>
  <c r="BE294"/>
  <c r="BI283"/>
  <c r="BH283"/>
  <c r="BG283"/>
  <c r="BF283"/>
  <c r="T283"/>
  <c r="R283"/>
  <c r="P283"/>
  <c r="BK283"/>
  <c r="J283"/>
  <c r="BE283"/>
  <c r="BI276"/>
  <c r="BH276"/>
  <c r="BG276"/>
  <c r="BF276"/>
  <c r="T276"/>
  <c r="R276"/>
  <c r="P276"/>
  <c r="BK276"/>
  <c r="J276"/>
  <c r="BE276"/>
  <c r="BI265"/>
  <c r="BH265"/>
  <c r="BG265"/>
  <c r="BF265"/>
  <c r="T265"/>
  <c r="R265"/>
  <c r="P265"/>
  <c r="BK265"/>
  <c r="J265"/>
  <c r="BE265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42"/>
  <c r="BH242"/>
  <c r="BG242"/>
  <c r="BF242"/>
  <c r="T242"/>
  <c r="T241"/>
  <c r="R242"/>
  <c r="R241"/>
  <c r="P242"/>
  <c r="P241"/>
  <c r="BK242"/>
  <c r="BK241"/>
  <c r="J241"/>
  <c r="J242"/>
  <c r="BE242"/>
  <c r="J65"/>
  <c r="BI240"/>
  <c r="BH240"/>
  <c r="BG240"/>
  <c r="BF240"/>
  <c r="T240"/>
  <c r="R240"/>
  <c r="P240"/>
  <c r="BK240"/>
  <c r="J240"/>
  <c r="BE240"/>
  <c r="BI237"/>
  <c r="BH237"/>
  <c r="BG237"/>
  <c r="BF237"/>
  <c r="T237"/>
  <c r="R237"/>
  <c r="P237"/>
  <c r="BK237"/>
  <c r="J237"/>
  <c r="BE237"/>
  <c r="BI233"/>
  <c r="BH233"/>
  <c r="BG233"/>
  <c r="BF233"/>
  <c r="T233"/>
  <c r="R233"/>
  <c r="P233"/>
  <c r="BK233"/>
  <c r="J233"/>
  <c r="BE233"/>
  <c r="BI228"/>
  <c r="BH228"/>
  <c r="BG228"/>
  <c r="BF228"/>
  <c r="T228"/>
  <c r="R228"/>
  <c r="P228"/>
  <c r="BK228"/>
  <c r="J228"/>
  <c r="BE228"/>
  <c r="BI223"/>
  <c r="BH223"/>
  <c r="BG223"/>
  <c r="BF223"/>
  <c r="T223"/>
  <c r="R223"/>
  <c r="P223"/>
  <c r="BK223"/>
  <c r="J223"/>
  <c r="BE223"/>
  <c r="BI220"/>
  <c r="BH220"/>
  <c r="BG220"/>
  <c r="BF220"/>
  <c r="T220"/>
  <c r="T219"/>
  <c r="R220"/>
  <c r="R219"/>
  <c r="P220"/>
  <c r="P219"/>
  <c r="BK220"/>
  <c r="BK219"/>
  <c r="J219"/>
  <c r="J220"/>
  <c r="BE220"/>
  <c r="J64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6"/>
  <c r="BH206"/>
  <c r="BG206"/>
  <c r="BF206"/>
  <c r="T206"/>
  <c r="T205"/>
  <c r="R206"/>
  <c r="R205"/>
  <c r="P206"/>
  <c r="P205"/>
  <c r="BK206"/>
  <c r="BK205"/>
  <c r="J205"/>
  <c r="J206"/>
  <c r="BE206"/>
  <c r="J63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70"/>
  <c r="BH170"/>
  <c r="BG170"/>
  <c r="BF170"/>
  <c r="T170"/>
  <c r="R170"/>
  <c r="P170"/>
  <c r="BK170"/>
  <c r="J170"/>
  <c r="BE170"/>
  <c r="BI154"/>
  <c r="BH154"/>
  <c r="BG154"/>
  <c r="BF154"/>
  <c r="T154"/>
  <c r="R154"/>
  <c r="P154"/>
  <c r="BK154"/>
  <c r="J154"/>
  <c r="BE154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93"/>
  <c r="F36"/>
  <c i="1" r="BD59"/>
  <c i="7" r="BH93"/>
  <c r="F35"/>
  <c i="1" r="BC59"/>
  <c i="7" r="BG93"/>
  <c r="F34"/>
  <c i="1" r="BB59"/>
  <c i="7" r="BF93"/>
  <c r="J33"/>
  <c i="1" r="AW59"/>
  <c i="7" r="F33"/>
  <c i="1" r="BA59"/>
  <c i="7" r="T93"/>
  <c r="T92"/>
  <c r="T91"/>
  <c r="T90"/>
  <c r="R93"/>
  <c r="R92"/>
  <c r="R91"/>
  <c r="R90"/>
  <c r="P93"/>
  <c r="P92"/>
  <c r="P91"/>
  <c r="P90"/>
  <c i="1" r="AU59"/>
  <c i="7" r="BK93"/>
  <c r="BK92"/>
  <c r="J92"/>
  <c r="BK91"/>
  <c r="J91"/>
  <c r="BK90"/>
  <c r="J90"/>
  <c r="J60"/>
  <c r="J29"/>
  <c i="1" r="AG59"/>
  <c i="7" r="J93"/>
  <c r="BE93"/>
  <c r="J32"/>
  <c i="1" r="AV59"/>
  <c i="7" r="F32"/>
  <c i="1" r="AZ59"/>
  <c i="7" r="J62"/>
  <c r="J61"/>
  <c r="J86"/>
  <c r="F86"/>
  <c r="F84"/>
  <c r="E82"/>
  <c r="J55"/>
  <c r="F55"/>
  <c r="F53"/>
  <c r="E51"/>
  <c r="J38"/>
  <c r="J20"/>
  <c r="E20"/>
  <c r="F87"/>
  <c r="F56"/>
  <c r="J19"/>
  <c r="J14"/>
  <c r="J84"/>
  <c r="J53"/>
  <c r="E7"/>
  <c r="E78"/>
  <c r="E47"/>
  <c i="1" r="AY58"/>
  <c r="AX58"/>
  <c i="6" r="BI1039"/>
  <c r="BH1039"/>
  <c r="BG1039"/>
  <c r="BF1039"/>
  <c r="T1039"/>
  <c r="R1039"/>
  <c r="P1039"/>
  <c r="BK1039"/>
  <c r="J1039"/>
  <c r="BE1039"/>
  <c r="BI1018"/>
  <c r="BH1018"/>
  <c r="BG1018"/>
  <c r="BF1018"/>
  <c r="T1018"/>
  <c r="R1018"/>
  <c r="P1018"/>
  <c r="BK1018"/>
  <c r="J1018"/>
  <c r="BE1018"/>
  <c r="BI1014"/>
  <c r="BH1014"/>
  <c r="BG1014"/>
  <c r="BF1014"/>
  <c r="T1014"/>
  <c r="R1014"/>
  <c r="P1014"/>
  <c r="BK1014"/>
  <c r="J1014"/>
  <c r="BE1014"/>
  <c r="BI1010"/>
  <c r="BH1010"/>
  <c r="BG1010"/>
  <c r="BF1010"/>
  <c r="T1010"/>
  <c r="R1010"/>
  <c r="P1010"/>
  <c r="BK1010"/>
  <c r="J1010"/>
  <c r="BE1010"/>
  <c r="BI1006"/>
  <c r="BH1006"/>
  <c r="BG1006"/>
  <c r="BF1006"/>
  <c r="T1006"/>
  <c r="R1006"/>
  <c r="P1006"/>
  <c r="BK1006"/>
  <c r="J1006"/>
  <c r="BE1006"/>
  <c r="BI1002"/>
  <c r="BH1002"/>
  <c r="BG1002"/>
  <c r="BF1002"/>
  <c r="T1002"/>
  <c r="T1001"/>
  <c r="R1002"/>
  <c r="R1001"/>
  <c r="P1002"/>
  <c r="P1001"/>
  <c r="BK1002"/>
  <c r="BK1001"/>
  <c r="J1001"/>
  <c r="J1002"/>
  <c r="BE1002"/>
  <c r="J83"/>
  <c r="BI1000"/>
  <c r="BH1000"/>
  <c r="BG1000"/>
  <c r="BF1000"/>
  <c r="T1000"/>
  <c r="R1000"/>
  <c r="P1000"/>
  <c r="BK1000"/>
  <c r="J1000"/>
  <c r="BE1000"/>
  <c r="BI993"/>
  <c r="BH993"/>
  <c r="BG993"/>
  <c r="BF993"/>
  <c r="T993"/>
  <c r="R993"/>
  <c r="P993"/>
  <c r="BK993"/>
  <c r="J993"/>
  <c r="BE993"/>
  <c r="BI990"/>
  <c r="BH990"/>
  <c r="BG990"/>
  <c r="BF990"/>
  <c r="T990"/>
  <c r="R990"/>
  <c r="P990"/>
  <c r="BK990"/>
  <c r="J990"/>
  <c r="BE990"/>
  <c r="BI984"/>
  <c r="BH984"/>
  <c r="BG984"/>
  <c r="BF984"/>
  <c r="T984"/>
  <c r="R984"/>
  <c r="P984"/>
  <c r="BK984"/>
  <c r="J984"/>
  <c r="BE984"/>
  <c r="BI982"/>
  <c r="BH982"/>
  <c r="BG982"/>
  <c r="BF982"/>
  <c r="T982"/>
  <c r="R982"/>
  <c r="P982"/>
  <c r="BK982"/>
  <c r="J982"/>
  <c r="BE982"/>
  <c r="BI968"/>
  <c r="BH968"/>
  <c r="BG968"/>
  <c r="BF968"/>
  <c r="T968"/>
  <c r="T967"/>
  <c r="R968"/>
  <c r="R967"/>
  <c r="P968"/>
  <c r="P967"/>
  <c r="BK968"/>
  <c r="BK967"/>
  <c r="J967"/>
  <c r="J968"/>
  <c r="BE968"/>
  <c r="J82"/>
  <c r="BI966"/>
  <c r="BH966"/>
  <c r="BG966"/>
  <c r="BF966"/>
  <c r="T966"/>
  <c r="R966"/>
  <c r="P966"/>
  <c r="BK966"/>
  <c r="J966"/>
  <c r="BE966"/>
  <c r="BI959"/>
  <c r="BH959"/>
  <c r="BG959"/>
  <c r="BF959"/>
  <c r="T959"/>
  <c r="R959"/>
  <c r="P959"/>
  <c r="BK959"/>
  <c r="J959"/>
  <c r="BE959"/>
  <c r="BI957"/>
  <c r="BH957"/>
  <c r="BG957"/>
  <c r="BF957"/>
  <c r="T957"/>
  <c r="R957"/>
  <c r="P957"/>
  <c r="BK957"/>
  <c r="J957"/>
  <c r="BE957"/>
  <c r="BI950"/>
  <c r="BH950"/>
  <c r="BG950"/>
  <c r="BF950"/>
  <c r="T950"/>
  <c r="T949"/>
  <c r="R950"/>
  <c r="R949"/>
  <c r="P950"/>
  <c r="P949"/>
  <c r="BK950"/>
  <c r="BK949"/>
  <c r="J949"/>
  <c r="J950"/>
  <c r="BE950"/>
  <c r="J81"/>
  <c r="BI948"/>
  <c r="BH948"/>
  <c r="BG948"/>
  <c r="BF948"/>
  <c r="T948"/>
  <c r="R948"/>
  <c r="P948"/>
  <c r="BK948"/>
  <c r="J948"/>
  <c r="BE948"/>
  <c r="BI947"/>
  <c r="BH947"/>
  <c r="BG947"/>
  <c r="BF947"/>
  <c r="T947"/>
  <c r="R947"/>
  <c r="P947"/>
  <c r="BK947"/>
  <c r="J947"/>
  <c r="BE947"/>
  <c r="BI944"/>
  <c r="BH944"/>
  <c r="BG944"/>
  <c r="BF944"/>
  <c r="T944"/>
  <c r="T943"/>
  <c r="R944"/>
  <c r="R943"/>
  <c r="P944"/>
  <c r="P943"/>
  <c r="BK944"/>
  <c r="BK943"/>
  <c r="J943"/>
  <c r="J944"/>
  <c r="BE944"/>
  <c r="J80"/>
  <c r="BI942"/>
  <c r="BH942"/>
  <c r="BG942"/>
  <c r="BF942"/>
  <c r="T942"/>
  <c r="R942"/>
  <c r="P942"/>
  <c r="BK942"/>
  <c r="J942"/>
  <c r="BE942"/>
  <c r="BI941"/>
  <c r="BH941"/>
  <c r="BG941"/>
  <c r="BF941"/>
  <c r="T941"/>
  <c r="R941"/>
  <c r="P941"/>
  <c r="BK941"/>
  <c r="J941"/>
  <c r="BE941"/>
  <c r="BI938"/>
  <c r="BH938"/>
  <c r="BG938"/>
  <c r="BF938"/>
  <c r="T938"/>
  <c r="R938"/>
  <c r="P938"/>
  <c r="BK938"/>
  <c r="J938"/>
  <c r="BE938"/>
  <c r="BI935"/>
  <c r="BH935"/>
  <c r="BG935"/>
  <c r="BF935"/>
  <c r="T935"/>
  <c r="R935"/>
  <c r="P935"/>
  <c r="BK935"/>
  <c r="J935"/>
  <c r="BE935"/>
  <c r="BI932"/>
  <c r="BH932"/>
  <c r="BG932"/>
  <c r="BF932"/>
  <c r="T932"/>
  <c r="R932"/>
  <c r="P932"/>
  <c r="BK932"/>
  <c r="J932"/>
  <c r="BE932"/>
  <c r="BI929"/>
  <c r="BH929"/>
  <c r="BG929"/>
  <c r="BF929"/>
  <c r="T929"/>
  <c r="R929"/>
  <c r="P929"/>
  <c r="BK929"/>
  <c r="J929"/>
  <c r="BE929"/>
  <c r="BI928"/>
  <c r="BH928"/>
  <c r="BG928"/>
  <c r="BF928"/>
  <c r="T928"/>
  <c r="R928"/>
  <c r="P928"/>
  <c r="BK928"/>
  <c r="J928"/>
  <c r="BE928"/>
  <c r="BI925"/>
  <c r="BH925"/>
  <c r="BG925"/>
  <c r="BF925"/>
  <c r="T925"/>
  <c r="T924"/>
  <c r="R925"/>
  <c r="R924"/>
  <c r="P925"/>
  <c r="P924"/>
  <c r="BK925"/>
  <c r="BK924"/>
  <c r="J924"/>
  <c r="J925"/>
  <c r="BE925"/>
  <c r="J79"/>
  <c r="BI923"/>
  <c r="BH923"/>
  <c r="BG923"/>
  <c r="BF923"/>
  <c r="T923"/>
  <c r="R923"/>
  <c r="P923"/>
  <c r="BK923"/>
  <c r="J923"/>
  <c r="BE923"/>
  <c r="BI921"/>
  <c r="BH921"/>
  <c r="BG921"/>
  <c r="BF921"/>
  <c r="T921"/>
  <c r="R921"/>
  <c r="P921"/>
  <c r="BK921"/>
  <c r="J921"/>
  <c r="BE921"/>
  <c r="BI918"/>
  <c r="BH918"/>
  <c r="BG918"/>
  <c r="BF918"/>
  <c r="T918"/>
  <c r="R918"/>
  <c r="P918"/>
  <c r="BK918"/>
  <c r="J918"/>
  <c r="BE918"/>
  <c r="BI915"/>
  <c r="BH915"/>
  <c r="BG915"/>
  <c r="BF915"/>
  <c r="T915"/>
  <c r="R915"/>
  <c r="P915"/>
  <c r="BK915"/>
  <c r="J915"/>
  <c r="BE915"/>
  <c r="BI912"/>
  <c r="BH912"/>
  <c r="BG912"/>
  <c r="BF912"/>
  <c r="T912"/>
  <c r="R912"/>
  <c r="P912"/>
  <c r="BK912"/>
  <c r="J912"/>
  <c r="BE912"/>
  <c r="BI909"/>
  <c r="BH909"/>
  <c r="BG909"/>
  <c r="BF909"/>
  <c r="T909"/>
  <c r="R909"/>
  <c r="P909"/>
  <c r="BK909"/>
  <c r="J909"/>
  <c r="BE909"/>
  <c r="BI906"/>
  <c r="BH906"/>
  <c r="BG906"/>
  <c r="BF906"/>
  <c r="T906"/>
  <c r="T905"/>
  <c r="R906"/>
  <c r="R905"/>
  <c r="P906"/>
  <c r="P905"/>
  <c r="BK906"/>
  <c r="BK905"/>
  <c r="J905"/>
  <c r="J906"/>
  <c r="BE906"/>
  <c r="J78"/>
  <c r="BI904"/>
  <c r="BH904"/>
  <c r="BG904"/>
  <c r="BF904"/>
  <c r="T904"/>
  <c r="R904"/>
  <c r="P904"/>
  <c r="BK904"/>
  <c r="J904"/>
  <c r="BE904"/>
  <c r="BI901"/>
  <c r="BH901"/>
  <c r="BG901"/>
  <c r="BF901"/>
  <c r="T901"/>
  <c r="R901"/>
  <c r="P901"/>
  <c r="BK901"/>
  <c r="J901"/>
  <c r="BE901"/>
  <c r="BI898"/>
  <c r="BH898"/>
  <c r="BG898"/>
  <c r="BF898"/>
  <c r="T898"/>
  <c r="R898"/>
  <c r="P898"/>
  <c r="BK898"/>
  <c r="J898"/>
  <c r="BE898"/>
  <c r="BI895"/>
  <c r="BH895"/>
  <c r="BG895"/>
  <c r="BF895"/>
  <c r="T895"/>
  <c r="T894"/>
  <c r="R895"/>
  <c r="R894"/>
  <c r="P895"/>
  <c r="P894"/>
  <c r="BK895"/>
  <c r="BK894"/>
  <c r="J894"/>
  <c r="J895"/>
  <c r="BE895"/>
  <c r="J77"/>
  <c r="BI893"/>
  <c r="BH893"/>
  <c r="BG893"/>
  <c r="BF893"/>
  <c r="T893"/>
  <c r="R893"/>
  <c r="P893"/>
  <c r="BK893"/>
  <c r="J893"/>
  <c r="BE893"/>
  <c r="BI890"/>
  <c r="BH890"/>
  <c r="BG890"/>
  <c r="BF890"/>
  <c r="T890"/>
  <c r="R890"/>
  <c r="P890"/>
  <c r="BK890"/>
  <c r="J890"/>
  <c r="BE890"/>
  <c r="BI887"/>
  <c r="BH887"/>
  <c r="BG887"/>
  <c r="BF887"/>
  <c r="T887"/>
  <c r="R887"/>
  <c r="P887"/>
  <c r="BK887"/>
  <c r="J887"/>
  <c r="BE887"/>
  <c r="BI884"/>
  <c r="BH884"/>
  <c r="BG884"/>
  <c r="BF884"/>
  <c r="T884"/>
  <c r="R884"/>
  <c r="P884"/>
  <c r="BK884"/>
  <c r="J884"/>
  <c r="BE884"/>
  <c r="BI880"/>
  <c r="BH880"/>
  <c r="BG880"/>
  <c r="BF880"/>
  <c r="T880"/>
  <c r="R880"/>
  <c r="P880"/>
  <c r="BK880"/>
  <c r="J880"/>
  <c r="BE880"/>
  <c r="BI876"/>
  <c r="BH876"/>
  <c r="BG876"/>
  <c r="BF876"/>
  <c r="T876"/>
  <c r="R876"/>
  <c r="P876"/>
  <c r="BK876"/>
  <c r="J876"/>
  <c r="BE876"/>
  <c r="BI864"/>
  <c r="BH864"/>
  <c r="BG864"/>
  <c r="BF864"/>
  <c r="T864"/>
  <c r="R864"/>
  <c r="P864"/>
  <c r="BK864"/>
  <c r="J864"/>
  <c r="BE864"/>
  <c r="BI853"/>
  <c r="BH853"/>
  <c r="BG853"/>
  <c r="BF853"/>
  <c r="T853"/>
  <c r="T852"/>
  <c r="R853"/>
  <c r="R852"/>
  <c r="P853"/>
  <c r="P852"/>
  <c r="BK853"/>
  <c r="BK852"/>
  <c r="J852"/>
  <c r="J853"/>
  <c r="BE853"/>
  <c r="J76"/>
  <c r="BI851"/>
  <c r="BH851"/>
  <c r="BG851"/>
  <c r="BF851"/>
  <c r="T851"/>
  <c r="R851"/>
  <c r="P851"/>
  <c r="BK851"/>
  <c r="J851"/>
  <c r="BE851"/>
  <c r="BI848"/>
  <c r="BH848"/>
  <c r="BG848"/>
  <c r="BF848"/>
  <c r="T848"/>
  <c r="R848"/>
  <c r="P848"/>
  <c r="BK848"/>
  <c r="J848"/>
  <c r="BE848"/>
  <c r="BI845"/>
  <c r="BH845"/>
  <c r="BG845"/>
  <c r="BF845"/>
  <c r="T845"/>
  <c r="R845"/>
  <c r="P845"/>
  <c r="BK845"/>
  <c r="J845"/>
  <c r="BE845"/>
  <c r="BI842"/>
  <c r="BH842"/>
  <c r="BG842"/>
  <c r="BF842"/>
  <c r="T842"/>
  <c r="R842"/>
  <c r="P842"/>
  <c r="BK842"/>
  <c r="J842"/>
  <c r="BE842"/>
  <c r="BI839"/>
  <c r="BH839"/>
  <c r="BG839"/>
  <c r="BF839"/>
  <c r="T839"/>
  <c r="R839"/>
  <c r="P839"/>
  <c r="BK839"/>
  <c r="J839"/>
  <c r="BE839"/>
  <c r="BI836"/>
  <c r="BH836"/>
  <c r="BG836"/>
  <c r="BF836"/>
  <c r="T836"/>
  <c r="R836"/>
  <c r="P836"/>
  <c r="BK836"/>
  <c r="J836"/>
  <c r="BE836"/>
  <c r="BI833"/>
  <c r="BH833"/>
  <c r="BG833"/>
  <c r="BF833"/>
  <c r="T833"/>
  <c r="R833"/>
  <c r="P833"/>
  <c r="BK833"/>
  <c r="J833"/>
  <c r="BE833"/>
  <c r="BI830"/>
  <c r="BH830"/>
  <c r="BG830"/>
  <c r="BF830"/>
  <c r="T830"/>
  <c r="R830"/>
  <c r="P830"/>
  <c r="BK830"/>
  <c r="J830"/>
  <c r="BE830"/>
  <c r="BI827"/>
  <c r="BH827"/>
  <c r="BG827"/>
  <c r="BF827"/>
  <c r="T827"/>
  <c r="R827"/>
  <c r="P827"/>
  <c r="BK827"/>
  <c r="J827"/>
  <c r="BE827"/>
  <c r="BI824"/>
  <c r="BH824"/>
  <c r="BG824"/>
  <c r="BF824"/>
  <c r="T824"/>
  <c r="R824"/>
  <c r="P824"/>
  <c r="BK824"/>
  <c r="J824"/>
  <c r="BE824"/>
  <c r="BI821"/>
  <c r="BH821"/>
  <c r="BG821"/>
  <c r="BF821"/>
  <c r="T821"/>
  <c r="R821"/>
  <c r="P821"/>
  <c r="BK821"/>
  <c r="J821"/>
  <c r="BE821"/>
  <c r="BI818"/>
  <c r="BH818"/>
  <c r="BG818"/>
  <c r="BF818"/>
  <c r="T818"/>
  <c r="T817"/>
  <c r="R818"/>
  <c r="R817"/>
  <c r="P818"/>
  <c r="P817"/>
  <c r="BK818"/>
  <c r="BK817"/>
  <c r="J817"/>
  <c r="J818"/>
  <c r="BE818"/>
  <c r="J75"/>
  <c r="BI816"/>
  <c r="BH816"/>
  <c r="BG816"/>
  <c r="BF816"/>
  <c r="T816"/>
  <c r="R816"/>
  <c r="P816"/>
  <c r="BK816"/>
  <c r="J816"/>
  <c r="BE816"/>
  <c r="BI813"/>
  <c r="BH813"/>
  <c r="BG813"/>
  <c r="BF813"/>
  <c r="T813"/>
  <c r="R813"/>
  <c r="P813"/>
  <c r="BK813"/>
  <c r="J813"/>
  <c r="BE813"/>
  <c r="BI810"/>
  <c r="BH810"/>
  <c r="BG810"/>
  <c r="BF810"/>
  <c r="T810"/>
  <c r="T809"/>
  <c r="R810"/>
  <c r="R809"/>
  <c r="P810"/>
  <c r="P809"/>
  <c r="BK810"/>
  <c r="BK809"/>
  <c r="J809"/>
  <c r="J810"/>
  <c r="BE810"/>
  <c r="J74"/>
  <c r="BI808"/>
  <c r="BH808"/>
  <c r="BG808"/>
  <c r="BF808"/>
  <c r="T808"/>
  <c r="R808"/>
  <c r="P808"/>
  <c r="BK808"/>
  <c r="J808"/>
  <c r="BE808"/>
  <c r="BI805"/>
  <c r="BH805"/>
  <c r="BG805"/>
  <c r="BF805"/>
  <c r="T805"/>
  <c r="R805"/>
  <c r="P805"/>
  <c r="BK805"/>
  <c r="J805"/>
  <c r="BE805"/>
  <c r="BI802"/>
  <c r="BH802"/>
  <c r="BG802"/>
  <c r="BF802"/>
  <c r="T802"/>
  <c r="R802"/>
  <c r="P802"/>
  <c r="BK802"/>
  <c r="J802"/>
  <c r="BE802"/>
  <c r="BI799"/>
  <c r="BH799"/>
  <c r="BG799"/>
  <c r="BF799"/>
  <c r="T799"/>
  <c r="R799"/>
  <c r="P799"/>
  <c r="BK799"/>
  <c r="J799"/>
  <c r="BE799"/>
  <c r="BI796"/>
  <c r="BH796"/>
  <c r="BG796"/>
  <c r="BF796"/>
  <c r="T796"/>
  <c r="R796"/>
  <c r="P796"/>
  <c r="BK796"/>
  <c r="J796"/>
  <c r="BE796"/>
  <c r="BI793"/>
  <c r="BH793"/>
  <c r="BG793"/>
  <c r="BF793"/>
  <c r="T793"/>
  <c r="R793"/>
  <c r="P793"/>
  <c r="BK793"/>
  <c r="J793"/>
  <c r="BE793"/>
  <c r="BI790"/>
  <c r="BH790"/>
  <c r="BG790"/>
  <c r="BF790"/>
  <c r="T790"/>
  <c r="R790"/>
  <c r="P790"/>
  <c r="BK790"/>
  <c r="J790"/>
  <c r="BE790"/>
  <c r="BI787"/>
  <c r="BH787"/>
  <c r="BG787"/>
  <c r="BF787"/>
  <c r="T787"/>
  <c r="R787"/>
  <c r="P787"/>
  <c r="BK787"/>
  <c r="J787"/>
  <c r="BE787"/>
  <c r="BI784"/>
  <c r="BH784"/>
  <c r="BG784"/>
  <c r="BF784"/>
  <c r="T784"/>
  <c r="R784"/>
  <c r="P784"/>
  <c r="BK784"/>
  <c r="J784"/>
  <c r="BE784"/>
  <c r="BI781"/>
  <c r="BH781"/>
  <c r="BG781"/>
  <c r="BF781"/>
  <c r="T781"/>
  <c r="R781"/>
  <c r="P781"/>
  <c r="BK781"/>
  <c r="J781"/>
  <c r="BE781"/>
  <c r="BI778"/>
  <c r="BH778"/>
  <c r="BG778"/>
  <c r="BF778"/>
  <c r="T778"/>
  <c r="R778"/>
  <c r="P778"/>
  <c r="BK778"/>
  <c r="J778"/>
  <c r="BE778"/>
  <c r="BI775"/>
  <c r="BH775"/>
  <c r="BG775"/>
  <c r="BF775"/>
  <c r="T775"/>
  <c r="R775"/>
  <c r="P775"/>
  <c r="BK775"/>
  <c r="J775"/>
  <c r="BE775"/>
  <c r="BI772"/>
  <c r="BH772"/>
  <c r="BG772"/>
  <c r="BF772"/>
  <c r="T772"/>
  <c r="R772"/>
  <c r="P772"/>
  <c r="BK772"/>
  <c r="J772"/>
  <c r="BE772"/>
  <c r="BI769"/>
  <c r="BH769"/>
  <c r="BG769"/>
  <c r="BF769"/>
  <c r="T769"/>
  <c r="T768"/>
  <c r="R769"/>
  <c r="R768"/>
  <c r="P769"/>
  <c r="P768"/>
  <c r="BK769"/>
  <c r="BK768"/>
  <c r="J768"/>
  <c r="J769"/>
  <c r="BE769"/>
  <c r="J73"/>
  <c r="BI767"/>
  <c r="BH767"/>
  <c r="BG767"/>
  <c r="BF767"/>
  <c r="T767"/>
  <c r="R767"/>
  <c r="P767"/>
  <c r="BK767"/>
  <c r="J767"/>
  <c r="BE767"/>
  <c r="BI764"/>
  <c r="BH764"/>
  <c r="BG764"/>
  <c r="BF764"/>
  <c r="T764"/>
  <c r="R764"/>
  <c r="P764"/>
  <c r="BK764"/>
  <c r="J764"/>
  <c r="BE764"/>
  <c r="BI761"/>
  <c r="BH761"/>
  <c r="BG761"/>
  <c r="BF761"/>
  <c r="T761"/>
  <c r="R761"/>
  <c r="P761"/>
  <c r="BK761"/>
  <c r="J761"/>
  <c r="BE761"/>
  <c r="BI758"/>
  <c r="BH758"/>
  <c r="BG758"/>
  <c r="BF758"/>
  <c r="T758"/>
  <c r="R758"/>
  <c r="P758"/>
  <c r="BK758"/>
  <c r="J758"/>
  <c r="BE758"/>
  <c r="BI755"/>
  <c r="BH755"/>
  <c r="BG755"/>
  <c r="BF755"/>
  <c r="T755"/>
  <c r="T754"/>
  <c r="R755"/>
  <c r="R754"/>
  <c r="P755"/>
  <c r="P754"/>
  <c r="BK755"/>
  <c r="BK754"/>
  <c r="J754"/>
  <c r="J755"/>
  <c r="BE755"/>
  <c r="J72"/>
  <c r="BI753"/>
  <c r="BH753"/>
  <c r="BG753"/>
  <c r="BF753"/>
  <c r="T753"/>
  <c r="R753"/>
  <c r="P753"/>
  <c r="BK753"/>
  <c r="J753"/>
  <c r="BE753"/>
  <c r="BI751"/>
  <c r="BH751"/>
  <c r="BG751"/>
  <c r="BF751"/>
  <c r="T751"/>
  <c r="R751"/>
  <c r="P751"/>
  <c r="BK751"/>
  <c r="J751"/>
  <c r="BE751"/>
  <c r="BI748"/>
  <c r="BH748"/>
  <c r="BG748"/>
  <c r="BF748"/>
  <c r="T748"/>
  <c r="R748"/>
  <c r="P748"/>
  <c r="BK748"/>
  <c r="J748"/>
  <c r="BE748"/>
  <c r="BI746"/>
  <c r="BH746"/>
  <c r="BG746"/>
  <c r="BF746"/>
  <c r="T746"/>
  <c r="R746"/>
  <c r="P746"/>
  <c r="BK746"/>
  <c r="J746"/>
  <c r="BE746"/>
  <c r="BI743"/>
  <c r="BH743"/>
  <c r="BG743"/>
  <c r="BF743"/>
  <c r="T743"/>
  <c r="T742"/>
  <c r="R743"/>
  <c r="R742"/>
  <c r="P743"/>
  <c r="P742"/>
  <c r="BK743"/>
  <c r="BK742"/>
  <c r="J742"/>
  <c r="J743"/>
  <c r="BE743"/>
  <c r="J71"/>
  <c r="BI741"/>
  <c r="BH741"/>
  <c r="BG741"/>
  <c r="BF741"/>
  <c r="T741"/>
  <c r="R741"/>
  <c r="P741"/>
  <c r="BK741"/>
  <c r="J741"/>
  <c r="BE741"/>
  <c r="BI739"/>
  <c r="BH739"/>
  <c r="BG739"/>
  <c r="BF739"/>
  <c r="T739"/>
  <c r="R739"/>
  <c r="P739"/>
  <c r="BK739"/>
  <c r="J739"/>
  <c r="BE739"/>
  <c r="BI734"/>
  <c r="BH734"/>
  <c r="BG734"/>
  <c r="BF734"/>
  <c r="T734"/>
  <c r="R734"/>
  <c r="P734"/>
  <c r="BK734"/>
  <c r="J734"/>
  <c r="BE734"/>
  <c r="BI732"/>
  <c r="BH732"/>
  <c r="BG732"/>
  <c r="BF732"/>
  <c r="T732"/>
  <c r="R732"/>
  <c r="P732"/>
  <c r="BK732"/>
  <c r="J732"/>
  <c r="BE732"/>
  <c r="BI729"/>
  <c r="BH729"/>
  <c r="BG729"/>
  <c r="BF729"/>
  <c r="T729"/>
  <c r="R729"/>
  <c r="P729"/>
  <c r="BK729"/>
  <c r="J729"/>
  <c r="BE729"/>
  <c r="BI727"/>
  <c r="BH727"/>
  <c r="BG727"/>
  <c r="BF727"/>
  <c r="T727"/>
  <c r="R727"/>
  <c r="P727"/>
  <c r="BK727"/>
  <c r="J727"/>
  <c r="BE727"/>
  <c r="BI722"/>
  <c r="BH722"/>
  <c r="BG722"/>
  <c r="BF722"/>
  <c r="T722"/>
  <c r="R722"/>
  <c r="P722"/>
  <c r="BK722"/>
  <c r="J722"/>
  <c r="BE722"/>
  <c r="BI720"/>
  <c r="BH720"/>
  <c r="BG720"/>
  <c r="BF720"/>
  <c r="T720"/>
  <c r="R720"/>
  <c r="P720"/>
  <c r="BK720"/>
  <c r="J720"/>
  <c r="BE720"/>
  <c r="BI717"/>
  <c r="BH717"/>
  <c r="BG717"/>
  <c r="BF717"/>
  <c r="T717"/>
  <c r="T716"/>
  <c r="T715"/>
  <c r="R717"/>
  <c r="R716"/>
  <c r="R715"/>
  <c r="P717"/>
  <c r="P716"/>
  <c r="P715"/>
  <c r="BK717"/>
  <c r="BK716"/>
  <c r="J716"/>
  <c r="BK715"/>
  <c r="J715"/>
  <c r="J717"/>
  <c r="BE717"/>
  <c r="J70"/>
  <c r="J69"/>
  <c r="BI714"/>
  <c r="BH714"/>
  <c r="BG714"/>
  <c r="BF714"/>
  <c r="T714"/>
  <c r="R714"/>
  <c r="P714"/>
  <c r="BK714"/>
  <c r="J714"/>
  <c r="BE714"/>
  <c r="BI713"/>
  <c r="BH713"/>
  <c r="BG713"/>
  <c r="BF713"/>
  <c r="T713"/>
  <c r="T712"/>
  <c r="R713"/>
  <c r="R712"/>
  <c r="P713"/>
  <c r="P712"/>
  <c r="BK713"/>
  <c r="BK712"/>
  <c r="J712"/>
  <c r="J713"/>
  <c r="BE713"/>
  <c r="J68"/>
  <c r="BI709"/>
  <c r="BH709"/>
  <c r="BG709"/>
  <c r="BF709"/>
  <c r="T709"/>
  <c r="T708"/>
  <c r="R709"/>
  <c r="R708"/>
  <c r="P709"/>
  <c r="P708"/>
  <c r="BK709"/>
  <c r="BK708"/>
  <c r="J708"/>
  <c r="J709"/>
  <c r="BE709"/>
  <c r="J67"/>
  <c r="BI705"/>
  <c r="BH705"/>
  <c r="BG705"/>
  <c r="BF705"/>
  <c r="T705"/>
  <c r="R705"/>
  <c r="P705"/>
  <c r="BK705"/>
  <c r="J705"/>
  <c r="BE705"/>
  <c r="BI702"/>
  <c r="BH702"/>
  <c r="BG702"/>
  <c r="BF702"/>
  <c r="T702"/>
  <c r="R702"/>
  <c r="P702"/>
  <c r="BK702"/>
  <c r="J702"/>
  <c r="BE702"/>
  <c r="BI699"/>
  <c r="BH699"/>
  <c r="BG699"/>
  <c r="BF699"/>
  <c r="T699"/>
  <c r="R699"/>
  <c r="P699"/>
  <c r="BK699"/>
  <c r="J699"/>
  <c r="BE699"/>
  <c r="BI696"/>
  <c r="BH696"/>
  <c r="BG696"/>
  <c r="BF696"/>
  <c r="T696"/>
  <c r="R696"/>
  <c r="P696"/>
  <c r="BK696"/>
  <c r="J696"/>
  <c r="BE696"/>
  <c r="BI693"/>
  <c r="BH693"/>
  <c r="BG693"/>
  <c r="BF693"/>
  <c r="T693"/>
  <c r="R693"/>
  <c r="P693"/>
  <c r="BK693"/>
  <c r="J693"/>
  <c r="BE693"/>
  <c r="BI690"/>
  <c r="BH690"/>
  <c r="BG690"/>
  <c r="BF690"/>
  <c r="T690"/>
  <c r="R690"/>
  <c r="P690"/>
  <c r="BK690"/>
  <c r="J690"/>
  <c r="BE690"/>
  <c r="BI687"/>
  <c r="BH687"/>
  <c r="BG687"/>
  <c r="BF687"/>
  <c r="T687"/>
  <c r="R687"/>
  <c r="P687"/>
  <c r="BK687"/>
  <c r="J687"/>
  <c r="BE687"/>
  <c r="BI684"/>
  <c r="BH684"/>
  <c r="BG684"/>
  <c r="BF684"/>
  <c r="T684"/>
  <c r="R684"/>
  <c r="P684"/>
  <c r="BK684"/>
  <c r="J684"/>
  <c r="BE684"/>
  <c r="BI675"/>
  <c r="BH675"/>
  <c r="BG675"/>
  <c r="BF675"/>
  <c r="T675"/>
  <c r="R675"/>
  <c r="P675"/>
  <c r="BK675"/>
  <c r="J675"/>
  <c r="BE675"/>
  <c r="BI668"/>
  <c r="BH668"/>
  <c r="BG668"/>
  <c r="BF668"/>
  <c r="T668"/>
  <c r="R668"/>
  <c r="P668"/>
  <c r="BK668"/>
  <c r="J668"/>
  <c r="BE668"/>
  <c r="BI664"/>
  <c r="BH664"/>
  <c r="BG664"/>
  <c r="BF664"/>
  <c r="T664"/>
  <c r="R664"/>
  <c r="P664"/>
  <c r="BK664"/>
  <c r="J664"/>
  <c r="BE664"/>
  <c r="BI661"/>
  <c r="BH661"/>
  <c r="BG661"/>
  <c r="BF661"/>
  <c r="T661"/>
  <c r="R661"/>
  <c r="P661"/>
  <c r="BK661"/>
  <c r="J661"/>
  <c r="BE661"/>
  <c r="BI658"/>
  <c r="BH658"/>
  <c r="BG658"/>
  <c r="BF658"/>
  <c r="T658"/>
  <c r="R658"/>
  <c r="P658"/>
  <c r="BK658"/>
  <c r="J658"/>
  <c r="BE658"/>
  <c r="BI655"/>
  <c r="BH655"/>
  <c r="BG655"/>
  <c r="BF655"/>
  <c r="T655"/>
  <c r="R655"/>
  <c r="P655"/>
  <c r="BK655"/>
  <c r="J655"/>
  <c r="BE655"/>
  <c r="BI636"/>
  <c r="BH636"/>
  <c r="BG636"/>
  <c r="BF636"/>
  <c r="T636"/>
  <c r="R636"/>
  <c r="P636"/>
  <c r="BK636"/>
  <c r="J636"/>
  <c r="BE636"/>
  <c r="BI630"/>
  <c r="BH630"/>
  <c r="BG630"/>
  <c r="BF630"/>
  <c r="T630"/>
  <c r="R630"/>
  <c r="P630"/>
  <c r="BK630"/>
  <c r="J630"/>
  <c r="BE630"/>
  <c r="BI615"/>
  <c r="BH615"/>
  <c r="BG615"/>
  <c r="BF615"/>
  <c r="T615"/>
  <c r="R615"/>
  <c r="P615"/>
  <c r="BK615"/>
  <c r="J615"/>
  <c r="BE615"/>
  <c r="BI600"/>
  <c r="BH600"/>
  <c r="BG600"/>
  <c r="BF600"/>
  <c r="T600"/>
  <c r="R600"/>
  <c r="P600"/>
  <c r="BK600"/>
  <c r="J600"/>
  <c r="BE600"/>
  <c r="BI588"/>
  <c r="BH588"/>
  <c r="BG588"/>
  <c r="BF588"/>
  <c r="T588"/>
  <c r="R588"/>
  <c r="P588"/>
  <c r="BK588"/>
  <c r="J588"/>
  <c r="BE588"/>
  <c r="BI581"/>
  <c r="BH581"/>
  <c r="BG581"/>
  <c r="BF581"/>
  <c r="T581"/>
  <c r="R581"/>
  <c r="P581"/>
  <c r="BK581"/>
  <c r="J581"/>
  <c r="BE581"/>
  <c r="BI567"/>
  <c r="BH567"/>
  <c r="BG567"/>
  <c r="BF567"/>
  <c r="T567"/>
  <c r="R567"/>
  <c r="P567"/>
  <c r="BK567"/>
  <c r="J567"/>
  <c r="BE567"/>
  <c r="BI565"/>
  <c r="BH565"/>
  <c r="BG565"/>
  <c r="BF565"/>
  <c r="T565"/>
  <c r="R565"/>
  <c r="P565"/>
  <c r="BK565"/>
  <c r="J565"/>
  <c r="BE565"/>
  <c r="BI559"/>
  <c r="BH559"/>
  <c r="BG559"/>
  <c r="BF559"/>
  <c r="T559"/>
  <c r="R559"/>
  <c r="P559"/>
  <c r="BK559"/>
  <c r="J559"/>
  <c r="BE559"/>
  <c r="BI557"/>
  <c r="BH557"/>
  <c r="BG557"/>
  <c r="BF557"/>
  <c r="T557"/>
  <c r="R557"/>
  <c r="P557"/>
  <c r="BK557"/>
  <c r="J557"/>
  <c r="BE557"/>
  <c r="BI550"/>
  <c r="BH550"/>
  <c r="BG550"/>
  <c r="BF550"/>
  <c r="T550"/>
  <c r="R550"/>
  <c r="P550"/>
  <c r="BK550"/>
  <c r="J550"/>
  <c r="BE550"/>
  <c r="BI548"/>
  <c r="BH548"/>
  <c r="BG548"/>
  <c r="BF548"/>
  <c r="T548"/>
  <c r="R548"/>
  <c r="P548"/>
  <c r="BK548"/>
  <c r="J548"/>
  <c r="BE548"/>
  <c r="BI543"/>
  <c r="BH543"/>
  <c r="BG543"/>
  <c r="BF543"/>
  <c r="T543"/>
  <c r="R543"/>
  <c r="P543"/>
  <c r="BK543"/>
  <c r="J543"/>
  <c r="BE543"/>
  <c r="BI528"/>
  <c r="BH528"/>
  <c r="BG528"/>
  <c r="BF528"/>
  <c r="T528"/>
  <c r="R528"/>
  <c r="P528"/>
  <c r="BK528"/>
  <c r="J528"/>
  <c r="BE528"/>
  <c r="BI513"/>
  <c r="BH513"/>
  <c r="BG513"/>
  <c r="BF513"/>
  <c r="T513"/>
  <c r="R513"/>
  <c r="P513"/>
  <c r="BK513"/>
  <c r="J513"/>
  <c r="BE513"/>
  <c r="BI505"/>
  <c r="BH505"/>
  <c r="BG505"/>
  <c r="BF505"/>
  <c r="T505"/>
  <c r="R505"/>
  <c r="P505"/>
  <c r="BK505"/>
  <c r="J505"/>
  <c r="BE505"/>
  <c r="BI498"/>
  <c r="BH498"/>
  <c r="BG498"/>
  <c r="BF498"/>
  <c r="T498"/>
  <c r="R498"/>
  <c r="P498"/>
  <c r="BK498"/>
  <c r="J498"/>
  <c r="BE498"/>
  <c r="BI491"/>
  <c r="BH491"/>
  <c r="BG491"/>
  <c r="BF491"/>
  <c r="T491"/>
  <c r="R491"/>
  <c r="P491"/>
  <c r="BK491"/>
  <c r="J491"/>
  <c r="BE491"/>
  <c r="BI470"/>
  <c r="BH470"/>
  <c r="BG470"/>
  <c r="BF470"/>
  <c r="T470"/>
  <c r="R470"/>
  <c r="P470"/>
  <c r="BK470"/>
  <c r="J470"/>
  <c r="BE470"/>
  <c r="BI453"/>
  <c r="BH453"/>
  <c r="BG453"/>
  <c r="BF453"/>
  <c r="T453"/>
  <c r="R453"/>
  <c r="P453"/>
  <c r="BK453"/>
  <c r="J453"/>
  <c r="BE453"/>
  <c r="BI436"/>
  <c r="BH436"/>
  <c r="BG436"/>
  <c r="BF436"/>
  <c r="T436"/>
  <c r="R436"/>
  <c r="P436"/>
  <c r="BK436"/>
  <c r="J436"/>
  <c r="BE436"/>
  <c r="BI419"/>
  <c r="BH419"/>
  <c r="BG419"/>
  <c r="BF419"/>
  <c r="T419"/>
  <c r="R419"/>
  <c r="P419"/>
  <c r="BK419"/>
  <c r="J419"/>
  <c r="BE419"/>
  <c r="BI412"/>
  <c r="BH412"/>
  <c r="BG412"/>
  <c r="BF412"/>
  <c r="T412"/>
  <c r="R412"/>
  <c r="P412"/>
  <c r="BK412"/>
  <c r="J412"/>
  <c r="BE412"/>
  <c r="BI405"/>
  <c r="BH405"/>
  <c r="BG405"/>
  <c r="BF405"/>
  <c r="T405"/>
  <c r="R405"/>
  <c r="P405"/>
  <c r="BK405"/>
  <c r="J405"/>
  <c r="BE405"/>
  <c r="BI398"/>
  <c r="BH398"/>
  <c r="BG398"/>
  <c r="BF398"/>
  <c r="T398"/>
  <c r="T397"/>
  <c r="R398"/>
  <c r="R397"/>
  <c r="P398"/>
  <c r="P397"/>
  <c r="BK398"/>
  <c r="BK397"/>
  <c r="J397"/>
  <c r="J398"/>
  <c r="BE398"/>
  <c r="J66"/>
  <c r="BI394"/>
  <c r="BH394"/>
  <c r="BG394"/>
  <c r="BF394"/>
  <c r="T394"/>
  <c r="R394"/>
  <c r="P394"/>
  <c r="BK394"/>
  <c r="J394"/>
  <c r="BE394"/>
  <c r="BI391"/>
  <c r="BH391"/>
  <c r="BG391"/>
  <c r="BF391"/>
  <c r="T391"/>
  <c r="T390"/>
  <c r="R391"/>
  <c r="R390"/>
  <c r="P391"/>
  <c r="P390"/>
  <c r="BK391"/>
  <c r="BK390"/>
  <c r="J390"/>
  <c r="J391"/>
  <c r="BE391"/>
  <c r="J65"/>
  <c r="BI389"/>
  <c r="BH389"/>
  <c r="BG389"/>
  <c r="BF389"/>
  <c r="T389"/>
  <c r="R389"/>
  <c r="P389"/>
  <c r="BK389"/>
  <c r="J389"/>
  <c r="BE389"/>
  <c r="BI384"/>
  <c r="BH384"/>
  <c r="BG384"/>
  <c r="BF384"/>
  <c r="T384"/>
  <c r="R384"/>
  <c r="P384"/>
  <c r="BK384"/>
  <c r="J384"/>
  <c r="BE384"/>
  <c r="BI381"/>
  <c r="BH381"/>
  <c r="BG381"/>
  <c r="BF381"/>
  <c r="T381"/>
  <c r="R381"/>
  <c r="P381"/>
  <c r="BK381"/>
  <c r="J381"/>
  <c r="BE381"/>
  <c r="BI378"/>
  <c r="BH378"/>
  <c r="BG378"/>
  <c r="BF378"/>
  <c r="T378"/>
  <c r="R378"/>
  <c r="P378"/>
  <c r="BK378"/>
  <c r="J378"/>
  <c r="BE378"/>
  <c r="BI375"/>
  <c r="BH375"/>
  <c r="BG375"/>
  <c r="BF375"/>
  <c r="T375"/>
  <c r="R375"/>
  <c r="P375"/>
  <c r="BK375"/>
  <c r="J375"/>
  <c r="BE375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2"/>
  <c r="BH362"/>
  <c r="BG362"/>
  <c r="BF362"/>
  <c r="T362"/>
  <c r="R362"/>
  <c r="P362"/>
  <c r="BK362"/>
  <c r="J362"/>
  <c r="BE362"/>
  <c r="BI359"/>
  <c r="BH359"/>
  <c r="BG359"/>
  <c r="BF359"/>
  <c r="T359"/>
  <c r="R359"/>
  <c r="P359"/>
  <c r="BK359"/>
  <c r="J359"/>
  <c r="BE359"/>
  <c r="BI353"/>
  <c r="BH353"/>
  <c r="BG353"/>
  <c r="BF353"/>
  <c r="T353"/>
  <c r="R353"/>
  <c r="P353"/>
  <c r="BK353"/>
  <c r="J353"/>
  <c r="BE353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22"/>
  <c r="BH322"/>
  <c r="BG322"/>
  <c r="BF322"/>
  <c r="T322"/>
  <c r="R322"/>
  <c r="P322"/>
  <c r="BK322"/>
  <c r="J322"/>
  <c r="BE322"/>
  <c r="BI318"/>
  <c r="BH318"/>
  <c r="BG318"/>
  <c r="BF318"/>
  <c r="T318"/>
  <c r="T317"/>
  <c r="R318"/>
  <c r="R317"/>
  <c r="P318"/>
  <c r="P317"/>
  <c r="BK318"/>
  <c r="BK317"/>
  <c r="J317"/>
  <c r="J318"/>
  <c r="BE318"/>
  <c r="J64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2"/>
  <c r="BH302"/>
  <c r="BG302"/>
  <c r="BF302"/>
  <c r="T302"/>
  <c r="R302"/>
  <c r="P302"/>
  <c r="BK302"/>
  <c r="J302"/>
  <c r="BE302"/>
  <c r="BI295"/>
  <c r="BH295"/>
  <c r="BG295"/>
  <c r="BF295"/>
  <c r="T295"/>
  <c r="R295"/>
  <c r="P295"/>
  <c r="BK295"/>
  <c r="J295"/>
  <c r="BE295"/>
  <c r="BI289"/>
  <c r="BH289"/>
  <c r="BG289"/>
  <c r="BF289"/>
  <c r="T289"/>
  <c r="R289"/>
  <c r="P289"/>
  <c r="BK289"/>
  <c r="J289"/>
  <c r="BE289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/>
  <c r="BI262"/>
  <c r="BH262"/>
  <c r="BG262"/>
  <c r="BF262"/>
  <c r="T262"/>
  <c r="R262"/>
  <c r="P262"/>
  <c r="BK262"/>
  <c r="J262"/>
  <c r="BE262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0"/>
  <c r="BH250"/>
  <c r="BG250"/>
  <c r="BF250"/>
  <c r="T250"/>
  <c r="T249"/>
  <c r="R250"/>
  <c r="R249"/>
  <c r="P250"/>
  <c r="P249"/>
  <c r="BK250"/>
  <c r="BK249"/>
  <c r="J249"/>
  <c r="J250"/>
  <c r="BE250"/>
  <c r="J63"/>
  <c r="BI241"/>
  <c r="BH241"/>
  <c r="BG241"/>
  <c r="BF241"/>
  <c r="T241"/>
  <c r="R241"/>
  <c r="P241"/>
  <c r="BK241"/>
  <c r="J241"/>
  <c r="BE241"/>
  <c r="BI224"/>
  <c r="BH224"/>
  <c r="BG224"/>
  <c r="BF224"/>
  <c r="T224"/>
  <c r="R224"/>
  <c r="P224"/>
  <c r="BK224"/>
  <c r="J224"/>
  <c r="BE224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7"/>
  <c r="BH207"/>
  <c r="BG207"/>
  <c r="BF207"/>
  <c r="T207"/>
  <c r="R207"/>
  <c r="P207"/>
  <c r="BK207"/>
  <c r="J207"/>
  <c r="BE207"/>
  <c r="BI201"/>
  <c r="BH201"/>
  <c r="BG201"/>
  <c r="BF201"/>
  <c r="T201"/>
  <c r="R201"/>
  <c r="P201"/>
  <c r="BK201"/>
  <c r="J201"/>
  <c r="BE201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83"/>
  <c r="BH183"/>
  <c r="BG183"/>
  <c r="BF183"/>
  <c r="T183"/>
  <c r="R183"/>
  <c r="P183"/>
  <c r="BK183"/>
  <c r="J183"/>
  <c r="BE183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39"/>
  <c r="BH139"/>
  <c r="BG139"/>
  <c r="BF139"/>
  <c r="T139"/>
  <c r="R139"/>
  <c r="P139"/>
  <c r="BK139"/>
  <c r="J139"/>
  <c r="BE139"/>
  <c r="BI134"/>
  <c r="BH134"/>
  <c r="BG134"/>
  <c r="BF134"/>
  <c r="T134"/>
  <c r="R134"/>
  <c r="P134"/>
  <c r="BK134"/>
  <c r="J134"/>
  <c r="BE134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8"/>
  <c r="F36"/>
  <c i="1" r="BD58"/>
  <c i="6" r="BH108"/>
  <c r="F35"/>
  <c i="1" r="BC58"/>
  <c i="6" r="BG108"/>
  <c r="F34"/>
  <c i="1" r="BB58"/>
  <c i="6" r="BF108"/>
  <c r="J33"/>
  <c i="1" r="AW58"/>
  <c i="6" r="F33"/>
  <c i="1" r="BA58"/>
  <c i="6" r="T108"/>
  <c r="T107"/>
  <c r="T106"/>
  <c r="T105"/>
  <c r="R108"/>
  <c r="R107"/>
  <c r="R106"/>
  <c r="R105"/>
  <c r="P108"/>
  <c r="P107"/>
  <c r="P106"/>
  <c r="P105"/>
  <c i="1" r="AU58"/>
  <c i="6" r="BK108"/>
  <c r="BK107"/>
  <c r="J107"/>
  <c r="BK106"/>
  <c r="J106"/>
  <c r="BK105"/>
  <c r="J105"/>
  <c r="J60"/>
  <c r="J29"/>
  <c i="1" r="AG58"/>
  <c i="6" r="J108"/>
  <c r="BE108"/>
  <c r="J32"/>
  <c i="1" r="AV58"/>
  <c i="6" r="F32"/>
  <c i="1" r="AZ58"/>
  <c i="6" r="J62"/>
  <c r="J61"/>
  <c r="J101"/>
  <c r="F101"/>
  <c r="F99"/>
  <c r="E97"/>
  <c r="J55"/>
  <c r="F55"/>
  <c r="F53"/>
  <c r="E51"/>
  <c r="J38"/>
  <c r="J20"/>
  <c r="E20"/>
  <c r="F102"/>
  <c r="F56"/>
  <c r="J19"/>
  <c r="J14"/>
  <c r="J99"/>
  <c r="J53"/>
  <c r="E7"/>
  <c r="E93"/>
  <c r="E47"/>
  <c i="1" r="AY56"/>
  <c r="AX56"/>
  <c i="5" r="BI384"/>
  <c r="BH384"/>
  <c r="BG384"/>
  <c r="BF384"/>
  <c r="T384"/>
  <c r="R384"/>
  <c r="P384"/>
  <c r="BK384"/>
  <c r="J384"/>
  <c r="BE384"/>
  <c r="BI383"/>
  <c r="BH383"/>
  <c r="BG383"/>
  <c r="BF383"/>
  <c r="T383"/>
  <c r="T382"/>
  <c r="R383"/>
  <c r="R382"/>
  <c r="P383"/>
  <c r="P382"/>
  <c r="BK383"/>
  <c r="BK382"/>
  <c r="J382"/>
  <c r="J383"/>
  <c r="BE383"/>
  <c r="J69"/>
  <c r="BI380"/>
  <c r="BH380"/>
  <c r="BG380"/>
  <c r="BF380"/>
  <c r="T380"/>
  <c r="R380"/>
  <c r="P380"/>
  <c r="BK380"/>
  <c r="J380"/>
  <c r="BE380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5"/>
  <c r="BH375"/>
  <c r="BG375"/>
  <c r="BF375"/>
  <c r="T375"/>
  <c r="R375"/>
  <c r="P375"/>
  <c r="BK375"/>
  <c r="J375"/>
  <c r="BE375"/>
  <c r="BI373"/>
  <c r="BH373"/>
  <c r="BG373"/>
  <c r="BF373"/>
  <c r="T373"/>
  <c r="R373"/>
  <c r="P373"/>
  <c r="BK373"/>
  <c r="J373"/>
  <c r="BE373"/>
  <c r="BI371"/>
  <c r="BH371"/>
  <c r="BG371"/>
  <c r="BF371"/>
  <c r="T371"/>
  <c r="T370"/>
  <c r="R371"/>
  <c r="R370"/>
  <c r="P371"/>
  <c r="P370"/>
  <c r="BK371"/>
  <c r="BK370"/>
  <c r="J370"/>
  <c r="J371"/>
  <c r="BE371"/>
  <c r="J68"/>
  <c r="BI368"/>
  <c r="BH368"/>
  <c r="BG368"/>
  <c r="BF368"/>
  <c r="T368"/>
  <c r="R368"/>
  <c r="P368"/>
  <c r="BK368"/>
  <c r="J368"/>
  <c r="BE368"/>
  <c r="BI365"/>
  <c r="BH365"/>
  <c r="BG365"/>
  <c r="BF365"/>
  <c r="T365"/>
  <c r="T364"/>
  <c r="R365"/>
  <c r="R364"/>
  <c r="P365"/>
  <c r="P364"/>
  <c r="BK365"/>
  <c r="BK364"/>
  <c r="J364"/>
  <c r="J365"/>
  <c r="BE365"/>
  <c r="J67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6"/>
  <c r="BH356"/>
  <c r="BG356"/>
  <c r="BF356"/>
  <c r="T356"/>
  <c r="R356"/>
  <c r="P356"/>
  <c r="BK356"/>
  <c r="J356"/>
  <c r="BE356"/>
  <c r="BI353"/>
  <c r="BH353"/>
  <c r="BG353"/>
  <c r="BF353"/>
  <c r="T353"/>
  <c r="R353"/>
  <c r="P353"/>
  <c r="BK353"/>
  <c r="J353"/>
  <c r="BE353"/>
  <c r="BI351"/>
  <c r="BH351"/>
  <c r="BG351"/>
  <c r="BF351"/>
  <c r="T351"/>
  <c r="R351"/>
  <c r="P351"/>
  <c r="BK351"/>
  <c r="J351"/>
  <c r="BE351"/>
  <c r="BI345"/>
  <c r="BH345"/>
  <c r="BG345"/>
  <c r="BF345"/>
  <c r="T345"/>
  <c r="R345"/>
  <c r="P345"/>
  <c r="BK345"/>
  <c r="J345"/>
  <c r="BE345"/>
  <c r="BI343"/>
  <c r="BH343"/>
  <c r="BG343"/>
  <c r="BF343"/>
  <c r="T343"/>
  <c r="R343"/>
  <c r="P343"/>
  <c r="BK343"/>
  <c r="J343"/>
  <c r="BE343"/>
  <c r="BI340"/>
  <c r="BH340"/>
  <c r="BG340"/>
  <c r="BF340"/>
  <c r="T340"/>
  <c r="R340"/>
  <c r="P340"/>
  <c r="BK340"/>
  <c r="J340"/>
  <c r="BE340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3"/>
  <c r="BH333"/>
  <c r="BG333"/>
  <c r="BF333"/>
  <c r="T333"/>
  <c r="R333"/>
  <c r="P333"/>
  <c r="BK333"/>
  <c r="J333"/>
  <c r="BE333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/>
  <c r="BI324"/>
  <c r="BH324"/>
  <c r="BG324"/>
  <c r="BF324"/>
  <c r="T324"/>
  <c r="R324"/>
  <c r="P324"/>
  <c r="BK324"/>
  <c r="J324"/>
  <c r="BE324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7"/>
  <c r="BH317"/>
  <c r="BG317"/>
  <c r="BF317"/>
  <c r="T317"/>
  <c r="R317"/>
  <c r="P317"/>
  <c r="BK317"/>
  <c r="J317"/>
  <c r="BE317"/>
  <c r="BI314"/>
  <c r="BH314"/>
  <c r="BG314"/>
  <c r="BF314"/>
  <c r="T314"/>
  <c r="T313"/>
  <c r="R314"/>
  <c r="R313"/>
  <c r="P314"/>
  <c r="P313"/>
  <c r="BK314"/>
  <c r="BK313"/>
  <c r="J313"/>
  <c r="J314"/>
  <c r="BE314"/>
  <c r="J66"/>
  <c r="BI311"/>
  <c r="BH311"/>
  <c r="BG311"/>
  <c r="BF311"/>
  <c r="T311"/>
  <c r="R311"/>
  <c r="P311"/>
  <c r="BK311"/>
  <c r="J311"/>
  <c r="BE311"/>
  <c r="BI309"/>
  <c r="BH309"/>
  <c r="BG309"/>
  <c r="BF309"/>
  <c r="T309"/>
  <c r="R309"/>
  <c r="P309"/>
  <c r="BK309"/>
  <c r="J309"/>
  <c r="BE309"/>
  <c r="BI307"/>
  <c r="BH307"/>
  <c r="BG307"/>
  <c r="BF307"/>
  <c r="T307"/>
  <c r="T306"/>
  <c r="R307"/>
  <c r="R306"/>
  <c r="P307"/>
  <c r="P306"/>
  <c r="BK307"/>
  <c r="BK306"/>
  <c r="J306"/>
  <c r="J307"/>
  <c r="BE307"/>
  <c r="J65"/>
  <c r="BI303"/>
  <c r="BH303"/>
  <c r="BG303"/>
  <c r="BF303"/>
  <c r="T303"/>
  <c r="R303"/>
  <c r="P303"/>
  <c r="BK303"/>
  <c r="J303"/>
  <c r="BE303"/>
  <c r="BI300"/>
  <c r="BH300"/>
  <c r="BG300"/>
  <c r="BF300"/>
  <c r="T300"/>
  <c r="R300"/>
  <c r="P300"/>
  <c r="BK300"/>
  <c r="J300"/>
  <c r="BE300"/>
  <c r="BI294"/>
  <c r="BH294"/>
  <c r="BG294"/>
  <c r="BF294"/>
  <c r="T294"/>
  <c r="T293"/>
  <c r="R294"/>
  <c r="R293"/>
  <c r="P294"/>
  <c r="P293"/>
  <c r="BK294"/>
  <c r="BK293"/>
  <c r="J293"/>
  <c r="J294"/>
  <c r="BE294"/>
  <c r="J64"/>
  <c r="BI290"/>
  <c r="BH290"/>
  <c r="BG290"/>
  <c r="BF290"/>
  <c r="T290"/>
  <c r="T289"/>
  <c r="R290"/>
  <c r="R289"/>
  <c r="P290"/>
  <c r="P289"/>
  <c r="BK290"/>
  <c r="BK289"/>
  <c r="J289"/>
  <c r="J290"/>
  <c r="BE290"/>
  <c r="J63"/>
  <c r="BI282"/>
  <c r="BH282"/>
  <c r="BG282"/>
  <c r="BF282"/>
  <c r="T282"/>
  <c r="R282"/>
  <c r="P282"/>
  <c r="BK282"/>
  <c r="J282"/>
  <c r="BE282"/>
  <c r="BI275"/>
  <c r="BH275"/>
  <c r="BG275"/>
  <c r="BF275"/>
  <c r="T275"/>
  <c r="R275"/>
  <c r="P275"/>
  <c r="BK275"/>
  <c r="J275"/>
  <c r="BE275"/>
  <c r="BI273"/>
  <c r="BH273"/>
  <c r="BG273"/>
  <c r="BF273"/>
  <c r="T273"/>
  <c r="R273"/>
  <c r="P273"/>
  <c r="BK273"/>
  <c r="J273"/>
  <c r="BE273"/>
  <c r="BI271"/>
  <c r="BH271"/>
  <c r="BG271"/>
  <c r="BF271"/>
  <c r="T271"/>
  <c r="R271"/>
  <c r="P271"/>
  <c r="BK271"/>
  <c r="J271"/>
  <c r="BE271"/>
  <c r="BI269"/>
  <c r="BH269"/>
  <c r="BG269"/>
  <c r="BF269"/>
  <c r="T269"/>
  <c r="R269"/>
  <c r="P269"/>
  <c r="BK269"/>
  <c r="J269"/>
  <c r="BE269"/>
  <c r="BI257"/>
  <c r="BH257"/>
  <c r="BG257"/>
  <c r="BF257"/>
  <c r="T257"/>
  <c r="R257"/>
  <c r="P257"/>
  <c r="BK257"/>
  <c r="J257"/>
  <c r="BE257"/>
  <c r="BI250"/>
  <c r="BH250"/>
  <c r="BG250"/>
  <c r="BF250"/>
  <c r="T250"/>
  <c r="R250"/>
  <c r="P250"/>
  <c r="BK250"/>
  <c r="J250"/>
  <c r="BE250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4"/>
  <c r="BH234"/>
  <c r="BG234"/>
  <c r="BF234"/>
  <c r="T234"/>
  <c r="R234"/>
  <c r="P234"/>
  <c r="BK234"/>
  <c r="J234"/>
  <c r="BE234"/>
  <c r="BI230"/>
  <c r="BH230"/>
  <c r="BG230"/>
  <c r="BF230"/>
  <c r="T230"/>
  <c r="R230"/>
  <c r="P230"/>
  <c r="BK230"/>
  <c r="J230"/>
  <c r="BE230"/>
  <c r="BI226"/>
  <c r="BH226"/>
  <c r="BG226"/>
  <c r="BF226"/>
  <c r="T226"/>
  <c r="R226"/>
  <c r="P226"/>
  <c r="BK226"/>
  <c r="J226"/>
  <c r="BE226"/>
  <c r="BI222"/>
  <c r="BH222"/>
  <c r="BG222"/>
  <c r="BF222"/>
  <c r="T222"/>
  <c r="R222"/>
  <c r="P222"/>
  <c r="BK222"/>
  <c r="J222"/>
  <c r="BE222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3"/>
  <c r="BH153"/>
  <c r="BG153"/>
  <c r="BF153"/>
  <c r="T153"/>
  <c r="R153"/>
  <c r="P153"/>
  <c r="BK153"/>
  <c r="J153"/>
  <c r="BE153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27"/>
  <c r="BH127"/>
  <c r="BG127"/>
  <c r="BF127"/>
  <c r="T127"/>
  <c r="R127"/>
  <c r="P127"/>
  <c r="BK127"/>
  <c r="J127"/>
  <c r="BE127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2"/>
  <c r="BH102"/>
  <c r="BG102"/>
  <c r="BF102"/>
  <c r="T102"/>
  <c r="R102"/>
  <c r="P102"/>
  <c r="BK102"/>
  <c r="J102"/>
  <c r="BE102"/>
  <c r="BI98"/>
  <c r="BH98"/>
  <c r="BG98"/>
  <c r="BF98"/>
  <c r="T98"/>
  <c r="R98"/>
  <c r="P98"/>
  <c r="BK98"/>
  <c r="J98"/>
  <c r="BE98"/>
  <c r="BI94"/>
  <c r="F36"/>
  <c i="1" r="BD56"/>
  <c i="5" r="BH94"/>
  <c r="F35"/>
  <c i="1" r="BC56"/>
  <c i="5" r="BG94"/>
  <c r="F34"/>
  <c i="1" r="BB56"/>
  <c i="5" r="BF94"/>
  <c r="J33"/>
  <c i="1" r="AW56"/>
  <c i="5" r="F33"/>
  <c i="1" r="BA56"/>
  <c i="5" r="T94"/>
  <c r="T93"/>
  <c r="T92"/>
  <c r="T91"/>
  <c r="R94"/>
  <c r="R93"/>
  <c r="R92"/>
  <c r="R91"/>
  <c r="P94"/>
  <c r="P93"/>
  <c r="P92"/>
  <c r="P91"/>
  <c i="1" r="AU56"/>
  <c i="5" r="BK94"/>
  <c r="BK93"/>
  <c r="J93"/>
  <c r="BK92"/>
  <c r="J92"/>
  <c r="BK91"/>
  <c r="J91"/>
  <c r="J60"/>
  <c r="J29"/>
  <c i="1" r="AG56"/>
  <c i="5" r="J94"/>
  <c r="BE94"/>
  <c r="J32"/>
  <c i="1" r="AV56"/>
  <c i="5" r="F32"/>
  <c i="1" r="AZ56"/>
  <c i="5" r="J62"/>
  <c r="J61"/>
  <c r="J87"/>
  <c r="F87"/>
  <c r="F85"/>
  <c r="E83"/>
  <c r="J55"/>
  <c r="F55"/>
  <c r="F53"/>
  <c r="E51"/>
  <c r="J38"/>
  <c r="J20"/>
  <c r="E20"/>
  <c r="F88"/>
  <c r="F56"/>
  <c r="J19"/>
  <c r="J14"/>
  <c r="J85"/>
  <c r="J53"/>
  <c r="E7"/>
  <c r="E79"/>
  <c r="E47"/>
  <c i="1" r="AY55"/>
  <c r="AX55"/>
  <c i="4" r="BI514"/>
  <c r="BH514"/>
  <c r="BG514"/>
  <c r="BF514"/>
  <c r="T514"/>
  <c r="R514"/>
  <c r="P514"/>
  <c r="BK514"/>
  <c r="J514"/>
  <c r="BE514"/>
  <c r="BI512"/>
  <c r="BH512"/>
  <c r="BG512"/>
  <c r="BF512"/>
  <c r="T512"/>
  <c r="T511"/>
  <c r="T510"/>
  <c r="R512"/>
  <c r="R511"/>
  <c r="R510"/>
  <c r="P512"/>
  <c r="P511"/>
  <c r="P510"/>
  <c r="BK512"/>
  <c r="BK511"/>
  <c r="J511"/>
  <c r="BK510"/>
  <c r="J510"/>
  <c r="J512"/>
  <c r="BE512"/>
  <c r="J71"/>
  <c r="J70"/>
  <c r="BI509"/>
  <c r="BH509"/>
  <c r="BG509"/>
  <c r="BF509"/>
  <c r="T509"/>
  <c r="R509"/>
  <c r="P509"/>
  <c r="BK509"/>
  <c r="J509"/>
  <c r="BE509"/>
  <c r="BI508"/>
  <c r="BH508"/>
  <c r="BG508"/>
  <c r="BF508"/>
  <c r="T508"/>
  <c r="T507"/>
  <c r="R508"/>
  <c r="R507"/>
  <c r="P508"/>
  <c r="P507"/>
  <c r="BK508"/>
  <c r="BK507"/>
  <c r="J507"/>
  <c r="J508"/>
  <c r="BE508"/>
  <c r="J69"/>
  <c r="BI505"/>
  <c r="BH505"/>
  <c r="BG505"/>
  <c r="BF505"/>
  <c r="T505"/>
  <c r="R505"/>
  <c r="P505"/>
  <c r="BK505"/>
  <c r="J505"/>
  <c r="BE505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0"/>
  <c r="BH500"/>
  <c r="BG500"/>
  <c r="BF500"/>
  <c r="T500"/>
  <c r="R500"/>
  <c r="P500"/>
  <c r="BK500"/>
  <c r="J500"/>
  <c r="BE500"/>
  <c r="BI499"/>
  <c r="BH499"/>
  <c r="BG499"/>
  <c r="BF499"/>
  <c r="T499"/>
  <c r="T498"/>
  <c r="R499"/>
  <c r="R498"/>
  <c r="P499"/>
  <c r="P498"/>
  <c r="BK499"/>
  <c r="BK498"/>
  <c r="J498"/>
  <c r="J499"/>
  <c r="BE499"/>
  <c r="J68"/>
  <c r="BI494"/>
  <c r="BH494"/>
  <c r="BG494"/>
  <c r="BF494"/>
  <c r="T494"/>
  <c r="R494"/>
  <c r="P494"/>
  <c r="BK494"/>
  <c r="J494"/>
  <c r="BE494"/>
  <c r="BI490"/>
  <c r="BH490"/>
  <c r="BG490"/>
  <c r="BF490"/>
  <c r="T490"/>
  <c r="R490"/>
  <c r="P490"/>
  <c r="BK490"/>
  <c r="J490"/>
  <c r="BE490"/>
  <c r="BI486"/>
  <c r="BH486"/>
  <c r="BG486"/>
  <c r="BF486"/>
  <c r="T486"/>
  <c r="T485"/>
  <c r="R486"/>
  <c r="R485"/>
  <c r="P486"/>
  <c r="P485"/>
  <c r="BK486"/>
  <c r="BK485"/>
  <c r="J485"/>
  <c r="J486"/>
  <c r="BE486"/>
  <c r="J67"/>
  <c r="BI482"/>
  <c r="BH482"/>
  <c r="BG482"/>
  <c r="BF482"/>
  <c r="T482"/>
  <c r="R482"/>
  <c r="P482"/>
  <c r="BK482"/>
  <c r="J482"/>
  <c r="BE482"/>
  <c r="BI479"/>
  <c r="BH479"/>
  <c r="BG479"/>
  <c r="BF479"/>
  <c r="T479"/>
  <c r="R479"/>
  <c r="P479"/>
  <c r="BK479"/>
  <c r="J479"/>
  <c r="BE479"/>
  <c r="BI476"/>
  <c r="BH476"/>
  <c r="BG476"/>
  <c r="BF476"/>
  <c r="T476"/>
  <c r="R476"/>
  <c r="P476"/>
  <c r="BK476"/>
  <c r="J476"/>
  <c r="BE476"/>
  <c r="BI474"/>
  <c r="BH474"/>
  <c r="BG474"/>
  <c r="BF474"/>
  <c r="T474"/>
  <c r="R474"/>
  <c r="P474"/>
  <c r="BK474"/>
  <c r="J474"/>
  <c r="BE474"/>
  <c r="BI468"/>
  <c r="BH468"/>
  <c r="BG468"/>
  <c r="BF468"/>
  <c r="T468"/>
  <c r="R468"/>
  <c r="P468"/>
  <c r="BK468"/>
  <c r="J468"/>
  <c r="BE468"/>
  <c r="BI466"/>
  <c r="BH466"/>
  <c r="BG466"/>
  <c r="BF466"/>
  <c r="T466"/>
  <c r="R466"/>
  <c r="P466"/>
  <c r="BK466"/>
  <c r="J466"/>
  <c r="BE466"/>
  <c r="BI462"/>
  <c r="BH462"/>
  <c r="BG462"/>
  <c r="BF462"/>
  <c r="T462"/>
  <c r="R462"/>
  <c r="P462"/>
  <c r="BK462"/>
  <c r="J462"/>
  <c r="BE462"/>
  <c r="BI460"/>
  <c r="BH460"/>
  <c r="BG460"/>
  <c r="BF460"/>
  <c r="T460"/>
  <c r="R460"/>
  <c r="P460"/>
  <c r="BK460"/>
  <c r="J460"/>
  <c r="BE460"/>
  <c r="BI457"/>
  <c r="BH457"/>
  <c r="BG457"/>
  <c r="BF457"/>
  <c r="T457"/>
  <c r="R457"/>
  <c r="P457"/>
  <c r="BK457"/>
  <c r="J457"/>
  <c r="BE457"/>
  <c r="BI455"/>
  <c r="BH455"/>
  <c r="BG455"/>
  <c r="BF455"/>
  <c r="T455"/>
  <c r="R455"/>
  <c r="P455"/>
  <c r="BK455"/>
  <c r="J455"/>
  <c r="BE455"/>
  <c r="BI452"/>
  <c r="BH452"/>
  <c r="BG452"/>
  <c r="BF452"/>
  <c r="T452"/>
  <c r="R452"/>
  <c r="P452"/>
  <c r="BK452"/>
  <c r="J452"/>
  <c r="BE452"/>
  <c r="BI449"/>
  <c r="BH449"/>
  <c r="BG449"/>
  <c r="BF449"/>
  <c r="T449"/>
  <c r="R449"/>
  <c r="P449"/>
  <c r="BK449"/>
  <c r="J449"/>
  <c r="BE449"/>
  <c r="BI446"/>
  <c r="BH446"/>
  <c r="BG446"/>
  <c r="BF446"/>
  <c r="T446"/>
  <c r="R446"/>
  <c r="P446"/>
  <c r="BK446"/>
  <c r="J446"/>
  <c r="BE446"/>
  <c r="BI443"/>
  <c r="BH443"/>
  <c r="BG443"/>
  <c r="BF443"/>
  <c r="T443"/>
  <c r="R443"/>
  <c r="P443"/>
  <c r="BK443"/>
  <c r="J443"/>
  <c r="BE443"/>
  <c r="BI440"/>
  <c r="BH440"/>
  <c r="BG440"/>
  <c r="BF440"/>
  <c r="T440"/>
  <c r="R440"/>
  <c r="P440"/>
  <c r="BK440"/>
  <c r="J440"/>
  <c r="BE440"/>
  <c r="BI437"/>
  <c r="BH437"/>
  <c r="BG437"/>
  <c r="BF437"/>
  <c r="T437"/>
  <c r="R437"/>
  <c r="P437"/>
  <c r="BK437"/>
  <c r="J437"/>
  <c r="BE437"/>
  <c r="BI432"/>
  <c r="BH432"/>
  <c r="BG432"/>
  <c r="BF432"/>
  <c r="T432"/>
  <c r="R432"/>
  <c r="P432"/>
  <c r="BK432"/>
  <c r="J432"/>
  <c r="BE432"/>
  <c r="BI427"/>
  <c r="BH427"/>
  <c r="BG427"/>
  <c r="BF427"/>
  <c r="T427"/>
  <c r="R427"/>
  <c r="P427"/>
  <c r="BK427"/>
  <c r="J427"/>
  <c r="BE427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18"/>
  <c r="BH418"/>
  <c r="BG418"/>
  <c r="BF418"/>
  <c r="T418"/>
  <c r="R418"/>
  <c r="P418"/>
  <c r="BK418"/>
  <c r="J418"/>
  <c r="BE418"/>
  <c r="BI416"/>
  <c r="BH416"/>
  <c r="BG416"/>
  <c r="BF416"/>
  <c r="T416"/>
  <c r="R416"/>
  <c r="P416"/>
  <c r="BK416"/>
  <c r="J416"/>
  <c r="BE416"/>
  <c r="BI414"/>
  <c r="BH414"/>
  <c r="BG414"/>
  <c r="BF414"/>
  <c r="T414"/>
  <c r="R414"/>
  <c r="P414"/>
  <c r="BK414"/>
  <c r="J414"/>
  <c r="BE414"/>
  <c r="BI411"/>
  <c r="BH411"/>
  <c r="BG411"/>
  <c r="BF411"/>
  <c r="T411"/>
  <c r="R411"/>
  <c r="P411"/>
  <c r="BK411"/>
  <c r="J411"/>
  <c r="BE411"/>
  <c r="BI409"/>
  <c r="BH409"/>
  <c r="BG409"/>
  <c r="BF409"/>
  <c r="T409"/>
  <c r="R409"/>
  <c r="P409"/>
  <c r="BK409"/>
  <c r="J409"/>
  <c r="BE409"/>
  <c r="BI407"/>
  <c r="BH407"/>
  <c r="BG407"/>
  <c r="BF407"/>
  <c r="T407"/>
  <c r="R407"/>
  <c r="P407"/>
  <c r="BK407"/>
  <c r="J407"/>
  <c r="BE407"/>
  <c r="BI402"/>
  <c r="BH402"/>
  <c r="BG402"/>
  <c r="BF402"/>
  <c r="T402"/>
  <c r="R402"/>
  <c r="P402"/>
  <c r="BK402"/>
  <c r="J402"/>
  <c r="BE402"/>
  <c r="BI400"/>
  <c r="BH400"/>
  <c r="BG400"/>
  <c r="BF400"/>
  <c r="T400"/>
  <c r="R400"/>
  <c r="P400"/>
  <c r="BK400"/>
  <c r="J400"/>
  <c r="BE400"/>
  <c r="BI398"/>
  <c r="BH398"/>
  <c r="BG398"/>
  <c r="BF398"/>
  <c r="T398"/>
  <c r="R398"/>
  <c r="P398"/>
  <c r="BK398"/>
  <c r="J398"/>
  <c r="BE398"/>
  <c r="BI394"/>
  <c r="BH394"/>
  <c r="BG394"/>
  <c r="BF394"/>
  <c r="T394"/>
  <c r="R394"/>
  <c r="P394"/>
  <c r="BK394"/>
  <c r="J394"/>
  <c r="BE394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4"/>
  <c r="BH384"/>
  <c r="BG384"/>
  <c r="BF384"/>
  <c r="T384"/>
  <c r="R384"/>
  <c r="P384"/>
  <c r="BK384"/>
  <c r="J384"/>
  <c r="BE384"/>
  <c r="BI382"/>
  <c r="BH382"/>
  <c r="BG382"/>
  <c r="BF382"/>
  <c r="T382"/>
  <c r="R382"/>
  <c r="P382"/>
  <c r="BK382"/>
  <c r="J382"/>
  <c r="BE382"/>
  <c r="BI379"/>
  <c r="BH379"/>
  <c r="BG379"/>
  <c r="BF379"/>
  <c r="T379"/>
  <c r="R379"/>
  <c r="P379"/>
  <c r="BK379"/>
  <c r="J379"/>
  <c r="BE379"/>
  <c r="BI377"/>
  <c r="BH377"/>
  <c r="BG377"/>
  <c r="BF377"/>
  <c r="T377"/>
  <c r="R377"/>
  <c r="P377"/>
  <c r="BK377"/>
  <c r="J377"/>
  <c r="BE377"/>
  <c r="BI371"/>
  <c r="BH371"/>
  <c r="BG371"/>
  <c r="BF371"/>
  <c r="T371"/>
  <c r="R371"/>
  <c r="P371"/>
  <c r="BK371"/>
  <c r="J371"/>
  <c r="BE371"/>
  <c r="BI369"/>
  <c r="BH369"/>
  <c r="BG369"/>
  <c r="BF369"/>
  <c r="T369"/>
  <c r="R369"/>
  <c r="P369"/>
  <c r="BK369"/>
  <c r="J369"/>
  <c r="BE369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51"/>
  <c r="BH351"/>
  <c r="BG351"/>
  <c r="BF351"/>
  <c r="T351"/>
  <c r="R351"/>
  <c r="P351"/>
  <c r="BK351"/>
  <c r="J351"/>
  <c r="BE351"/>
  <c r="BI345"/>
  <c r="BH345"/>
  <c r="BG345"/>
  <c r="BF345"/>
  <c r="T345"/>
  <c r="R345"/>
  <c r="P345"/>
  <c r="BK345"/>
  <c r="J345"/>
  <c r="BE345"/>
  <c r="BI344"/>
  <c r="BH344"/>
  <c r="BG344"/>
  <c r="BF344"/>
  <c r="T344"/>
  <c r="R344"/>
  <c r="P344"/>
  <c r="BK344"/>
  <c r="J344"/>
  <c r="BE344"/>
  <c r="BI338"/>
  <c r="BH338"/>
  <c r="BG338"/>
  <c r="BF338"/>
  <c r="T338"/>
  <c r="R338"/>
  <c r="P338"/>
  <c r="BK338"/>
  <c r="J338"/>
  <c r="BE338"/>
  <c r="BI330"/>
  <c r="BH330"/>
  <c r="BG330"/>
  <c r="BF330"/>
  <c r="T330"/>
  <c r="R330"/>
  <c r="P330"/>
  <c r="BK330"/>
  <c r="J330"/>
  <c r="BE330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/>
  <c r="BI318"/>
  <c r="BH318"/>
  <c r="BG318"/>
  <c r="BF318"/>
  <c r="T318"/>
  <c r="R318"/>
  <c r="P318"/>
  <c r="BK318"/>
  <c r="J318"/>
  <c r="BE318"/>
  <c r="BI317"/>
  <c r="BH317"/>
  <c r="BG317"/>
  <c r="BF317"/>
  <c r="T317"/>
  <c r="T316"/>
  <c r="R317"/>
  <c r="R316"/>
  <c r="P317"/>
  <c r="P316"/>
  <c r="BK317"/>
  <c r="BK316"/>
  <c r="J316"/>
  <c r="J317"/>
  <c r="BE317"/>
  <c r="J66"/>
  <c r="BI314"/>
  <c r="BH314"/>
  <c r="BG314"/>
  <c r="BF314"/>
  <c r="T314"/>
  <c r="R314"/>
  <c r="P314"/>
  <c r="BK314"/>
  <c r="J314"/>
  <c r="BE314"/>
  <c r="BI309"/>
  <c r="BH309"/>
  <c r="BG309"/>
  <c r="BF309"/>
  <c r="T309"/>
  <c r="R309"/>
  <c r="P309"/>
  <c r="BK309"/>
  <c r="J309"/>
  <c r="BE309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2"/>
  <c r="BH292"/>
  <c r="BG292"/>
  <c r="BF292"/>
  <c r="T292"/>
  <c r="T291"/>
  <c r="R292"/>
  <c r="R291"/>
  <c r="P292"/>
  <c r="P291"/>
  <c r="BK292"/>
  <c r="BK291"/>
  <c r="J291"/>
  <c r="J292"/>
  <c r="BE292"/>
  <c r="J65"/>
  <c r="BI285"/>
  <c r="BH285"/>
  <c r="BG285"/>
  <c r="BF285"/>
  <c r="T285"/>
  <c r="R285"/>
  <c r="P285"/>
  <c r="BK285"/>
  <c r="J285"/>
  <c r="BE285"/>
  <c r="BI279"/>
  <c r="BH279"/>
  <c r="BG279"/>
  <c r="BF279"/>
  <c r="T279"/>
  <c r="R279"/>
  <c r="P279"/>
  <c r="BK279"/>
  <c r="J279"/>
  <c r="BE279"/>
  <c r="BI276"/>
  <c r="BH276"/>
  <c r="BG276"/>
  <c r="BF276"/>
  <c r="T276"/>
  <c r="R276"/>
  <c r="P276"/>
  <c r="BK276"/>
  <c r="J276"/>
  <c r="BE276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7"/>
  <c r="BH267"/>
  <c r="BG267"/>
  <c r="BF267"/>
  <c r="T267"/>
  <c r="T266"/>
  <c r="R267"/>
  <c r="R266"/>
  <c r="P267"/>
  <c r="P266"/>
  <c r="BK267"/>
  <c r="BK266"/>
  <c r="J266"/>
  <c r="J267"/>
  <c r="BE267"/>
  <c r="J64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8"/>
  <c r="BH258"/>
  <c r="BG258"/>
  <c r="BF258"/>
  <c r="T258"/>
  <c r="T257"/>
  <c r="R258"/>
  <c r="R257"/>
  <c r="P258"/>
  <c r="P257"/>
  <c r="BK258"/>
  <c r="BK257"/>
  <c r="J257"/>
  <c r="J258"/>
  <c r="BE258"/>
  <c r="J63"/>
  <c r="BI252"/>
  <c r="BH252"/>
  <c r="BG252"/>
  <c r="BF252"/>
  <c r="T252"/>
  <c r="R252"/>
  <c r="P252"/>
  <c r="BK252"/>
  <c r="J252"/>
  <c r="BE252"/>
  <c r="BI247"/>
  <c r="BH247"/>
  <c r="BG247"/>
  <c r="BF247"/>
  <c r="T247"/>
  <c r="R247"/>
  <c r="P247"/>
  <c r="BK247"/>
  <c r="J247"/>
  <c r="BE247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32"/>
  <c r="BH232"/>
  <c r="BG232"/>
  <c r="BF232"/>
  <c r="T232"/>
  <c r="R232"/>
  <c r="P232"/>
  <c r="BK232"/>
  <c r="J232"/>
  <c r="BE232"/>
  <c r="BI223"/>
  <c r="BH223"/>
  <c r="BG223"/>
  <c r="BF223"/>
  <c r="T223"/>
  <c r="R223"/>
  <c r="P223"/>
  <c r="BK223"/>
  <c r="J223"/>
  <c r="BE223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R208"/>
  <c r="P208"/>
  <c r="BK208"/>
  <c r="J208"/>
  <c r="BE208"/>
  <c r="BI204"/>
  <c r="BH204"/>
  <c r="BG204"/>
  <c r="BF204"/>
  <c r="T204"/>
  <c r="R204"/>
  <c r="P204"/>
  <c r="BK204"/>
  <c r="J204"/>
  <c r="BE204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/>
  <c r="BI194"/>
  <c r="BH194"/>
  <c r="BG194"/>
  <c r="BF194"/>
  <c r="T194"/>
  <c r="R194"/>
  <c r="P194"/>
  <c r="BK194"/>
  <c r="J194"/>
  <c r="BE194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79"/>
  <c r="BH179"/>
  <c r="BG179"/>
  <c r="BF179"/>
  <c r="T179"/>
  <c r="R179"/>
  <c r="P179"/>
  <c r="BK179"/>
  <c r="J179"/>
  <c r="BE179"/>
  <c r="BI173"/>
  <c r="BH173"/>
  <c r="BG173"/>
  <c r="BF173"/>
  <c r="T173"/>
  <c r="R173"/>
  <c r="P173"/>
  <c r="BK173"/>
  <c r="J173"/>
  <c r="BE173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4"/>
  <c r="BH154"/>
  <c r="BG154"/>
  <c r="BF154"/>
  <c r="T154"/>
  <c r="R154"/>
  <c r="P154"/>
  <c r="BK154"/>
  <c r="J154"/>
  <c r="BE154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F36"/>
  <c i="1" r="BD55"/>
  <c i="4" r="BH96"/>
  <c r="F35"/>
  <c i="1" r="BC55"/>
  <c i="4" r="BG96"/>
  <c r="F34"/>
  <c i="1" r="BB55"/>
  <c i="4" r="BF96"/>
  <c r="J33"/>
  <c i="1" r="AW55"/>
  <c i="4" r="F33"/>
  <c i="1" r="BA55"/>
  <c i="4" r="T96"/>
  <c r="T95"/>
  <c r="T94"/>
  <c r="T93"/>
  <c r="R96"/>
  <c r="R95"/>
  <c r="R94"/>
  <c r="R93"/>
  <c r="P96"/>
  <c r="P95"/>
  <c r="P94"/>
  <c r="P93"/>
  <c i="1" r="AU55"/>
  <c i="4" r="BK96"/>
  <c r="BK95"/>
  <c r="J95"/>
  <c r="BK94"/>
  <c r="J94"/>
  <c r="BK93"/>
  <c r="J93"/>
  <c r="J60"/>
  <c r="J29"/>
  <c i="1" r="AG55"/>
  <c i="4" r="J96"/>
  <c r="BE96"/>
  <c r="J32"/>
  <c i="1" r="AV55"/>
  <c i="4" r="F32"/>
  <c i="1" r="AZ55"/>
  <c i="4" r="J62"/>
  <c r="J61"/>
  <c r="J89"/>
  <c r="F89"/>
  <c r="F87"/>
  <c r="E85"/>
  <c r="J55"/>
  <c r="F55"/>
  <c r="F53"/>
  <c r="E51"/>
  <c r="J38"/>
  <c r="J20"/>
  <c r="E20"/>
  <c r="F90"/>
  <c r="F56"/>
  <c r="J19"/>
  <c r="J14"/>
  <c r="J87"/>
  <c r="J53"/>
  <c r="E7"/>
  <c r="E81"/>
  <c r="E47"/>
  <c i="1" r="AY53"/>
  <c r="AX53"/>
  <c i="3"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5"/>
  <c r="BH325"/>
  <c r="BG325"/>
  <c r="BF325"/>
  <c r="T325"/>
  <c r="R325"/>
  <c r="P325"/>
  <c r="BK325"/>
  <c r="J325"/>
  <c r="BE325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3"/>
  <c r="BH313"/>
  <c r="BG313"/>
  <c r="BF313"/>
  <c r="T313"/>
  <c r="T312"/>
  <c r="T311"/>
  <c r="R313"/>
  <c r="R312"/>
  <c r="R311"/>
  <c r="P313"/>
  <c r="P312"/>
  <c r="P311"/>
  <c r="BK313"/>
  <c r="BK312"/>
  <c r="J312"/>
  <c r="BK311"/>
  <c r="J311"/>
  <c r="J313"/>
  <c r="BE313"/>
  <c r="J64"/>
  <c r="J63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9"/>
  <c r="BH299"/>
  <c r="BG299"/>
  <c r="BF299"/>
  <c r="T299"/>
  <c r="R299"/>
  <c r="P299"/>
  <c r="BK299"/>
  <c r="J299"/>
  <c r="BE299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93"/>
  <c r="BH293"/>
  <c r="BG293"/>
  <c r="BF293"/>
  <c r="T293"/>
  <c r="R293"/>
  <c r="P293"/>
  <c r="BK293"/>
  <c r="J293"/>
  <c r="BE293"/>
  <c r="BI291"/>
  <c r="BH291"/>
  <c r="BG291"/>
  <c r="BF291"/>
  <c r="T291"/>
  <c r="R291"/>
  <c r="P291"/>
  <c r="BK291"/>
  <c r="J291"/>
  <c r="BE291"/>
  <c r="BI289"/>
  <c r="BH289"/>
  <c r="BG289"/>
  <c r="BF289"/>
  <c r="T289"/>
  <c r="R289"/>
  <c r="P289"/>
  <c r="BK289"/>
  <c r="J289"/>
  <c r="BE289"/>
  <c r="BI287"/>
  <c r="BH287"/>
  <c r="BG287"/>
  <c r="BF287"/>
  <c r="T287"/>
  <c r="T286"/>
  <c r="R287"/>
  <c r="R286"/>
  <c r="P287"/>
  <c r="P286"/>
  <c r="BK287"/>
  <c r="BK286"/>
  <c r="J286"/>
  <c r="J287"/>
  <c r="BE287"/>
  <c r="J62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7"/>
  <c r="BH257"/>
  <c r="BG257"/>
  <c r="BF257"/>
  <c r="T257"/>
  <c r="R257"/>
  <c r="P257"/>
  <c r="BK257"/>
  <c r="J257"/>
  <c r="BE257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1"/>
  <c r="BH251"/>
  <c r="BG251"/>
  <c r="BF251"/>
  <c r="T251"/>
  <c r="R251"/>
  <c r="P251"/>
  <c r="BK251"/>
  <c r="J251"/>
  <c r="BE251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7"/>
  <c r="BH107"/>
  <c r="BG107"/>
  <c r="BF107"/>
  <c r="T107"/>
  <c r="T106"/>
  <c r="R107"/>
  <c r="R106"/>
  <c r="P107"/>
  <c r="P106"/>
  <c r="BK107"/>
  <c r="BK106"/>
  <c r="J106"/>
  <c r="J107"/>
  <c r="BE107"/>
  <c r="J61"/>
  <c r="BI104"/>
  <c r="BH104"/>
  <c r="BG104"/>
  <c r="BF104"/>
  <c r="T104"/>
  <c r="T103"/>
  <c r="T102"/>
  <c r="R104"/>
  <c r="R103"/>
  <c r="R102"/>
  <c r="P104"/>
  <c r="P103"/>
  <c r="P102"/>
  <c r="BK104"/>
  <c r="BK103"/>
  <c r="J103"/>
  <c r="BK102"/>
  <c r="J102"/>
  <c r="J104"/>
  <c r="BE104"/>
  <c r="J60"/>
  <c r="J59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7"/>
  <c r="F34"/>
  <c i="1" r="BD53"/>
  <c i="3" r="BH87"/>
  <c r="F33"/>
  <c i="1" r="BC53"/>
  <c i="3" r="BG87"/>
  <c r="F32"/>
  <c i="1" r="BB53"/>
  <c i="3" r="BF87"/>
  <c r="J31"/>
  <c i="1" r="AW53"/>
  <c i="3" r="F31"/>
  <c i="1" r="BA53"/>
  <c i="3" r="T87"/>
  <c r="T86"/>
  <c r="T85"/>
  <c r="T84"/>
  <c r="R87"/>
  <c r="R86"/>
  <c r="R85"/>
  <c r="R84"/>
  <c r="P87"/>
  <c r="P86"/>
  <c r="P85"/>
  <c r="P84"/>
  <c i="1" r="AU53"/>
  <c i="3" r="BK87"/>
  <c r="BK86"/>
  <c r="J86"/>
  <c r="BK85"/>
  <c r="J85"/>
  <c r="BK84"/>
  <c r="J84"/>
  <c r="J56"/>
  <c r="J27"/>
  <c i="1" r="AG53"/>
  <c i="3" r="J87"/>
  <c r="BE87"/>
  <c r="J30"/>
  <c i="1" r="AV53"/>
  <c i="3" r="F30"/>
  <c i="1" r="AZ53"/>
  <c i="3" r="J58"/>
  <c r="J57"/>
  <c r="J80"/>
  <c r="F80"/>
  <c r="F78"/>
  <c r="E76"/>
  <c r="J51"/>
  <c r="F51"/>
  <c r="F49"/>
  <c r="E47"/>
  <c r="J36"/>
  <c r="J18"/>
  <c r="E18"/>
  <c r="F81"/>
  <c r="F52"/>
  <c r="J17"/>
  <c r="J12"/>
  <c r="J78"/>
  <c r="J49"/>
  <c r="E7"/>
  <c r="E74"/>
  <c r="E45"/>
  <c i="1" r="AY52"/>
  <c r="AX52"/>
  <c i="2"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BH83"/>
  <c r="BG83"/>
  <c r="BF83"/>
  <c r="T83"/>
  <c r="R83"/>
  <c r="P83"/>
  <c r="BK83"/>
  <c r="J83"/>
  <c r="BE83"/>
  <c r="BI81"/>
  <c r="F34"/>
  <c i="1" r="BD52"/>
  <c i="2" r="BH81"/>
  <c r="F33"/>
  <c i="1" r="BC52"/>
  <c i="2" r="BG81"/>
  <c r="F32"/>
  <c i="1" r="BB52"/>
  <c i="2" r="BF81"/>
  <c r="J31"/>
  <c i="1" r="AW52"/>
  <c i="2" r="F31"/>
  <c i="1" r="BA52"/>
  <c i="2" r="T81"/>
  <c r="T80"/>
  <c r="T79"/>
  <c r="T78"/>
  <c r="R81"/>
  <c r="R80"/>
  <c r="R79"/>
  <c r="R78"/>
  <c r="P81"/>
  <c r="P80"/>
  <c r="P79"/>
  <c r="P78"/>
  <c i="1" r="AU52"/>
  <c i="2" r="BK81"/>
  <c r="BK80"/>
  <c r="J80"/>
  <c r="BK79"/>
  <c r="J79"/>
  <c r="BK78"/>
  <c r="J78"/>
  <c r="J56"/>
  <c r="J27"/>
  <c i="1" r="AG52"/>
  <c i="2" r="J81"/>
  <c r="BE81"/>
  <c r="J30"/>
  <c i="1" r="AV52"/>
  <c i="2" r="F30"/>
  <c i="1" r="AZ52"/>
  <c i="2" r="J58"/>
  <c r="J57"/>
  <c r="J74"/>
  <c r="F74"/>
  <c r="F72"/>
  <c r="E70"/>
  <c r="J51"/>
  <c r="F51"/>
  <c r="F49"/>
  <c r="E47"/>
  <c r="J36"/>
  <c r="J18"/>
  <c r="E18"/>
  <c r="F75"/>
  <c r="F52"/>
  <c r="J17"/>
  <c r="J12"/>
  <c r="J72"/>
  <c r="J49"/>
  <c r="E7"/>
  <c r="E68"/>
  <c r="E45"/>
  <c i="1" r="BD57"/>
  <c r="BC57"/>
  <c r="BB57"/>
  <c r="BA57"/>
  <c r="AZ57"/>
  <c r="AY57"/>
  <c r="AX57"/>
  <c r="AW57"/>
  <c r="AV57"/>
  <c r="AU57"/>
  <c r="AT57"/>
  <c r="AS57"/>
  <c r="AG57"/>
  <c r="BD54"/>
  <c r="BC54"/>
  <c r="BB54"/>
  <c r="BA54"/>
  <c r="AZ54"/>
  <c r="AY54"/>
  <c r="AX54"/>
  <c r="AW54"/>
  <c r="AV54"/>
  <c r="AU54"/>
  <c r="AT54"/>
  <c r="AS54"/>
  <c r="AG54"/>
  <c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5"/>
  <c r="AN65"/>
  <c r="AT64"/>
  <c r="AN64"/>
  <c r="AT63"/>
  <c r="AN63"/>
  <c r="AT62"/>
  <c r="AN62"/>
  <c r="AT61"/>
  <c r="AN61"/>
  <c r="AT60"/>
  <c r="AN60"/>
  <c r="AT59"/>
  <c r="AN59"/>
  <c r="AT58"/>
  <c r="AN58"/>
  <c r="AN57"/>
  <c r="AT56"/>
  <c r="AN56"/>
  <c r="AT55"/>
  <c r="AN55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<sst xmlns="http://schemas.openxmlformats.org/spreadsheetml/2006/main">
  <si>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</si>
  <si>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</si>
  <si>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</si>
  <si>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</si>
  <si>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</si>
  <si>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</si>
  <si>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</si>
  <si>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{6d54be0d-b0fb-4b7b-924b-224f9979e0ae}</t>
  </si>
  <si>
    <t>0,1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</si>
  <si>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</si>
  <si>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</si>
  <si>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</si>
  <si>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</si>
  <si>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</si>
  <si>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0,01</t>
  </si>
  <si>
    <t>Kód:</t>
  </si>
  <si>
    <t>2018-04-005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</si>
  <si>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</si>
  <si>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</si>
  <si>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Vrátkov - splašková kanalizace a ČOV</t>
  </si>
  <si>
    <t>KSO:</t>
  </si>
  <si>
    <t>827</t>
  </si>
  <si>
    <t>CC-CZ:</t>
  </si>
  <si>
    <t>222</t>
  </si>
  <si>
    <t>Místo:</t>
  </si>
  <si>
    <t>obec Vrátkov</t>
  </si>
  <si>
    <t>Datum:</t>
  </si>
  <si>
    <t>23. 4. 2018</t>
  </si>
  <si>
    <t>CZ-CPV:</t>
  </si>
  <si>
    <t>45231300-8</t>
  </si>
  <si>
    <t>CZ-CPA:</t>
  </si>
  <si>
    <t>42.21.22</t>
  </si>
  <si>
    <t>Zadavatel:</t>
  </si>
  <si>
    <t>IČ:</t>
  </si>
  <si>
    <t>00639753</t>
  </si>
  <si>
    <t>DIČ:</t>
  </si>
  <si>
    <t/>
  </si>
  <si>
    <t>Uchazeč:</t>
  </si>
  <si>
    <t>Vyplň údaj</t>
  </si>
  <si>
    <t>Projektant:</t>
  </si>
  <si>
    <t>71371753</t>
  </si>
  <si>
    <t>Ing. Liběna Knapová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</si>
  <si>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</si>
  <si>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</si>
  <si>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</si>
  <si>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</si>
  <si>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</si>
  <si>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</si>
  <si>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</si>
  <si>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</si>
  <si>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</si>
  <si>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</si>
  <si>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</si>
  <si>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</si>
  <si>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</si>
  <si>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</si>
  <si>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</si>
  <si>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</si>
  <si>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</si>
  <si>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</si>
  <si>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</si>
  <si>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</si>
  <si>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</si>
  <si>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</si>
  <si>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</si>
  <si>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</si>
  <si>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</si>
  <si>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</si>
  <si>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</si>
  <si>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</si>
  <si>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</si>
  <si>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</si>
  <si>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</si>
  <si>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</si>
  <si>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</si>
  <si>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</si>
  <si>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</si>
  <si>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</si>
  <si>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</si>
  <si>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</si>
  <si>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</si>
  <si>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</si>
  <si>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</si>
  <si>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</si>
  <si>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PS 01</t>
  </si>
  <si>
    <t>Strojně technologická část ČOV</t>
  </si>
  <si>
    <t>STA</t>
  </si>
  <si>
    <t>1</t>
  </si>
  <si>
    <t>{95032e1a-0ac7-4d2c-9865-c24b6941865b}</t>
  </si>
  <si>
    <t>2</t>
  </si>
  <si>
    <t>PS 02</t>
  </si>
  <si>
    <t>Elektrotechnická část ČOV</t>
  </si>
  <si>
    <t>{544660ff-2b20-43ec-b20c-1225eae88329}</t>
  </si>
  <si>
    <t>SO 01</t>
  </si>
  <si>
    <t>Tlaková kanalizace</t>
  </si>
  <si>
    <t>{56f8e41e-84f3-4192-a044-6539d6f64c6b}</t>
  </si>
  <si>
    <t>SO 01.1</t>
  </si>
  <si>
    <t>Hlavní tlakové řady</t>
  </si>
  <si>
    <t>Soupis</t>
  </si>
  <si>
    <t>{8d69b7b6-c292-4228-96a9-b49a9574249a}</t>
  </si>
  <si>
    <t>SO 01.2</t>
  </si>
  <si>
    <t>Vedlejší tlakové řady</t>
  </si>
  <si>
    <t>{720c9c2c-72bd-46ee-8c07-eb5a7e9b6be2}</t>
  </si>
  <si>
    <t>SO 02</t>
  </si>
  <si>
    <t>ČOV</t>
  </si>
  <si>
    <t>{ac05f326-d8bf-41fe-ac0f-7b4df3347600}</t>
  </si>
  <si>
    <t>SO 02.1</t>
  </si>
  <si>
    <t>Čistírna odpadních vod</t>
  </si>
  <si>
    <t>{1c8da352-f32b-4bbe-95d6-278caf4349cf}</t>
  </si>
  <si>
    <t>SO 02.2</t>
  </si>
  <si>
    <t>Propojovací potrubí</t>
  </si>
  <si>
    <t>{b9f32a4f-6c54-429b-89c8-b6a0b7739992}</t>
  </si>
  <si>
    <t>SO 02.3</t>
  </si>
  <si>
    <t>Studna</t>
  </si>
  <si>
    <t>{459739ae-43f5-4235-921f-3738598f1820}</t>
  </si>
  <si>
    <t>SO 02.4</t>
  </si>
  <si>
    <t>Odtok z ČOV</t>
  </si>
  <si>
    <t>{7b50ef72-88e2-434a-b197-b023e1bd512f}</t>
  </si>
  <si>
    <t>SO 02.5</t>
  </si>
  <si>
    <t>Příjezdová a areálová komunikace ČOV</t>
  </si>
  <si>
    <t>{3a36712c-9027-42dd-bdb6-b0b56086c013}</t>
  </si>
  <si>
    <t>SO 03</t>
  </si>
  <si>
    <t>Elektropřípojka NN</t>
  </si>
  <si>
    <t>{cde7ebc0-6c48-4d4c-bf48-9f234b0ca434}</t>
  </si>
  <si>
    <t>SO 04</t>
  </si>
  <si>
    <t>Vodovod</t>
  </si>
  <si>
    <t>{3a6dae77-94f8-4d00-8cde-1543ab79e1b2}</t>
  </si>
  <si>
    <t>VRN</t>
  </si>
  <si>
    <t>Vedlejší rozpočtové náklady</t>
  </si>
  <si>
    <t>{20e50631-f988-4854-85d8-af67826f05f5}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</si>
  <si>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</si>
  <si>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</si>
  <si>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</si>
  <si>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</si>
  <si>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</si>
  <si>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</si>
  <si>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</si>
  <si>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PS 01 - Strojně technologická část ČOV</t>
  </si>
  <si>
    <t>REKAPITULACE ČLENĚNÍ SOUPISU PRACÍ</t>
  </si>
  <si>
    <t>Kód dílu - Popis</t>
  </si>
  <si>
    <t>Cena celkem [CZK]</t>
  </si>
  <si>
    <t>Náklady soupisu celkem</t>
  </si>
  <si>
    <t>-1</t>
  </si>
  <si>
    <t>M - Práce a dodávky M</t>
  </si>
  <si>
    <t xml:space="preserve">    35-M - Montáž čerpadel, kompr.a vodoh.zař.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</si>
  <si>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</si>
  <si>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</si>
  <si>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</si>
  <si>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</si>
  <si>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</si>
  <si>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</si>
  <si>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</si>
  <si>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</si>
  <si>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</si>
  <si>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</si>
  <si>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</si>
  <si>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</si>
  <si>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</si>
  <si>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</si>
  <si>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M</t>
  </si>
  <si>
    <t>Práce a dodávky M</t>
  </si>
  <si>
    <t>3</t>
  </si>
  <si>
    <t>ROZPOCET</t>
  </si>
  <si>
    <t>35-M</t>
  </si>
  <si>
    <t>Montáž čerpadel, kompr.a vodoh.zař.</t>
  </si>
  <si>
    <t>K</t>
  </si>
  <si>
    <t>101</t>
  </si>
  <si>
    <t xml:space="preserve">Česle ruční , osazené do denitrifikační části ČOV v plastovém kontejneru, velikost průliny e=10mm včetně příslušenství (děrovaný žlab, hrablo, atd) a pomocného montážního a kotevního materiálu. Materiálové provedení: nerezová ocel 1.4301 </t>
  </si>
  <si>
    <t>kpl</t>
  </si>
  <si>
    <t>64</t>
  </si>
  <si>
    <t>399975422</t>
  </si>
  <si>
    <t>VV</t>
  </si>
  <si>
    <t>101a</t>
  </si>
  <si>
    <t>Plastová popelnice 120 l, pojízdná, vyložená igelitovým pytlem včetně uchycení pytle k výsypce česlí - skladování shrabků před odvozem</t>
  </si>
  <si>
    <t>kus</t>
  </si>
  <si>
    <t>-2142228578</t>
  </si>
  <si>
    <t>102</t>
  </si>
  <si>
    <t>Středobublinný aerační systém, pevně kotvený do dna plastového kontejneru. Parametry nádrže: hloubka nádrže 4000mm, hloubka vody v nádrži 3000mm. Množství vzduchu do nádrže: pouze k promíchání Materiál: Přívodní potrubí ocel.tř.17, membrána EPDM, úchyty, montážní a kotvící materiál nerezová ocel tř.17. Rozsah dodávky provzdušňovacího systému denitrifikace: 4x element, co element to samostatný svod, vzduch je přiveden přes uzávěr z přívodního potrubí. odvodnění manuální - tkzv. píšťalkou napojenou na trubní systém - kondenzát z roštu je odveden při otevření kulového kohoutu.</t>
  </si>
  <si>
    <t>-992293127</t>
  </si>
  <si>
    <t>4</t>
  </si>
  <si>
    <t>103</t>
  </si>
  <si>
    <t xml:space="preserve">Jemnobublinný aerační systém nitrifikace, pevně kotvený do dna plastového kontejneru – Parametry:délka nádrže 6 240mm, šířka nádrže 3 300mm, hloubka nádrže 4 000mm, hloubka vody v nádrži 3000mm, počet elementů v nádrži: 18ks-750mm, 2ks-500mm. Množství vzduchu: 42 m3/hod, Doba provzdušňování 24h. Rozsah dodávky provzdušňovacího systému nitrifikace: Provzdušňování je zajištěno jemnobublinným provzdušňovacím systémem s trubkovými aeračními elementy délky 750mm a 500mm, které jsou osazeny na výškově stavitelném rozvodovém nerezovém jeklu, kotveným do dna nádrže plastového kontejner.. Vzduch je přiveden přes uzávěry z přívodního potrubí. Odvodnění manuální - tkzv. píšťalkou napojenou na trubní systém - kondenzát z roštu je odveden při otevření kulového kohoutu. Materiálové provedení: distributory; stavitelné podpěry – nerez. ocel tř.17 (DIN 1.4301); nosné těleso aeračního elementu – polypropylen; hadicová membrána – silikonový kaučuk. </t>
  </si>
  <si>
    <t>1037872888</t>
  </si>
  <si>
    <t>5</t>
  </si>
  <si>
    <t>103a</t>
  </si>
  <si>
    <t xml:space="preserve">Odtah odsazené vody - 1x přenosné ponorné kalové čerpadlo odsazené vody, Motor:1x230V, 50Hz, 0,55kW, In=5,0A, 2900 ot./min, bimetal, kabel 10m, volný průchod nečistot 32 mm, hmotnost čerpadla 12 kg, vymezovací ocelový řetěz 8x28, tvarově stálé vyztužené hadice DN 40 o celkové délce 10 m, Materiálové provedení: ocel tř.11, pozinkováno, kornout – ocel tř.17 </t>
  </si>
  <si>
    <t>-76837199</t>
  </si>
  <si>
    <t>6</t>
  </si>
  <si>
    <t>104</t>
  </si>
  <si>
    <t>Dosazovací nádrž vestavěná – Rozměry nádrže:průměr vrchní části 3,00m, celková výška nádrže 3,39m, výška konické části 1,96m, výška válcové části 1,43m, Popis: kruhové nerez nádrže, vtokový válec s tangenciálním nátokem, sběrné žlábky s pilovou hranou a nornou stěnou, odtokovým potrubím, aerace hladiny, odtah plovoucích nečistot, recirkulace a odtah kalu, vypouštěcí a napouštěcí klapky.Materiálové provedení: ocel tř.17, tloušťka plechu 1,5 mm, mamutková čerpadla PVC, odplyňovací válec PP</t>
  </si>
  <si>
    <t>-1968091721</t>
  </si>
  <si>
    <t>7</t>
  </si>
  <si>
    <t>105</t>
  </si>
  <si>
    <t>Potrubí pro odtah kalu fekálem – Pro možnost odvozu přebytečného kalu fekálním vozem z  kalové jímky bude sloužit odběrné potrubí, vyústěné do 10 m od ČOV s osazenou příslušnou koncovkou k savicí fekál. vozu . Materiálové provedení: ocel tř.17, fekální koncovka – ocel tř. 11 s nátěrem</t>
  </si>
  <si>
    <t>763191063</t>
  </si>
  <si>
    <t>8</t>
  </si>
  <si>
    <t>106</t>
  </si>
  <si>
    <t xml:space="preserve">Soustrojí dmychadla – Objemový průtok 55m3/hod, Tlaková diference p=40 kPa, </t>
  </si>
  <si>
    <t>-2077160632</t>
  </si>
  <si>
    <t>9</t>
  </si>
  <si>
    <t>107</t>
  </si>
  <si>
    <t xml:space="preserve">Propojovací potrubí včetně ručních armatur, tvarovek, přírub, pomocného montážního a kotevního materiálu. Propojovací potrubí DN 32 - DN 50 - PP včetně tvarovek a armatur- přírub, pomocného montážního a kotevního materiálu, ( uzavírací klapky mezipřírubové ruční, kulové kohouty ruční, solenoidové ventily) Výpis: potrubí PPr 20 - 24,5m; potrubí PPr25 - 41,4m; potrubí Ppr 40 - 11,7m; tvarovky PPr DN32-50 - 17ks; kulový ventil ruční typ 1/2" mosaz - 6ks; kulový ventil ruční typ 3/4" mosaz - 2ks; kulový ventil ruční 5/4" mosaz - 2ks; pojistný ventil PPr40 - 1 ks; kulový kohout ruční typ PPr20 - 4ks; kulový kohout ruční, typ Ppr25 - 2ks; solenoidový ventil, 230V - 3ks, manometr - 1 ks _x000d_
Materiálové provedení: PP </t>
  </si>
  <si>
    <t>366878682</t>
  </si>
  <si>
    <t>10</t>
  </si>
  <si>
    <t>108</t>
  </si>
  <si>
    <t>Plastový kontener, PP, 6380x3460x4080mm, včetně příček a vnějších ocelových výztuh</t>
  </si>
  <si>
    <t>1290098774</t>
  </si>
  <si>
    <t>11</t>
  </si>
  <si>
    <t>109</t>
  </si>
  <si>
    <t>Sklolaminátové zastropení</t>
  </si>
  <si>
    <t>-2134539007</t>
  </si>
  <si>
    <t>12</t>
  </si>
  <si>
    <t>110</t>
  </si>
  <si>
    <t>Montážní a spojovací materiál</t>
  </si>
  <si>
    <t>-1659831969</t>
  </si>
  <si>
    <t>13</t>
  </si>
  <si>
    <t>111</t>
  </si>
  <si>
    <t xml:space="preserve">Strojně stírané válcové síto SVS, komplet dodávka a montáž </t>
  </si>
  <si>
    <t>149218178</t>
  </si>
  <si>
    <t>14</t>
  </si>
  <si>
    <t>112</t>
  </si>
  <si>
    <t>Parschalův žlab P2, komplet dodávka a montáž včetně obetonování</t>
  </si>
  <si>
    <t>-19798211</t>
  </si>
  <si>
    <t>113</t>
  </si>
  <si>
    <t xml:space="preserve">Mikrosíto MFB 10, komplet dodávka a montáž </t>
  </si>
  <si>
    <t>2145874150</t>
  </si>
  <si>
    <t>PS 02 - Elektrotechnická část ČOV</t>
  </si>
  <si>
    <t>HSV - Práce a dodávky HSV</t>
  </si>
  <si>
    <t xml:space="preserve">    9 - Ostatní konstrukce a práce, bourání</t>
  </si>
  <si>
    <t>PSV - Práce a dodávky PSV</t>
  </si>
  <si>
    <t xml:space="preserve">    725 - Zdravotechnika - zařizovací předměty</t>
  </si>
  <si>
    <t xml:space="preserve">    741 - Elektroinstalace - silnoproud</t>
  </si>
  <si>
    <t xml:space="preserve">    742 - Elektroinstalace - slaboproud</t>
  </si>
  <si>
    <t xml:space="preserve">    46-M - Zemní práce při extr.mont.pracích</t>
  </si>
  <si>
    <t>HSV</t>
  </si>
  <si>
    <t>Práce a dodávky HSV</t>
  </si>
  <si>
    <t>Ostatní konstrukce a práce, bourání</t>
  </si>
  <si>
    <t>971038131</t>
  </si>
  <si>
    <t>Vybourání otvorů ve zdivu základovém nebo nadzákladovém z cihel, tvárnic, příčkovek dutých tvárnic nebo příčkovek, velikosti průměru profilu do 60 mm, tl. do 150 mm</t>
  </si>
  <si>
    <t>CS ÚRS 2018 01</t>
  </si>
  <si>
    <t>1812016285</t>
  </si>
  <si>
    <t>"D3.2 Elektroinstalace v provozní budově</t>
  </si>
  <si>
    <t>971038141</t>
  </si>
  <si>
    <t>Vybourání otvorů ve zdivu základovém nebo nadzákladovém z cihel, tvárnic, příčkovek dutých tvárnic nebo příčkovek, velikosti průměru profilu do 60 mm, tl. do 300 mm</t>
  </si>
  <si>
    <t>836238711</t>
  </si>
  <si>
    <t>974029123</t>
  </si>
  <si>
    <t>Vysekání rýh ve zdivu kamenném do hl. 30 mm a šířky do 100 mm</t>
  </si>
  <si>
    <t>m</t>
  </si>
  <si>
    <t>-1621422374</t>
  </si>
  <si>
    <t>20</t>
  </si>
  <si>
    <t>974032121</t>
  </si>
  <si>
    <t>Vysekání rýh ve stěnách nebo příčkách z dutých cihel, tvárnic, desek z dutých cihel nebo tvárnic do hl. 30 mm a šířky do 30 mm</t>
  </si>
  <si>
    <t>-827843257</t>
  </si>
  <si>
    <t>35</t>
  </si>
  <si>
    <t>974032122</t>
  </si>
  <si>
    <t>Vysekání rýh ve stěnách nebo příčkách z dutých cihel, tvárnic, desek z dutých cihel nebo tvárnic do hl. 30 mm a šířky do 70 mm</t>
  </si>
  <si>
    <t>1621238076</t>
  </si>
  <si>
    <t>PSV</t>
  </si>
  <si>
    <t>Práce a dodávky PSV</t>
  </si>
  <si>
    <t>725</t>
  </si>
  <si>
    <t>Zdravotechnika - zařizovací předměty</t>
  </si>
  <si>
    <t>725531101</t>
  </si>
  <si>
    <t>Elektrické ohřívače zásobníkové beztlakové přepadové objem nádrže (příkon) 5 l (2,0 kW)</t>
  </si>
  <si>
    <t>soubor</t>
  </si>
  <si>
    <t>16</t>
  </si>
  <si>
    <t>-492206118</t>
  </si>
  <si>
    <t>741</t>
  </si>
  <si>
    <t>Elektroinstalace - silnoproud</t>
  </si>
  <si>
    <t>741110122</t>
  </si>
  <si>
    <t>Montáž trubek pancéřových elektroinstalačních s nasunutím nebo našroubováním do krabic plastových tuhých, uložených pod omítku, Ø přes 23 do 29 mm</t>
  </si>
  <si>
    <t>853043898</t>
  </si>
  <si>
    <t>34571156</t>
  </si>
  <si>
    <t>trubka elektroinstalační ohebná z PH, D 28,4/34,5 mm</t>
  </si>
  <si>
    <t>32</t>
  </si>
  <si>
    <t>1567245917</t>
  </si>
  <si>
    <t>741110311</t>
  </si>
  <si>
    <t>Montáž trubek ochranných s nasunutím nebo našroubováním do krabic plastových tuhých, uložených volně, vnitřního Ø do 40 mm</t>
  </si>
  <si>
    <t>-1529689256</t>
  </si>
  <si>
    <t>"D3.1 Elektronapojení ČOV</t>
  </si>
  <si>
    <t>15+15</t>
  </si>
  <si>
    <t>34571361</t>
  </si>
  <si>
    <t>trubka elektroinstalační HDPE tuhá dvouplášťová korugovaná D 41/50mm</t>
  </si>
  <si>
    <t>969083085</t>
  </si>
  <si>
    <t>741110312</t>
  </si>
  <si>
    <t>Montáž trubek ochranných s nasunutím nebo našroubováním do krabic plastových tuhých, uložených volně, vnitřního Ø přes 40 do 90 mm</t>
  </si>
  <si>
    <t>778931856</t>
  </si>
  <si>
    <t>30</t>
  </si>
  <si>
    <t>34571362</t>
  </si>
  <si>
    <t>trubka elektroinstalační HDPE tuhá dvouplášťová korugovaná D 52/63 mm</t>
  </si>
  <si>
    <t>307598878</t>
  </si>
  <si>
    <t>741110511</t>
  </si>
  <si>
    <t>Montáž lišt a kanálků elektroinstalačních se spojkami, ohyby a rohy a s nasunutím do krabic vkládacích s víčkem, šířky do 60 mm</t>
  </si>
  <si>
    <t>-450147277</t>
  </si>
  <si>
    <t>34571804</t>
  </si>
  <si>
    <t>lišta elektroinstalační nosná pro vnitřní vedení bez otvorů, 20x10 mm</t>
  </si>
  <si>
    <t>-2105923601</t>
  </si>
  <si>
    <t>741112111</t>
  </si>
  <si>
    <t>Montáž krabic elektroinstalačních bez napojení na trubky a lišty, demontáže a montáže víčka a přístroje rozvodek se zapojením vodičů na svorkovnici nástěnných plastových čtyřhranných pro vodiče Ø do 4 mm2</t>
  </si>
  <si>
    <t>2143510563</t>
  </si>
  <si>
    <t>34571563</t>
  </si>
  <si>
    <t>rozvodka krabicová z PH s víčkem a svorkovnicí krabicovou šroubovací s vodiči 20x4 mm2, D 103 mm x 50 mm</t>
  </si>
  <si>
    <t>776965907</t>
  </si>
  <si>
    <t>17</t>
  </si>
  <si>
    <t>741122601</t>
  </si>
  <si>
    <t>Montáž kabelů měděných bez ukončení uložených pevně plných kulatých nebo bezhalogenových (CYKY) počtu a průřezu žil 2x1,5 až 6 mm2</t>
  </si>
  <si>
    <t>2042142253</t>
  </si>
  <si>
    <t>25</t>
  </si>
  <si>
    <t>18</t>
  </si>
  <si>
    <t>34111005</t>
  </si>
  <si>
    <t>kabel silový s Cu jádrem 1 kV 2x1,5mm2</t>
  </si>
  <si>
    <t>524719013</t>
  </si>
  <si>
    <t>19</t>
  </si>
  <si>
    <t>741122611</t>
  </si>
  <si>
    <t>Montáž kabelů měděných bez ukončení uložených pevně plných kulatých nebo bezhalogenových (CYKY) počtu a průřezu žil 3x1,5 až 6 mm2</t>
  </si>
  <si>
    <t>-1896272858</t>
  </si>
  <si>
    <t>208+45</t>
  </si>
  <si>
    <t>34111030</t>
  </si>
  <si>
    <t>kabel silový s Cu jádrem 1 kV 3x1,5mm2</t>
  </si>
  <si>
    <t>92871511</t>
  </si>
  <si>
    <t>208</t>
  </si>
  <si>
    <t>34111036</t>
  </si>
  <si>
    <t>kabel silový s Cu jádrem 1 kV 3x2,5mm2</t>
  </si>
  <si>
    <t>-1539722547</t>
  </si>
  <si>
    <t>45</t>
  </si>
  <si>
    <t>22</t>
  </si>
  <si>
    <t>741122624</t>
  </si>
  <si>
    <t>Montáž kabelů měděných bez ukončení uložených pevně plných kulatých nebo bezhalogenových (CYKY) počtu a průřezu žil 4x16 až 25 mm2</t>
  </si>
  <si>
    <t>-1537996358</t>
  </si>
  <si>
    <t>23</t>
  </si>
  <si>
    <t>34111080X</t>
  </si>
  <si>
    <t>kabel silový s Cu jádrem 1 kV 4x25mm2</t>
  </si>
  <si>
    <t>319919424</t>
  </si>
  <si>
    <t>24</t>
  </si>
  <si>
    <t>741122641</t>
  </si>
  <si>
    <t>Montáž kabelů měděných bez ukončení uložených pevně plných kulatých nebo bezhalogenových (CYKY) počtu a průřezu žil 5x1,5 až 2,5 mm2</t>
  </si>
  <si>
    <t>190963568</t>
  </si>
  <si>
    <t>25+40</t>
  </si>
  <si>
    <t>34111094</t>
  </si>
  <si>
    <t>kabel silový s Cu jádrem 1 kV 5x2,5mm2</t>
  </si>
  <si>
    <t>-1067814647</t>
  </si>
  <si>
    <t>26</t>
  </si>
  <si>
    <t>741122643</t>
  </si>
  <si>
    <t>Montáž kabelů měděných bez ukončení uložených pevně plných kulatých nebo bezhalogenových (CYKY) počtu a průřezu žil 5x10 mm2</t>
  </si>
  <si>
    <t>-1334345439</t>
  </si>
  <si>
    <t>27</t>
  </si>
  <si>
    <t>341001X</t>
  </si>
  <si>
    <t>kabel silový s Cu jádrem 1 kV 5x10mm2</t>
  </si>
  <si>
    <t>2058241451</t>
  </si>
  <si>
    <t>28</t>
  </si>
  <si>
    <t>741130001</t>
  </si>
  <si>
    <t>Ukončení vodičů izolovaných s označením a zapojením v rozváděči nebo na přístroji, průřezu žíly do 2,5 mm2</t>
  </si>
  <si>
    <t>985829985</t>
  </si>
  <si>
    <t>29</t>
  </si>
  <si>
    <t>741130005</t>
  </si>
  <si>
    <t>Ukončení vodičů izolovaných s označením a zapojením v rozváděči nebo na přístroji, průřezu žíly do 10 mm2</t>
  </si>
  <si>
    <t>156604432</t>
  </si>
  <si>
    <t>741130007</t>
  </si>
  <si>
    <t>Ukončení vodičů izolovaných s označením a zapojením v rozváděči nebo na přístroji, průřezu žíly do 25 mm2</t>
  </si>
  <si>
    <t>1235724001</t>
  </si>
  <si>
    <t>31</t>
  </si>
  <si>
    <t>741130021</t>
  </si>
  <si>
    <t>Ukončení vodičů izolovaných s označením a zapojením na svorkovnici s otevřením a uzavřením krytu, průřezu žíly do 2,5 mm2</t>
  </si>
  <si>
    <t>1624225194</t>
  </si>
  <si>
    <t>741130024</t>
  </si>
  <si>
    <t>Ukončení vodičů izolovaných s označením a zapojením na svorkovnici s otevřením a uzavřením krytu, průřezu žíly do 10 mm2</t>
  </si>
  <si>
    <t>526927565</t>
  </si>
  <si>
    <t>33</t>
  </si>
  <si>
    <t>741130026</t>
  </si>
  <si>
    <t>Ukončení vodičů izolovaných s označením a zapojením na svorkovnici s otevřením a uzavřením krytu, průřezu žíly do 25 mm2</t>
  </si>
  <si>
    <t>-1213881853</t>
  </si>
  <si>
    <t>34</t>
  </si>
  <si>
    <t>741210002</t>
  </si>
  <si>
    <t>Montáž rozvodnic oceloplechových nebo plastových bez zapojení vodičů běžných, hmotnosti do 50 kg</t>
  </si>
  <si>
    <t>1812922611</t>
  </si>
  <si>
    <t>35713135</t>
  </si>
  <si>
    <t>rozvodnice zapuštěná, neprůhledné dveře, 4 řady, šířka 14 modulárních jednotek</t>
  </si>
  <si>
    <t>1198681834</t>
  </si>
  <si>
    <t>36</t>
  </si>
  <si>
    <t>35711646</t>
  </si>
  <si>
    <t xml:space="preserve">rozvaděč elektroměrový plastový ER212/PVP7P  1x dvousazbový</t>
  </si>
  <si>
    <t>-18080965</t>
  </si>
  <si>
    <t>37</t>
  </si>
  <si>
    <t>741310031</t>
  </si>
  <si>
    <t>Montáž spínačů jedno nebo dvoupólových nástěnných se zapojením vodičů, pro prostředí venkovní nebo mokré vypínačů, řazení 1-jednopólových</t>
  </si>
  <si>
    <t>-1592302092</t>
  </si>
  <si>
    <t>38</t>
  </si>
  <si>
    <t>34535515</t>
  </si>
  <si>
    <t>spínač jednopólový 10A bílý, slonová kost</t>
  </si>
  <si>
    <t>803331761</t>
  </si>
  <si>
    <t>39</t>
  </si>
  <si>
    <t>741313072</t>
  </si>
  <si>
    <t>Montáž zásuvek domovních se zapojením vodičů šroubové připojení chráněných v krabici 10/16 A, pro prostředí normální, provedení 2P + PE</t>
  </si>
  <si>
    <t>-1953841862</t>
  </si>
  <si>
    <t>40</t>
  </si>
  <si>
    <t>34555123</t>
  </si>
  <si>
    <t>zásuvka 2násobná 16A bílá, slonová kost</t>
  </si>
  <si>
    <t>-338510348</t>
  </si>
  <si>
    <t>41</t>
  </si>
  <si>
    <t>741313082</t>
  </si>
  <si>
    <t>Montáž zásuvek domovních se zapojením vodičů šroubové připojení venkovní nebo mokré, provedení 2P + PE</t>
  </si>
  <si>
    <t>-444344527</t>
  </si>
  <si>
    <t>42</t>
  </si>
  <si>
    <t>34555115</t>
  </si>
  <si>
    <t>zásuvka 1násobná 16A alabastr, slon.kost</t>
  </si>
  <si>
    <t>-1551392469</t>
  </si>
  <si>
    <t>43</t>
  </si>
  <si>
    <t>741330731</t>
  </si>
  <si>
    <t>Montáž relé pomocných se zapojením vodičů ostatních ventilátorových</t>
  </si>
  <si>
    <t>1579678043</t>
  </si>
  <si>
    <t>44</t>
  </si>
  <si>
    <t>42914110</t>
  </si>
  <si>
    <t>ventilátor axiální stěnový skříň z plastu IP44 17W</t>
  </si>
  <si>
    <t>-446321735</t>
  </si>
  <si>
    <t>42914137</t>
  </si>
  <si>
    <t>ventilátor axiální stěnový zpětná klapka a zpožděný doběh skříň z plastu průtok 180m3/h D 120-125mm 25W IP44</t>
  </si>
  <si>
    <t>1295999247</t>
  </si>
  <si>
    <t>46</t>
  </si>
  <si>
    <t>2861601X</t>
  </si>
  <si>
    <t xml:space="preserve">termostat programový prostorový (230 V) </t>
  </si>
  <si>
    <t>-825919339</t>
  </si>
  <si>
    <t>47</t>
  </si>
  <si>
    <t>2861801X</t>
  </si>
  <si>
    <t>termostat prostorový pro ventilátor V1</t>
  </si>
  <si>
    <t>-1294362152</t>
  </si>
  <si>
    <t>48</t>
  </si>
  <si>
    <t>34536462</t>
  </si>
  <si>
    <t>spínač stiskací 25A nástěnný 35363-10P plombovací</t>
  </si>
  <si>
    <t>-1752494605</t>
  </si>
  <si>
    <t>49</t>
  </si>
  <si>
    <t>741371002</t>
  </si>
  <si>
    <t>Montáž svítidel zářivkových se zapojením vodičů bytových nebo společenských místností stropních přisazených 1 zdroj s krytem</t>
  </si>
  <si>
    <t>746887268</t>
  </si>
  <si>
    <t>50</t>
  </si>
  <si>
    <t>34858110</t>
  </si>
  <si>
    <t>svítidlo pro nebezpečná prostředí stropní 1x11W</t>
  </si>
  <si>
    <t>2017751472</t>
  </si>
  <si>
    <t>51</t>
  </si>
  <si>
    <t>34838100</t>
  </si>
  <si>
    <t xml:space="preserve">svítidlo dočasné nouzové osvětlení, IP66  1x18W, 1h</t>
  </si>
  <si>
    <t>1647256854</t>
  </si>
  <si>
    <t>52</t>
  </si>
  <si>
    <t>741371004</t>
  </si>
  <si>
    <t>Montáž svítidel zářivkových se zapojením vodičů bytových nebo společenských místností stropních přisazených 2 zdroje s krytem</t>
  </si>
  <si>
    <t>1707151247</t>
  </si>
  <si>
    <t>53</t>
  </si>
  <si>
    <t>34823742</t>
  </si>
  <si>
    <t>svítidlo zářivkové interiérové s kompenzací, barva bílá, 2x58W, délka 2070 mm</t>
  </si>
  <si>
    <t>1276796220</t>
  </si>
  <si>
    <t>54</t>
  </si>
  <si>
    <t>741410022</t>
  </si>
  <si>
    <t>Montáž uzemňovacího vedení s upevněním, propojením a připojením pomocí svorek v zemi s izolací spojů pásku průřezu do 120 mm2 v průmyslové výstavbě</t>
  </si>
  <si>
    <t>610292516</t>
  </si>
  <si>
    <t>"D3.3 Uzemnění a hromosvody</t>
  </si>
  <si>
    <t>100</t>
  </si>
  <si>
    <t>55</t>
  </si>
  <si>
    <t>35441986</t>
  </si>
  <si>
    <t>svorka odbočovací a spojovací pro pásek 30x4 mm, FeZn</t>
  </si>
  <si>
    <t>1852602502</t>
  </si>
  <si>
    <t>56</t>
  </si>
  <si>
    <t>35442062</t>
  </si>
  <si>
    <t>pás zemnící 30x4mm FeZn</t>
  </si>
  <si>
    <t>kg</t>
  </si>
  <si>
    <t>-1216145883</t>
  </si>
  <si>
    <t>100*1,05</t>
  </si>
  <si>
    <t>57</t>
  </si>
  <si>
    <t>741410071</t>
  </si>
  <si>
    <t>Montáž uzemňovacího vedení s upevněním, propojením a připojením pomocí svorek doplňků ostatních konstrukcí vodičem průřezu do 16 mm2, uloženým volně nebo pod omítkou</t>
  </si>
  <si>
    <t>-956065648</t>
  </si>
  <si>
    <t>58</t>
  </si>
  <si>
    <t>34140846</t>
  </si>
  <si>
    <t>vodič izolovaný s Cu jádrem 10mm2</t>
  </si>
  <si>
    <t>428663154</t>
  </si>
  <si>
    <t>59</t>
  </si>
  <si>
    <t>741410072</t>
  </si>
  <si>
    <t>Montáž uzemňovacího vedení s upevněním, propojením a připojením pomocí svorek doplňků ostatních konstrukcí vodičem průřezu do 16 mm2, uloženým pevně</t>
  </si>
  <si>
    <t>934997303</t>
  </si>
  <si>
    <t>60</t>
  </si>
  <si>
    <t>34140842</t>
  </si>
  <si>
    <t>vodič izolovaný s Cu jádrem 4mm2</t>
  </si>
  <si>
    <t>-2003236389</t>
  </si>
  <si>
    <t>61</t>
  </si>
  <si>
    <t>34140850</t>
  </si>
  <si>
    <t>vodič izolovaný s Cu jádrem 25mm2</t>
  </si>
  <si>
    <t>-462265753</t>
  </si>
  <si>
    <t>62</t>
  </si>
  <si>
    <t>741420002</t>
  </si>
  <si>
    <t>Montáž hromosvodného vedení svodových drátů nebo lan s podpěrami, Ø přes 10 mm</t>
  </si>
  <si>
    <t>69791614</t>
  </si>
  <si>
    <t>63</t>
  </si>
  <si>
    <t>35441073</t>
  </si>
  <si>
    <t>drát D 10mm FeZn</t>
  </si>
  <si>
    <t>414539946</t>
  </si>
  <si>
    <t>10*0,62</t>
  </si>
  <si>
    <t>35441706</t>
  </si>
  <si>
    <t>podpěry vedení hromosvodu na hřebenáče - 120-200/60-100 mm, nerez</t>
  </si>
  <si>
    <t>-767776879</t>
  </si>
  <si>
    <t>65</t>
  </si>
  <si>
    <t>35441686</t>
  </si>
  <si>
    <t>podpěry vedení hromosvodu pod střešní krytinu - 290 mm, Cu</t>
  </si>
  <si>
    <t>1688871637</t>
  </si>
  <si>
    <t>66</t>
  </si>
  <si>
    <t>35441077</t>
  </si>
  <si>
    <t>drát D 8mm AlMgSi</t>
  </si>
  <si>
    <t>-534684621</t>
  </si>
  <si>
    <t>25*0,4</t>
  </si>
  <si>
    <t>67</t>
  </si>
  <si>
    <t>741420021</t>
  </si>
  <si>
    <t>Montáž hromosvodného vedení svorek se 2 šrouby</t>
  </si>
  <si>
    <t>1414777941</t>
  </si>
  <si>
    <t>68</t>
  </si>
  <si>
    <t>35441875</t>
  </si>
  <si>
    <t>svorka křížová pro vodič D 6-10 mm</t>
  </si>
  <si>
    <t>-1041646385</t>
  </si>
  <si>
    <t>69</t>
  </si>
  <si>
    <t>741420022</t>
  </si>
  <si>
    <t>Montáž hromosvodného vedení svorek se 3 a více šrouby</t>
  </si>
  <si>
    <t>251323728</t>
  </si>
  <si>
    <t>70</t>
  </si>
  <si>
    <t>35441996</t>
  </si>
  <si>
    <t>svorka odbočovací a spojovací pro spojování kruhových a páskových vodičů, FeZn</t>
  </si>
  <si>
    <t>408746006</t>
  </si>
  <si>
    <t>71</t>
  </si>
  <si>
    <t>-884428085</t>
  </si>
  <si>
    <t>72</t>
  </si>
  <si>
    <t>741420031</t>
  </si>
  <si>
    <t>Montáž hromosvodného vedení svorek na potrubí Ø do 200 mm se zhotovením</t>
  </si>
  <si>
    <t>-1115361892</t>
  </si>
  <si>
    <t>73</t>
  </si>
  <si>
    <t>35442001</t>
  </si>
  <si>
    <t>svorka na potrubí 1 1/2" - 49mm, FeZn</t>
  </si>
  <si>
    <t>843621229</t>
  </si>
  <si>
    <t>74</t>
  </si>
  <si>
    <t>741420051</t>
  </si>
  <si>
    <t>Montáž hromosvodného vedení ochranných prvků úhelníků nebo trubek s držáky do zdiva</t>
  </si>
  <si>
    <t>1648206218</t>
  </si>
  <si>
    <t>75</t>
  </si>
  <si>
    <t>35441836</t>
  </si>
  <si>
    <t>držák ochranného úhelníku do zdiva, FeZn</t>
  </si>
  <si>
    <t>880896530</t>
  </si>
  <si>
    <t>76</t>
  </si>
  <si>
    <t>35441830</t>
  </si>
  <si>
    <t>úhelník ochranný na ochranu svodu - 1700 mm, FeZn</t>
  </si>
  <si>
    <t>-1829100713</t>
  </si>
  <si>
    <t>77</t>
  </si>
  <si>
    <t>741420083</t>
  </si>
  <si>
    <t>Montáž hromosvodného vedení doplňků štítků k označení svodů</t>
  </si>
  <si>
    <t>693270797</t>
  </si>
  <si>
    <t>78</t>
  </si>
  <si>
    <t>741810001</t>
  </si>
  <si>
    <t>Zkoušky a prohlídky elektrických rozvodů a zařízení celková prohlídka a vyhotovení revizní zprávy pro objem montážních prací do 100 tis. Kč</t>
  </si>
  <si>
    <t>-305199357</t>
  </si>
  <si>
    <t>79</t>
  </si>
  <si>
    <t>741820001</t>
  </si>
  <si>
    <t>Měření zemních odporů zemniče</t>
  </si>
  <si>
    <t>1117153315</t>
  </si>
  <si>
    <t>80</t>
  </si>
  <si>
    <t>998741201</t>
  </si>
  <si>
    <t>Přesun hmot pro silnoproud stanovený procentní sazbou (%) z ceny vodorovná dopravní vzdálenost do 50 m v objektech výšky do 6 m</t>
  </si>
  <si>
    <t>%</t>
  </si>
  <si>
    <t>555413025</t>
  </si>
  <si>
    <t>742</t>
  </si>
  <si>
    <t>Elektroinstalace - slaboproud</t>
  </si>
  <si>
    <t>81</t>
  </si>
  <si>
    <t>742001001X</t>
  </si>
  <si>
    <t>El. rozvaděč , včetně montážní desky a příslušenství, vnitřní vybavení rozvaděče pro jištění a ovládání technologie (jističe, stykače, svorky, spínače, signálky, drátová propojení)</t>
  </si>
  <si>
    <t>-1893136079</t>
  </si>
  <si>
    <t>82</t>
  </si>
  <si>
    <t>742001002X</t>
  </si>
  <si>
    <t xml:space="preserve">Kabelové rozvody a trasy El. </t>
  </si>
  <si>
    <t>80634292</t>
  </si>
  <si>
    <t>83</t>
  </si>
  <si>
    <t>742001003X</t>
  </si>
  <si>
    <t>Ostatní elektroinstalační a montážní materiál (ochranné trubky, vodiče pospojení, spojovací trubky)</t>
  </si>
  <si>
    <t>-542521103</t>
  </si>
  <si>
    <t>84</t>
  </si>
  <si>
    <t>742001004X</t>
  </si>
  <si>
    <t>Uzemnění a pospojení</t>
  </si>
  <si>
    <t>-270264221</t>
  </si>
  <si>
    <t>85</t>
  </si>
  <si>
    <t>742001005X</t>
  </si>
  <si>
    <t>Ostatní elektroinstalační a montážní materiál</t>
  </si>
  <si>
    <t>-1106665030</t>
  </si>
  <si>
    <t>86</t>
  </si>
  <si>
    <t>742001006X</t>
  </si>
  <si>
    <t>Výchozí revizní zpráva, doklady</t>
  </si>
  <si>
    <t>-1722859492</t>
  </si>
  <si>
    <t>87</t>
  </si>
  <si>
    <t>742001007X</t>
  </si>
  <si>
    <t>ASŘTP Řídící jednotka, vč.propojovacích kabelů</t>
  </si>
  <si>
    <t>-187233198</t>
  </si>
  <si>
    <t>88</t>
  </si>
  <si>
    <t>742001008X</t>
  </si>
  <si>
    <t>Solenoidové ventily včetně propojení</t>
  </si>
  <si>
    <t>-147721367</t>
  </si>
  <si>
    <t>89</t>
  </si>
  <si>
    <t>742001009X</t>
  </si>
  <si>
    <t>Kabelové rozvody a trasy ASŘTP</t>
  </si>
  <si>
    <t>1367323489</t>
  </si>
  <si>
    <t>90</t>
  </si>
  <si>
    <t>742001010X</t>
  </si>
  <si>
    <t xml:space="preserve">Měření obsahu rozpuštěného kyslíku a teploty - optika, včetně řetězu </t>
  </si>
  <si>
    <t>-768771132</t>
  </si>
  <si>
    <t>91</t>
  </si>
  <si>
    <t>742001011X</t>
  </si>
  <si>
    <t>Pospojení , uvedení do provozu, algoritmy</t>
  </si>
  <si>
    <t>-506361405</t>
  </si>
  <si>
    <t>92</t>
  </si>
  <si>
    <t>742001012X</t>
  </si>
  <si>
    <t>1281209441</t>
  </si>
  <si>
    <t>46-M</t>
  </si>
  <si>
    <t>Zemní práce při extr.mont.pracích</t>
  </si>
  <si>
    <t>93</t>
  </si>
  <si>
    <t>460080014</t>
  </si>
  <si>
    <t>Základové konstrukce základ bez bednění do rostlé zeminy z monolitického betonu tř. C 16/20</t>
  </si>
  <si>
    <t>m3</t>
  </si>
  <si>
    <t>555821066</t>
  </si>
  <si>
    <t>"D2.11.3 PS 02 Napojení ČOV</t>
  </si>
  <si>
    <t>0,5</t>
  </si>
  <si>
    <t>94</t>
  </si>
  <si>
    <t>460150153</t>
  </si>
  <si>
    <t>Hloubení zapažených i nezapažených kabelových rýh ručně včetně urovnání dna s přemístěním výkopku do vzdálenosti 3 m od okraje jámy nebo naložením na dopravní prostředek šířky 35 cm, hloubky 70 cm, v hornině třídy 3</t>
  </si>
  <si>
    <t>-1629107313</t>
  </si>
  <si>
    <t>95</t>
  </si>
  <si>
    <t>460150253</t>
  </si>
  <si>
    <t>Hloubení zapažených i nezapažených kabelových rýh ručně včetně urovnání dna s přemístěním výkopku do vzdálenosti 3 m od okraje jámy nebo naložením na dopravní prostředek šířky 50 cm, hloubky 70 cm, v hornině třídy 3</t>
  </si>
  <si>
    <t>-1899677697</t>
  </si>
  <si>
    <t>96</t>
  </si>
  <si>
    <t>460270122</t>
  </si>
  <si>
    <t>Pilíře a skříně pro rozvod nn zděné pilíře z vápenopískových cihel šířky do 40 cm, včetně hloubení jámy, naložení přebytečné horniny, zhotovení pískového lože, zřízení základu, izolace a krycí desky a urovnání okolního terénu bez koncovkového dílu, pro skříň výšky 105 cm a šířky přes 75 do 90 cm</t>
  </si>
  <si>
    <t>-761315365</t>
  </si>
  <si>
    <t>97</t>
  </si>
  <si>
    <t>460421182</t>
  </si>
  <si>
    <t>Kabelové lože včetně podsypu, zhutnění a urovnání povrchu z písku nebo štěrkopísku tloušťky 10 cm nad kabel zakryté plastovou fólií, šířky lože přes 25 do 50 cm</t>
  </si>
  <si>
    <t>-190688424</t>
  </si>
  <si>
    <t>30+15</t>
  </si>
  <si>
    <t>98</t>
  </si>
  <si>
    <t>460510064</t>
  </si>
  <si>
    <t>Kabelové prostupy, kanály a multikanály kabelové prostupy z trub plastových včetně osazení, utěsnění a spárování do rýhy, bez výkopových prací s obsypem z písku, vnitřního průměru do 10 cm</t>
  </si>
  <si>
    <t>-1567238492</t>
  </si>
  <si>
    <t>99</t>
  </si>
  <si>
    <t>460560153</t>
  </si>
  <si>
    <t>Zásyp kabelových rýh ručně s uložením výkopku ve vrstvách včetně zhutnění a urovnání povrchu šířky 35 cm hloubky 70 cm, v hornině třídy 3</t>
  </si>
  <si>
    <t>1171980897</t>
  </si>
  <si>
    <t>460560253</t>
  </si>
  <si>
    <t>Zásyp kabelových rýh ručně s uložením výkopku ve vrstvách včetně zhutnění a urovnání povrchu šířky 50 cm hloubky 70 cm, v hornině třídy 3</t>
  </si>
  <si>
    <t>1214559615</t>
  </si>
  <si>
    <t>460620013</t>
  </si>
  <si>
    <t>Úprava terénu provizorní úprava terénu včetně odkopání drobných nerovností a zásypu prohlubní se zhutněním, v hornině třídy 3</t>
  </si>
  <si>
    <t>m2</t>
  </si>
  <si>
    <t>1190933150</t>
  </si>
  <si>
    <t>lože_potr</t>
  </si>
  <si>
    <t>105,75</t>
  </si>
  <si>
    <t>meziskládka</t>
  </si>
  <si>
    <t>2154,36</t>
  </si>
  <si>
    <t>obsyp</t>
  </si>
  <si>
    <t>409,19</t>
  </si>
  <si>
    <t>Ornice</t>
  </si>
  <si>
    <t>11,25</t>
  </si>
  <si>
    <t>výkop_celk</t>
  </si>
  <si>
    <t>zásyp_výměna</t>
  </si>
  <si>
    <t>647,87</t>
  </si>
  <si>
    <t>Zásyp_zpět</t>
  </si>
  <si>
    <t>zpětný zásyp</t>
  </si>
  <si>
    <t>991,55</t>
  </si>
  <si>
    <t>SO 01 - Tlaková kanalizace</t>
  </si>
  <si>
    <t>Soupis:</t>
  </si>
  <si>
    <t>SO 01.1 - Hlavní tlakové řady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</si>
  <si>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</si>
  <si>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</si>
  <si>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</si>
  <si>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</si>
  <si>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</si>
  <si>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997 - Přesun sutě</t>
  </si>
  <si>
    <t xml:space="preserve">    998 - Přesun hmot</t>
  </si>
  <si>
    <t>Zemní práce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</si>
  <si>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</si>
  <si>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</si>
  <si>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258635087</t>
  </si>
  <si>
    <t>5*1,5*(23+81)"komunikace provizorní</t>
  </si>
  <si>
    <t>Součet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</si>
  <si>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</si>
  <si>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</si>
  <si>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490122713</t>
  </si>
  <si>
    <t>5*1,5*81"místní komunikace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</si>
  <si>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</si>
  <si>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</si>
  <si>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1832177861</t>
  </si>
  <si>
    <t>5*1,5*32"štěrková cesta</t>
  </si>
  <si>
    <t>5*1,5*23"státní komunikace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</si>
  <si>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</si>
  <si>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</si>
  <si>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191272924</t>
  </si>
  <si>
    <t>113154323</t>
  </si>
  <si>
    <t>Frézování živičného podkladu nebo krytu s naložením na dopravní prostředek plochy přes 1 000 do 10 000 m2 bez překážek v trase pruhu šířky do 1 m, tloušťky vrstvy 50 mm</t>
  </si>
  <si>
    <t>-635198042</t>
  </si>
  <si>
    <t>(5+0,4)*(1,5+0,4)*81"místní komunikace</t>
  </si>
  <si>
    <t>(5+0,8)*(1,5+0,8)*23"státní komunikace</t>
  </si>
  <si>
    <t>115101201</t>
  </si>
  <si>
    <t>Čerpání vody na dopravní výšku do 10 m s uvažovaným průměrným přítokem do 500 l/min</t>
  </si>
  <si>
    <t>hod</t>
  </si>
  <si>
    <t>129789129</t>
  </si>
  <si>
    <t>2998,5*10/31*3"čerpání bentonitové suspenze u bezvýkop technol</t>
  </si>
  <si>
    <t>115101301</t>
  </si>
  <si>
    <t>Pohotovost záložní čerpací soupravy pro dopravní výšku do 10 m s uvažovaným průměrným přítokem do 500 l/min</t>
  </si>
  <si>
    <t>den</t>
  </si>
  <si>
    <t>-1178948129</t>
  </si>
  <si>
    <t>31*4</t>
  </si>
  <si>
    <t>119001401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</si>
  <si>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</si>
  <si>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>1633069219</t>
  </si>
  <si>
    <t>5*50</t>
  </si>
  <si>
    <t>119001412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</si>
  <si>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přes 200 do 500</t>
  </si>
  <si>
    <t>-105559567</t>
  </si>
  <si>
    <t>5*10</t>
  </si>
  <si>
    <t>119001421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</si>
  <si>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</si>
  <si>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1787246578</t>
  </si>
  <si>
    <t>5*40</t>
  </si>
  <si>
    <t>119003227</t>
  </si>
  <si>
    <t>Pomocné konstrukce při zabezpečení výkopu svislé ocelové mobilní oplocení, výšky do 2,2 m panely vyplněné dráty zřízení</t>
  </si>
  <si>
    <t>-1984449344</t>
  </si>
  <si>
    <t>(5+5+1,5+1,5)*141</t>
  </si>
  <si>
    <t>119003228</t>
  </si>
  <si>
    <t>Pomocné konstrukce při zabezpečení výkopu svislé ocelové mobilní oplocení, výšky do 2,2 m panely vyplněné dráty odstranění</t>
  </si>
  <si>
    <t>-1676203211</t>
  </si>
  <si>
    <t>121101101</t>
  </si>
  <si>
    <t>Sejmutí ornice nebo lesní půdy s vodorovným přemístěním na hromady v místě upotřebení nebo na dočasné či trvalé skládky se složením, na vzdálenost do 50 m</t>
  </si>
  <si>
    <t>749765440</t>
  </si>
  <si>
    <t>((5+1)*(1,5+1))*5*0,15</t>
  </si>
  <si>
    <t>130001101</t>
  </si>
  <si>
    <t>Příplatek k cenám hloubených vykopávek za ztížení vykopávky v blízkosti podzemního vedení nebo výbušnin pro jakoukoliv třídu horniny</t>
  </si>
  <si>
    <t>65335847</t>
  </si>
  <si>
    <t>5*50*1,5*1,8</t>
  </si>
  <si>
    <t>5*40*1,5*1,8</t>
  </si>
  <si>
    <t>5*10*1,5*1,8</t>
  </si>
  <si>
    <t>132201202</t>
  </si>
  <si>
    <t>Hloubení zapažených i nezapažených rýh šířky přes 600 do 2 000 mm s urovnáním dna do předepsaného profilu a spádu v hornině tř. 3 přes 100 do 1 000 m3</t>
  </si>
  <si>
    <t>1971774916</t>
  </si>
  <si>
    <t>"startovací jámy</t>
  </si>
  <si>
    <t>5*1,5*(1,8+0,5)*23"státní kom.</t>
  </si>
  <si>
    <t>5*1,5*(1,8+0,5)*81"místní kom.</t>
  </si>
  <si>
    <t>5*1,5*(1,8+0,5)*32"štěrk. cesta</t>
  </si>
  <si>
    <t>5*1,5*(1,8+0,5)*5"ornice</t>
  </si>
  <si>
    <t>Mezisoučet</t>
  </si>
  <si>
    <t>"odpočet skladby</t>
  </si>
  <si>
    <t>-(5*1,5*0,35*23)"komunikace státní</t>
  </si>
  <si>
    <t>-(5*1,5*0,25*81)"komunikace místní</t>
  </si>
  <si>
    <t>-(5*1,5*0,25*32)"štěrk. cesta</t>
  </si>
  <si>
    <t>-(5*1,5*0,15*5)"Ornice</t>
  </si>
  <si>
    <t>"tř. těžitelnosti 3 - 30%</t>
  </si>
  <si>
    <t>2154,36*0,3 'Přepočtené koeficientem množství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</si>
  <si>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</si>
  <si>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</si>
  <si>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-1975737320</t>
  </si>
  <si>
    <t>výkop_celk*0,5</t>
  </si>
  <si>
    <t>1077,18*0,3 'Přepočtené koeficientem množství</t>
  </si>
  <si>
    <t>132301203</t>
  </si>
  <si>
    <t>Hloubení zapažených i nezapažených rýh šířky přes 600 do 2 000 mm s urovnáním dna do předepsaného profilu a spádu v hornině tř. 4 přes 1 000 do 5 000 m3</t>
  </si>
  <si>
    <t>-702397676</t>
  </si>
  <si>
    <t>"tř. těžitelnosti 4 - 60%</t>
  </si>
  <si>
    <t>2154,36*0,6 'Přepočtené koeficientem množství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</si>
  <si>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</si>
  <si>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</si>
  <si>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365163369</t>
  </si>
  <si>
    <t>výkop_celk*0,6</t>
  </si>
  <si>
    <t>"tř. těžitelnosti 4 - 50%</t>
  </si>
  <si>
    <t>1292,62*0,5 'Přepočtené koeficientem množství</t>
  </si>
  <si>
    <t>132401201</t>
  </si>
  <si>
    <t>Hloubení zapažených i nezapažených rýh šířky přes 600 do 2 000 mm s urovnáním dna do předepsaného profilu a spádu s použitím trhavin v hornině tř. 5 pro jakékoliv množství</t>
  </si>
  <si>
    <t>362091092</t>
  </si>
  <si>
    <t>"tř. těžitelnosti 5 - 10%</t>
  </si>
  <si>
    <t>2154,36*0,1 'Přepočtené koeficientem množství</t>
  </si>
  <si>
    <t>141721113</t>
  </si>
  <si>
    <t>Řízený zemní protlak v hornině tř. 1 až 4, včetně protlačení trub v hloubce do 6 m vnějšího průměru vrtu přes 90 do 110 mm</t>
  </si>
  <si>
    <t>1258109047</t>
  </si>
  <si>
    <t>"C3.1 Situace kanalizace - list1</t>
  </si>
  <si>
    <t>2846,6-(30+26+20,5)"protlak d63</t>
  </si>
  <si>
    <t>141721115</t>
  </si>
  <si>
    <t>Řízený zemní protlak v hornině tř. 1 až 4, včetně protlačení trub v hloubce do 6 m vnějšího průměru vrtu přes 125 do 160 mm</t>
  </si>
  <si>
    <t>1440003163</t>
  </si>
  <si>
    <t>253,4 "protlak d90</t>
  </si>
  <si>
    <t>"D1.4 Podélné profily kanalizace</t>
  </si>
  <si>
    <t>-15 "chránička</t>
  </si>
  <si>
    <t>141721116</t>
  </si>
  <si>
    <t>Řízený zemní protlak v hornině tř. 1 až 4, včetně protlačení trub v hloubce do 6 m vnějšího průměru vrtu přes 160 do 225 mm</t>
  </si>
  <si>
    <t>1861564737</t>
  </si>
  <si>
    <t>30+26 "chránička</t>
  </si>
  <si>
    <t>20,5 "chránička</t>
  </si>
  <si>
    <t>28613736</t>
  </si>
  <si>
    <t>potrubí kanalizační z PE 100+ opláštěné vrstvou z pěnového PE, SDR 11, 110 x 10 mm</t>
  </si>
  <si>
    <t>431672214</t>
  </si>
  <si>
    <t>76,5*1,03 'Přepočtené koeficientem množství</t>
  </si>
  <si>
    <t>141721117</t>
  </si>
  <si>
    <t>Řízený zemní protlak v hornině tř. 1 až 4, včetně protlačení trub v hloubce do 6 m vnějšího průměru vrtu přes 225 do 315 mm</t>
  </si>
  <si>
    <t>-1284254403</t>
  </si>
  <si>
    <t>28613738</t>
  </si>
  <si>
    <t>potrubí kanalizační z PE 100+ opláštěné vrstvou z pěnového PE, SDR 11, 160 x 14,6 mm</t>
  </si>
  <si>
    <t>-759855234</t>
  </si>
  <si>
    <t>15*1,03 'Přepočtené koeficientem množství</t>
  </si>
  <si>
    <t>151101102</t>
  </si>
  <si>
    <t>Zřízení pažení a rozepření stěn rýh pro podzemní vedení pro všechny šířky rýhy příložné pro jakoukoliv mezerovitost, hloubky do 4 m</t>
  </si>
  <si>
    <t>1338895438</t>
  </si>
  <si>
    <t>2*5*(1,8+0,5)*141</t>
  </si>
  <si>
    <t>151101112</t>
  </si>
  <si>
    <t>Odstranění pažení a rozepření stěn rýh pro podzemní vedení s uložením materiálu na vzdálenost do 3 m od kraje výkopu příložné, hloubky přes 2 do 4 m</t>
  </si>
  <si>
    <t>-2120435529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</si>
  <si>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</si>
  <si>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</si>
  <si>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1600644477</t>
  </si>
  <si>
    <t>"přesun 50% výkopku</t>
  </si>
  <si>
    <t>výkop_celk*0,9</t>
  </si>
  <si>
    <t>1938,92*0,5 'Přepočtené koeficientem množství</t>
  </si>
  <si>
    <t>161101151</t>
  </si>
  <si>
    <t>Svislé přemístění výkopku bez naložení do dopravní nádoby avšak s vyprázdněním dopravní nádoby na hromadu nebo do dopravního prostředku z horniny tř. 5 až 7, při hloubce výkopu přes 1 do 2,5 m</t>
  </si>
  <si>
    <t>-1730111461</t>
  </si>
  <si>
    <t>výkop_celk*0,1</t>
  </si>
  <si>
    <t>215,44*0,5 'Přepočtené koeficientem množství</t>
  </si>
  <si>
    <t>162301102</t>
  </si>
  <si>
    <t>Vodorovné přemístění výkopku nebo sypaniny po suchu na obvyklém dopravním prostředku, bez naložení výkopku, avšak se složením bez rozhrnutí z horniny tř. 1 až 4 na vzdálenost přes 500 do 1 000 m</t>
  </si>
  <si>
    <t>21245005</t>
  </si>
  <si>
    <t>meziskládka*0,9</t>
  </si>
  <si>
    <t>162301152</t>
  </si>
  <si>
    <t>Vodorovné přemístění výkopku nebo sypaniny po suchu na obvyklém dopravním prostředku, bez naložení výkopku, avšak se složením bez rozhrnutí z horniny tř. 5 až 7 na vzdálenost přes 500 do 1 000 m</t>
  </si>
  <si>
    <t>-281145198</t>
  </si>
  <si>
    <t>meziskládka*0,1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</si>
  <si>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</si>
  <si>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</si>
  <si>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-1473114131</t>
  </si>
  <si>
    <t>meziskládka*0,9-Zásyp_zpět</t>
  </si>
  <si>
    <t>162701155</t>
  </si>
  <si>
    <t>Vodorovné přemístění výkopku nebo sypaniny po suchu na obvyklém dopravním prostředku, bez naložení výkopku, avšak se složením bez rozhrnutí z horniny tř. 5 až 7 na vzdálenost přes 9 000 do 10 000 m</t>
  </si>
  <si>
    <t>304715051</t>
  </si>
  <si>
    <t>167101102</t>
  </si>
  <si>
    <t>Nakládání, skládání a překládání neulehlého výkopku nebo sypaniny nakládání, množství přes 100 m3, z hornin tř. 1 až 4</t>
  </si>
  <si>
    <t>-105591940</t>
  </si>
  <si>
    <t>167101151</t>
  </si>
  <si>
    <t>Nakládání, skládání a překládání neulehlého výkopku nebo sypaniny nakládání, množství do 100 m3, z hornin tř. 5 až 7</t>
  </si>
  <si>
    <t>1325716804</t>
  </si>
  <si>
    <t>171201201</t>
  </si>
  <si>
    <t>Uložení sypaniny na skládky</t>
  </si>
  <si>
    <t>1932779389</t>
  </si>
  <si>
    <t>výkop_celk"meziskládka</t>
  </si>
  <si>
    <t>171201211</t>
  </si>
  <si>
    <t>Poplatek za uložení stavebního odpadu na skládce (skládkovné) zeminy a kameniva zatříděného do Katalogu odpadů pod kódem 170 504</t>
  </si>
  <si>
    <t>t</t>
  </si>
  <si>
    <t>886177251</t>
  </si>
  <si>
    <t>skládka</t>
  </si>
  <si>
    <t>lože_potr+obsyp+zásyp_výměna</t>
  </si>
  <si>
    <t>1162,81*1,8 'Přepočtené koeficientem množství</t>
  </si>
  <si>
    <t>174101101</t>
  </si>
  <si>
    <t>Zásyp sypaninou z jakékoliv horniny s uložením výkopku ve vrstvách se zhutněním jam, šachet, rýh nebo kolem objektů v těchto vykopávkách</t>
  </si>
  <si>
    <t>-992626230</t>
  </si>
  <si>
    <t>-lože_potr</t>
  </si>
  <si>
    <t>-obsyp</t>
  </si>
  <si>
    <t>-zásyp_výměna</t>
  </si>
  <si>
    <t>583441970</t>
  </si>
  <si>
    <t>štěrkodrť frakce 0/63</t>
  </si>
  <si>
    <t>390111621</t>
  </si>
  <si>
    <t>"výměna zásypu</t>
  </si>
  <si>
    <t>5*1,5*0,25*81"místní komunikace</t>
  </si>
  <si>
    <t>"státní komunikace</t>
  </si>
  <si>
    <t>5*1,5*(1,8+0,5-0,35-0,1-0,363)*11</t>
  </si>
  <si>
    <t>5*1,5*(1,8+0,5-0,35-0,1-0,375)*9</t>
  </si>
  <si>
    <t>5*1,5*(1,8+0,5-0,35-0,1-0,390)*25</t>
  </si>
  <si>
    <t>647,87*2 'Přepočtené koeficientem množství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</si>
  <si>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</si>
  <si>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</si>
  <si>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815499226</t>
  </si>
  <si>
    <t>583373440</t>
  </si>
  <si>
    <t>štěrkopísek frakce 0-32</t>
  </si>
  <si>
    <t>1166172501</t>
  </si>
  <si>
    <t>404,97*2 'Přepočtené koeficientem množství</t>
  </si>
  <si>
    <t>181301102</t>
  </si>
  <si>
    <t>Rozprostření a urovnání ornice v rovině nebo ve svahu sklonu do 1:5 při souvislé ploše do 500 m2, tl. vrstvy přes 100 do 150 mm</t>
  </si>
  <si>
    <t>-427405231</t>
  </si>
  <si>
    <t>Ornice/0,15</t>
  </si>
  <si>
    <t>181951102</t>
  </si>
  <si>
    <t>Úprava pláně vyrovnáním výškových rozdílů v hornině tř. 1 až 4 se zhutněním</t>
  </si>
  <si>
    <t>1356972590</t>
  </si>
  <si>
    <t>5*1,5*141</t>
  </si>
  <si>
    <t>"tř. těžitelnosti 1-4 - 80%</t>
  </si>
  <si>
    <t>1057,5*0,8 'Přepočtené koeficientem množství</t>
  </si>
  <si>
    <t>181951104</t>
  </si>
  <si>
    <t>Úprava pláně vyrovnáním výškových rozdílů v hornině tř. 5 až 7 se zhutněním</t>
  </si>
  <si>
    <t>-578051349</t>
  </si>
  <si>
    <t>"tř. těžitelnosti 5 - 20%</t>
  </si>
  <si>
    <t>1057,5*0,2 'Přepočtené koeficientem množství</t>
  </si>
  <si>
    <t>Zakládání</t>
  </si>
  <si>
    <t>212755214</t>
  </si>
  <si>
    <t>Trativody bez lože z drenážních trubek plastových flexibilních D 100 mm</t>
  </si>
  <si>
    <t>-123573426</t>
  </si>
  <si>
    <t>2*(5+1,5)*2</t>
  </si>
  <si>
    <t>213141111</t>
  </si>
  <si>
    <t>Zřízení vrstvy z geotextilie filtrační, separační, odvodňovací, ochranné, výztužné nebo protierozní v rovině nebo ve sklonu do 1:5, šířky do 3 m</t>
  </si>
  <si>
    <t>-103296958</t>
  </si>
  <si>
    <t>5*1,5*2</t>
  </si>
  <si>
    <t>69311068</t>
  </si>
  <si>
    <t>geotextilie netkaná PP 300g/m2</t>
  </si>
  <si>
    <t>-147508900</t>
  </si>
  <si>
    <t>15*1,15 'Přepočtené koeficientem množství</t>
  </si>
  <si>
    <t>Vodorovné konstrukce</t>
  </si>
  <si>
    <t>451572111</t>
  </si>
  <si>
    <t>Lože pod potrubí, stoky a drobné objekty v otevřeném výkopu z kameniva drobného těženého 0 až 4 mm</t>
  </si>
  <si>
    <t>-403301934</t>
  </si>
  <si>
    <t>5*1,5*0,1*141</t>
  </si>
  <si>
    <t>452112111</t>
  </si>
  <si>
    <t>Osazení betonových dílců prstenců nebo rámů pod poklopy a mříže, výšky do 100 mm</t>
  </si>
  <si>
    <t>-1028042367</t>
  </si>
  <si>
    <t>422914020X</t>
  </si>
  <si>
    <t>podkladní deska pro poklop ventilový</t>
  </si>
  <si>
    <t>-371614718</t>
  </si>
  <si>
    <t>422913520X</t>
  </si>
  <si>
    <t>podkladní deska pro poklop šoupátkový</t>
  </si>
  <si>
    <t>-1636372117</t>
  </si>
  <si>
    <t>422914520X</t>
  </si>
  <si>
    <t>podkladní deska pro poklop hydrantový</t>
  </si>
  <si>
    <t>-1811232319</t>
  </si>
  <si>
    <t>26 "proplachovací soupravy</t>
  </si>
  <si>
    <t>452313131</t>
  </si>
  <si>
    <t>Podkladní a zajišťovací konstrukce z betonu prostého v otevřeném výkopu bloky pro potrubí z betonu tř. C 12/15</t>
  </si>
  <si>
    <t>-2023264114</t>
  </si>
  <si>
    <t>(0,3*0,3*0,3)*26</t>
  </si>
  <si>
    <t>(0,1*0,15*0,35)*48</t>
  </si>
  <si>
    <t>(0,1*0,15*0,35)*17</t>
  </si>
  <si>
    <t>(0,1*0,15*0,35)*113</t>
  </si>
  <si>
    <t>452353101</t>
  </si>
  <si>
    <t>Bednění podkladních a zajišťovacích konstrukcí v otevřeném výkopu bloků pro potrubí</t>
  </si>
  <si>
    <t>-1064526172</t>
  </si>
  <si>
    <t>(0,3*0,3*4)*26</t>
  </si>
  <si>
    <t>((0,1+0,15+0,1+0,15)*0,35)*48</t>
  </si>
  <si>
    <t>((0,1+0,15+0,1+0,15)*0,35)*17</t>
  </si>
  <si>
    <t>((0,1+0,15+0,1+0,15)*0,35)*113</t>
  </si>
  <si>
    <t>Komunikace pozemní</t>
  </si>
  <si>
    <t>564871111</t>
  </si>
  <si>
    <t>Podklad ze štěrkodrti ŠD s rozprostřením a zhutněním, po zhutnění tl. 250 mm</t>
  </si>
  <si>
    <t>-1685553340</t>
  </si>
  <si>
    <t>564931512</t>
  </si>
  <si>
    <t>Podklad nebo podsyp z R-materiálu s rozprostřením a zhutněním, po zhutnění tl. 100 mm</t>
  </si>
  <si>
    <t>1802063331</t>
  </si>
  <si>
    <t>567124111</t>
  </si>
  <si>
    <t>Podklad ze směsi stmelené cementem SC bez dilatačních spár, s rozprostřením a zhutněním SC C 20/25 (PB I), po zhutnění tl. 150 mm</t>
  </si>
  <si>
    <t>633478445</t>
  </si>
  <si>
    <t>567144113</t>
  </si>
  <si>
    <t>Podklad ze směsi stmelené cementem SC bez dilatačních spár, s rozprostřením a zhutněním SC C 20/25 (PB I), po zhutnění tl. 250 mm</t>
  </si>
  <si>
    <t>-1077646613</t>
  </si>
  <si>
    <t>573231111</t>
  </si>
  <si>
    <t>Postřik spojovací PS bez posypu kamenivem ze silniční emulze, v množství 0,70 kg/m2</t>
  </si>
  <si>
    <t>-630004195</t>
  </si>
  <si>
    <t>577144111</t>
  </si>
  <si>
    <t>Asfaltový beton vrstva obrusná ACO 11 (ABS) s rozprostřením a se zhutněním z nemodifikovaného asfaltu v pruhu šířky do 3 m tř. I, po zhutnění tl. 50 mm</t>
  </si>
  <si>
    <t>2007025349</t>
  </si>
  <si>
    <t>577145112</t>
  </si>
  <si>
    <t>Asfaltový beton vrstva ložní ACL 16 (ABH) s rozprostřením a zhutněním z nemodifikovaného asfaltu v pruhu šířky do 3 m, po zhutnění tl. 50 mm</t>
  </si>
  <si>
    <t>1508117466</t>
  </si>
  <si>
    <t>Trubní vedení</t>
  </si>
  <si>
    <t>857242122</t>
  </si>
  <si>
    <t>Montáž litinových tvarovek na potrubí litinovém tlakovém jednoosých na potrubí z trub přírubových v otevřeném výkopu, kanálu nebo v šachtě DN 80</t>
  </si>
  <si>
    <t>981827024</t>
  </si>
  <si>
    <t>55253608</t>
  </si>
  <si>
    <t>přechod přírubový litinový PN 10/40 FFR-kus dl 200mm DN 80/50</t>
  </si>
  <si>
    <t>-487233152</t>
  </si>
  <si>
    <t>3*1,01 'Přepočtené koeficientem množství</t>
  </si>
  <si>
    <t>55254045</t>
  </si>
  <si>
    <t>koleno přírubové z tvárné litiny,práškový epoxid tl250µm s patkou N-kus DN 50mm</t>
  </si>
  <si>
    <t>502117671</t>
  </si>
  <si>
    <t>12*1,01 'Přepočtené koeficientem množství</t>
  </si>
  <si>
    <t>44002123X</t>
  </si>
  <si>
    <t>Tvarovka IS litinová voda přírubová 8500 - dvoupřírubový FF-kus DN 50/300 mm epoxid</t>
  </si>
  <si>
    <t>KS</t>
  </si>
  <si>
    <t>153006103</t>
  </si>
  <si>
    <t>40005006316</t>
  </si>
  <si>
    <t>PŘÍRUBA S2000 50/63</t>
  </si>
  <si>
    <t>2106776391</t>
  </si>
  <si>
    <t>12 "proplachovací souprava koncová</t>
  </si>
  <si>
    <t>7 "odbočka řadu</t>
  </si>
  <si>
    <t>11 "proplachovací souprava v trase</t>
  </si>
  <si>
    <t>20 "sekční šoupě odboček řadů a v trase</t>
  </si>
  <si>
    <t>50*1,01 'Přepočtené koeficientem množství</t>
  </si>
  <si>
    <t>40008009016</t>
  </si>
  <si>
    <t>PŘÍRUBA S2000 80/90</t>
  </si>
  <si>
    <t>1497681921</t>
  </si>
  <si>
    <t>4 "T-kus odbočky řadu</t>
  </si>
  <si>
    <t>1 "změna dimenze řadu</t>
  </si>
  <si>
    <t>5*1,01 'Přepočtené koeficientem množství</t>
  </si>
  <si>
    <t>857244122</t>
  </si>
  <si>
    <t>Montáž litinových tvarovek na potrubí litinovém tlakovém odbočných na potrubí z trub přírubových v otevřeném výkopu, kanálu nebo v šachtě DN 80</t>
  </si>
  <si>
    <t>888722995</t>
  </si>
  <si>
    <t>55253502</t>
  </si>
  <si>
    <t>tvarovka přírubová litinová s přírubovou odbočkou,práškový epoxid tl250µm T-kus DN 50/50mm</t>
  </si>
  <si>
    <t>-1572486212</t>
  </si>
  <si>
    <t xml:space="preserve">7 "odbočky řadu </t>
  </si>
  <si>
    <t>11 "proplachovací soupravy v trase</t>
  </si>
  <si>
    <t>18*1,01 'Přepočtené koeficientem množství</t>
  </si>
  <si>
    <t>55253510</t>
  </si>
  <si>
    <t>tvarovka přírubová litinová vodovodní s přírubovou odbočkou PN 10/40 T-kus DN 80/80</t>
  </si>
  <si>
    <t>-934484071</t>
  </si>
  <si>
    <t>2 "odbočky řadu</t>
  </si>
  <si>
    <t>2*1,01 'Přepočtené koeficientem množství</t>
  </si>
  <si>
    <t>871184201</t>
  </si>
  <si>
    <t>Montáž kanalizačního potrubí z plastů z polyetylenu PE 100 svařovaných na tupo v otevřeném výkopu ve sklonu do 20 % SDR 11/PN16 D 40 x 3,7 mm</t>
  </si>
  <si>
    <t>605577843</t>
  </si>
  <si>
    <t>0,5*113 "k napojení dom šoupátka</t>
  </si>
  <si>
    <t>286137310</t>
  </si>
  <si>
    <t>potrubí kanalizační z PE 100+ opláštěné vrstvou z pěnového PE, SDR 11, 40 x 3,7 mm</t>
  </si>
  <si>
    <t>1584702232</t>
  </si>
  <si>
    <t>56,5*1,03 'Přepočtené koeficientem množství</t>
  </si>
  <si>
    <t>871224201</t>
  </si>
  <si>
    <t>Montáž kanalizačního potrubí z plastů z polyetylenu PE 100 svařovaných na tupo v otevřeném výkopu ve sklonu do 20 % SDR 11/PN16 D 63 x 5,8 mm</t>
  </si>
  <si>
    <t>1913942286</t>
  </si>
  <si>
    <t>2846,6</t>
  </si>
  <si>
    <t>286137330</t>
  </si>
  <si>
    <t>potrubí kanalizační z PE 100+ opláštěné vrstvou z pěnového PE, SDR 11, 63 x 5,8 mm</t>
  </si>
  <si>
    <t>-1463744388</t>
  </si>
  <si>
    <t>2846,6*1,03 'Přepočtené koeficientem množství</t>
  </si>
  <si>
    <t>871254202</t>
  </si>
  <si>
    <t>Montáž kanalizačního potrubí z plastů z polyetylenu PE 100 svařovaných na tupo v otevřeném výkopu ve sklonu do 20 % SDR 11/PN16 D 90 x 8,2 mm</t>
  </si>
  <si>
    <t>934719732</t>
  </si>
  <si>
    <t>253,4</t>
  </si>
  <si>
    <t>286137350</t>
  </si>
  <si>
    <t>potrubí kanalizační z PE 100+ opláštěné vrstvou z pěnového PE, SDR 11, 90 x 8,2 mm</t>
  </si>
  <si>
    <t>1831807648</t>
  </si>
  <si>
    <t>253,4*1,03 'Přepočtené koeficientem množství</t>
  </si>
  <si>
    <t>877175201</t>
  </si>
  <si>
    <t>Montáž tvarovek na kanalizačním plastovém potrubí z polyetylenu PE 100 elektrotvarovek SDR 11/PN16 spojek nebo oblouků d 40</t>
  </si>
  <si>
    <t>-1451383786</t>
  </si>
  <si>
    <t>"D1.2 Vedlejší tlaková stoka</t>
  </si>
  <si>
    <t>113*2 "tvarovka pro napojení domovního šoupátka</t>
  </si>
  <si>
    <t>113 "tvarovka pro napojení navrtávacího pasu</t>
  </si>
  <si>
    <t>28653075</t>
  </si>
  <si>
    <t>vložka přechodová PE/mosaz pro vodovodní potrubí PN 16 plyn PN 10 vnější závit 40-1"</t>
  </si>
  <si>
    <t>-1082973160</t>
  </si>
  <si>
    <t>339*1,01 'Přepočtené koeficientem množství</t>
  </si>
  <si>
    <t>877215210</t>
  </si>
  <si>
    <t>Montáž tvarovek na kanalizačním plastovém potrubí z polyetylenu PE 100 elektrotvarovek SDR 11/PN16 kolen 15°, 30° nebo 45° d 63</t>
  </si>
  <si>
    <t>639689239</t>
  </si>
  <si>
    <t>28614839</t>
  </si>
  <si>
    <t>koleno 45° SDR 11 PE 100 PN 16 D 63mm</t>
  </si>
  <si>
    <t>-979871637</t>
  </si>
  <si>
    <t>23*1,01 'Přepočtené koeficientem množství</t>
  </si>
  <si>
    <t>877215213</t>
  </si>
  <si>
    <t>Montáž tvarovek na kanalizačním plastovém potrubí z polyetylenu PE 100 elektrotvarovek SDR 11/PN16 T-kusů d 63</t>
  </si>
  <si>
    <t>-1157245120</t>
  </si>
  <si>
    <t>2 "odbočka v trase tlakové stoky</t>
  </si>
  <si>
    <t>28614958</t>
  </si>
  <si>
    <t>elektrotvarovka T-kus rovnoramenný, PE 100, PN 16, d 63</t>
  </si>
  <si>
    <t>-2112252778</t>
  </si>
  <si>
    <t>877245210</t>
  </si>
  <si>
    <t>Montáž tvarovek na kanalizačním plastovém potrubí z polyetylenu PE 100 elektrotvarovek SDR 11/PN16 kolen 15°, 30° nebo 45° d 90</t>
  </si>
  <si>
    <t>509450447</t>
  </si>
  <si>
    <t>28614841</t>
  </si>
  <si>
    <t>koleno 45° SDR 11 PE 100 PN 16 D 90mm</t>
  </si>
  <si>
    <t>-2113851718</t>
  </si>
  <si>
    <t>891182122</t>
  </si>
  <si>
    <t>Montáž kanalizačních armatur na potrubí šoupátek v otevřeném výkopu nebo v šachtách s osazením zemní soupravy (bez poklopů) DN 40</t>
  </si>
  <si>
    <t>-783720075</t>
  </si>
  <si>
    <t>42221421</t>
  </si>
  <si>
    <t>šoupátko přípojkové přímé DN 32 PN16 připoj. rozměr 40 x 1 1,2"</t>
  </si>
  <si>
    <t>-1002559085</t>
  </si>
  <si>
    <t>113*1,01 'Přepočtené koeficientem množství</t>
  </si>
  <si>
    <t>7.5.4.1050</t>
  </si>
  <si>
    <t>zemní teleskopická souprava 7.5, pro šoupě DN 40-50, rozsah 1,1-1,85 m</t>
  </si>
  <si>
    <t>ks</t>
  </si>
  <si>
    <t>1729262048</t>
  </si>
  <si>
    <t>891212122</t>
  </si>
  <si>
    <t>Montáž kanalizačních armatur na potrubí šoupátek v otevřeném výkopu nebo v šachtách s osazením zemní soupravy (bez poklopů) DN 50</t>
  </si>
  <si>
    <t>1240069009</t>
  </si>
  <si>
    <t>20 "sekční šoupě odbočky řadů</t>
  </si>
  <si>
    <t>12 "před proplachovací soupravou koncová</t>
  </si>
  <si>
    <t>42221451</t>
  </si>
  <si>
    <t>šoupátko odpadní voda, litina GGG 50, krátká stavební délka, PN10/16 DN 50 x 150 mm</t>
  </si>
  <si>
    <t>83961266</t>
  </si>
  <si>
    <t>32*1,01 'Přepočtené koeficientem množství</t>
  </si>
  <si>
    <t>2093357185</t>
  </si>
  <si>
    <t>891242122</t>
  </si>
  <si>
    <t>Montáž kanalizačních armatur na potrubí šoupátek v otevřeném výkopu nebo v šachtách s osazením zemní soupravy (bez poklopů) DN 80</t>
  </si>
  <si>
    <t>-158062697</t>
  </si>
  <si>
    <t>2 "sekční šoupě odbočky řadů</t>
  </si>
  <si>
    <t>42221453</t>
  </si>
  <si>
    <t>šoupátko odpadní voda, litina GGG 50, krátká stavební délka, PN10/16 DN 80 x 180 mm</t>
  </si>
  <si>
    <t>1202596828</t>
  </si>
  <si>
    <t>7.5.5.1050</t>
  </si>
  <si>
    <t>zemní teleskopická souprava 7.5, pro šoupě DN 65-80, rozsah 1,1-1,85 m</t>
  </si>
  <si>
    <t>-1553241237</t>
  </si>
  <si>
    <t>891247111</t>
  </si>
  <si>
    <t>Montáž vodovodních armatur na potrubí hydrantů podzemních (bez osazení poklopů) DN 80</t>
  </si>
  <si>
    <t>-410844648</t>
  </si>
  <si>
    <t>D81005012516</t>
  </si>
  <si>
    <t>VODA+KANAL Hydranty SOUPRAVA PROPLACHOVACÍ NA ODPADNÍ VODU 50/1,25 m</t>
  </si>
  <si>
    <t>-2129493390</t>
  </si>
  <si>
    <t>26*1,01 'Přepočtené koeficientem množství</t>
  </si>
  <si>
    <t>891249111</t>
  </si>
  <si>
    <t>Montáž vodovodních armatur na potrubí navrtávacích pasů s ventilem Jt 1 MPa, na potrubí z trub litinových, ocelových nebo plastických hmot DN 80</t>
  </si>
  <si>
    <t>-170604822</t>
  </si>
  <si>
    <t>42273547</t>
  </si>
  <si>
    <t>navrtávací pasy se závitovým výstupem z tvárné litiny, pro vodovodní PE a PVC potrubí 90-5/4”</t>
  </si>
  <si>
    <t>1869004275</t>
  </si>
  <si>
    <t>42273539</t>
  </si>
  <si>
    <t>navrtávací pasy se závitovým výstupem z tvárné litiny, pro vodovodní PE a PVC potrubí 63-5/4”</t>
  </si>
  <si>
    <t>-555618809</t>
  </si>
  <si>
    <t>110*1,01 'Přepočtené koeficientem množství</t>
  </si>
  <si>
    <t>892233122</t>
  </si>
  <si>
    <t>Proplach a dezinfekce vodovodního potrubí DN od 40 do 70</t>
  </si>
  <si>
    <t>-1057352779</t>
  </si>
  <si>
    <t>3100</t>
  </si>
  <si>
    <t>892241111</t>
  </si>
  <si>
    <t>Tlakové zkoušky vodou na potrubí DN do 80</t>
  </si>
  <si>
    <t>1634660189</t>
  </si>
  <si>
    <t>892372111</t>
  </si>
  <si>
    <t>Tlakové zkoušky vodou zabezpečení konců potrubí při tlakových zkouškách DN do 300</t>
  </si>
  <si>
    <t>-1984782593</t>
  </si>
  <si>
    <t>899401111</t>
  </si>
  <si>
    <t>Osazení poklopů litinových ventilových</t>
  </si>
  <si>
    <t>244414739</t>
  </si>
  <si>
    <t>422914020</t>
  </si>
  <si>
    <t>poklop litinový - ventilový</t>
  </si>
  <si>
    <t>1792031812</t>
  </si>
  <si>
    <t>899401112</t>
  </si>
  <si>
    <t>Osazení poklopů litinových šoupátkových</t>
  </si>
  <si>
    <t>1951993615</t>
  </si>
  <si>
    <t>22+12</t>
  </si>
  <si>
    <t>422913520</t>
  </si>
  <si>
    <t>poklop litinový šoupátkový pro zemní soupravy osazení do terénu a do vozovky</t>
  </si>
  <si>
    <t>-1049711112</t>
  </si>
  <si>
    <t>34*1,01 'Přepočtené koeficientem množství</t>
  </si>
  <si>
    <t>899401113</t>
  </si>
  <si>
    <t>Osazení poklopů litinových hydrantových</t>
  </si>
  <si>
    <t>1723881669</t>
  </si>
  <si>
    <t>422914520</t>
  </si>
  <si>
    <t>poklop litinový - hydrantový DN 80</t>
  </si>
  <si>
    <t>581418575</t>
  </si>
  <si>
    <t>899712111</t>
  </si>
  <si>
    <t>Orientační tabulky na vodovodních a kanalizačních řadech na zdivu</t>
  </si>
  <si>
    <t>665186068</t>
  </si>
  <si>
    <t>899713111</t>
  </si>
  <si>
    <t>Orientační tabulky na vodovodních a kanalizačních řadech na sloupku ocelovém nebo betonovém</t>
  </si>
  <si>
    <t>-1231585411</t>
  </si>
  <si>
    <t>899721111</t>
  </si>
  <si>
    <t>Signalizační vodič na potrubí PVC DN do 150 mm</t>
  </si>
  <si>
    <t>949765366</t>
  </si>
  <si>
    <t>3100+56,5</t>
  </si>
  <si>
    <t>(22+12)*(1,8+0,5)"prodloužení u sekčních šoupat pod poklop</t>
  </si>
  <si>
    <t>26*(1,8+05)"prodloužení u proplachovací soupravy pod poklop</t>
  </si>
  <si>
    <t>113*(1,8+0,5)"prodloužení u ventilů pod poklop</t>
  </si>
  <si>
    <t>899722113</t>
  </si>
  <si>
    <t>Krytí potrubí z plastů výstražnou fólií z PVC šířky 34cm</t>
  </si>
  <si>
    <t>-1270359421</t>
  </si>
  <si>
    <t>899911101</t>
  </si>
  <si>
    <t>Kluzné objímky (pojízdná sedla) pro zasunutí potrubí do chráničky výšky 25 mm vnějšího průměru potrubí do 183 mm</t>
  </si>
  <si>
    <t>367229747</t>
  </si>
  <si>
    <t>(15+30+26+20,5)/2</t>
  </si>
  <si>
    <t>899913122</t>
  </si>
  <si>
    <t>Koncové uzavírací manžety chrániček DN potrubí x DN chráničky DN 50 x 100</t>
  </si>
  <si>
    <t>446423391</t>
  </si>
  <si>
    <t>5*2</t>
  </si>
  <si>
    <t>114</t>
  </si>
  <si>
    <t>899913133</t>
  </si>
  <si>
    <t>Koncové uzavírací manžety chrániček DN potrubí x DN chráničky DN 80 x 150</t>
  </si>
  <si>
    <t>1559164582</t>
  </si>
  <si>
    <t>1*2</t>
  </si>
  <si>
    <t>115</t>
  </si>
  <si>
    <t>919731122</t>
  </si>
  <si>
    <t>Zarovnání styčné plochy podkladu nebo krytu podél vybourané části komunikace nebo zpevněné plochy živičné tl. přes 50 do 100 mm</t>
  </si>
  <si>
    <t>-1562187373</t>
  </si>
  <si>
    <t>(2*(5+0,4)+2*(1,5+0,4))*81"místní komunikace</t>
  </si>
  <si>
    <t>(2*(5+0,8)+2*(1,5+0,8))*23"státní komunikace</t>
  </si>
  <si>
    <t>116</t>
  </si>
  <si>
    <t>919732221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</si>
  <si>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</si>
  <si>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-2003225178</t>
  </si>
  <si>
    <t>117</t>
  </si>
  <si>
    <t>919735112</t>
  </si>
  <si>
    <t>Řezání stávajícího živičného krytu nebo podkladu hloubky přes 50 do 100 mm</t>
  </si>
  <si>
    <t>-1881263173</t>
  </si>
  <si>
    <t>(2*5+2*1,5)*81"místní komunikace</t>
  </si>
  <si>
    <t>(2*5+2*1,5)*23"státní komunikace</t>
  </si>
  <si>
    <t>997</t>
  </si>
  <si>
    <t>Přesun sutě</t>
  </si>
  <si>
    <t>118</t>
  </si>
  <si>
    <t>997221551</t>
  </si>
  <si>
    <t>Vodorovná doprava suti bez naložení, ale se složením a s hrubým urovnáním ze sypkých materiálů, na vzdálenost do 1 km</t>
  </si>
  <si>
    <t>-565230264</t>
  </si>
  <si>
    <t>119</t>
  </si>
  <si>
    <t>997221559</t>
  </si>
  <si>
    <t>Vodorovná doprava suti bez naložení, ale se složením a s hrubým urovnáním Příplatek k ceně za každý další i započatý 1 km přes 1 km</t>
  </si>
  <si>
    <t>-602249200</t>
  </si>
  <si>
    <t>807,52*9 'Přepočtené koeficientem množství</t>
  </si>
  <si>
    <t>120</t>
  </si>
  <si>
    <t>997221611</t>
  </si>
  <si>
    <t>Nakládání na dopravní prostředky pro vodorovnou dopravu suti</t>
  </si>
  <si>
    <t>-370522314</t>
  </si>
  <si>
    <t>121</t>
  </si>
  <si>
    <t>997221845</t>
  </si>
  <si>
    <t>Poplatek za uložení stavebního odpadu na skládce (skládkovné) asfaltového bez obsahu dehtu zatříděného do Katalogu odpadů pod kódem 170 302</t>
  </si>
  <si>
    <t>626929135</t>
  </si>
  <si>
    <t>171,6+145,649</t>
  </si>
  <si>
    <t>122</t>
  </si>
  <si>
    <t>997221855</t>
  </si>
  <si>
    <t>-762572108</t>
  </si>
  <si>
    <t>807,52-317,25</t>
  </si>
  <si>
    <t>998</t>
  </si>
  <si>
    <t>Přesun hmot</t>
  </si>
  <si>
    <t>123</t>
  </si>
  <si>
    <t>998276101</t>
  </si>
  <si>
    <t>Přesun hmot pro trubní vedení hloubené z trub z plastických hmot nebo sklolaminátových pro vodovody nebo kanalizace v otevřeném výkopu dopravní vzdálenost do 15 m</t>
  </si>
  <si>
    <t>459826171</t>
  </si>
  <si>
    <t>124</t>
  </si>
  <si>
    <t>998276125</t>
  </si>
  <si>
    <t>Přesun hmot pro trubní vedení hloubené z trub z plastických hmot nebo sklolaminátových Příplatek k cenám za zvětšený přesun přes vymezenou největší dopravní vzdálenost přes 500 do 1000 m</t>
  </si>
  <si>
    <t>1887156865</t>
  </si>
  <si>
    <t>125</t>
  </si>
  <si>
    <t>460010025</t>
  </si>
  <si>
    <t>Vytyčení trasy inženýrských sítí v zastavěném prostoru</t>
  </si>
  <si>
    <t>km</t>
  </si>
  <si>
    <t>-1901733064</t>
  </si>
  <si>
    <t>2998,5/1000</t>
  </si>
  <si>
    <t>126</t>
  </si>
  <si>
    <t>460700011</t>
  </si>
  <si>
    <t>Zemní značky včetně hloubení jámy, hutnění a urovnání povrchu,natření a očíslování značek značkovací tyč do betonové patky</t>
  </si>
  <si>
    <t>-1194819386</t>
  </si>
  <si>
    <t>Dlažba</t>
  </si>
  <si>
    <t>386,76</t>
  </si>
  <si>
    <t>Kryt_beton</t>
  </si>
  <si>
    <t>52,71</t>
  </si>
  <si>
    <t>Lože_DČS</t>
  </si>
  <si>
    <t>101,74</t>
  </si>
  <si>
    <t>Lože_rýha</t>
  </si>
  <si>
    <t>45,24</t>
  </si>
  <si>
    <t>Obsyp</t>
  </si>
  <si>
    <t>153,82</t>
  </si>
  <si>
    <t>269,4</t>
  </si>
  <si>
    <t>Plomba</t>
  </si>
  <si>
    <t>plomba proti vzdutí hl. 800mm</t>
  </si>
  <si>
    <t>26,39</t>
  </si>
  <si>
    <t>Podklad_štěrk</t>
  </si>
  <si>
    <t>524,48</t>
  </si>
  <si>
    <t>Podkladní_deska</t>
  </si>
  <si>
    <t>DČS</t>
  </si>
  <si>
    <t>28,65</t>
  </si>
  <si>
    <t>SO 01.2 - Vedlejší tlakové řady</t>
  </si>
  <si>
    <t>Skládka</t>
  </si>
  <si>
    <t>566,38</t>
  </si>
  <si>
    <t>Výkop_DČS</t>
  </si>
  <si>
    <t>1300,75</t>
  </si>
  <si>
    <t>Výkop_ruční</t>
  </si>
  <si>
    <t>Výkop_rýh</t>
  </si>
  <si>
    <t>výkop celkem rýh</t>
  </si>
  <si>
    <t>529,03</t>
  </si>
  <si>
    <t>Zásyp_celkem</t>
  </si>
  <si>
    <t>1323,4</t>
  </si>
  <si>
    <t xml:space="preserve">    3 - Svislé a kompletní konstrukce</t>
  </si>
  <si>
    <t>113106171</t>
  </si>
  <si>
    <t>Rozebrání dlažeb a dílců vozovek a ploch s přemístěním hmot na skládku na vzdálenost do 3 m nebo s naložením na dopravní prostředek, s jakoukoliv výplní spár ručně ze zámkové dlažby s ložem z kameniva</t>
  </si>
  <si>
    <t>1848241224</t>
  </si>
  <si>
    <t>113*1,0</t>
  </si>
  <si>
    <t>((2,45+1)*(2,45+1))*23 "DČS Dlažba</t>
  </si>
  <si>
    <t>113107170</t>
  </si>
  <si>
    <t>Odstranění podkladů nebo krytů strojně plochy jednotlivě přes 50 m2 do 200 m2 s přemístěním hmot na skládku na vzdálenost do 20 m nebo s naložením na dopravní prostředek z betonu prostého, o tl. vrstvy do 100 mm</t>
  </si>
  <si>
    <t>-1194263530</t>
  </si>
  <si>
    <t>17*1,0</t>
  </si>
  <si>
    <t>((2,45+1)*(2,45+1))*3 "DČS beton</t>
  </si>
  <si>
    <t>1012626045</t>
  </si>
  <si>
    <t>Dlažba+Kryt_beton</t>
  </si>
  <si>
    <t>25,5*1,0 "štěrk kom</t>
  </si>
  <si>
    <t>((2,45+1)*(2,45+1))*5 "DČS štěrk</t>
  </si>
  <si>
    <t>681901300</t>
  </si>
  <si>
    <t>"odsání a likvidace bentonitové směsy u bezvýkopové technologie</t>
  </si>
  <si>
    <t>1146*10/78*2</t>
  </si>
  <si>
    <t>510588695</t>
  </si>
  <si>
    <t>78*2</t>
  </si>
  <si>
    <t>1915826157</t>
  </si>
  <si>
    <t>0,8*50</t>
  </si>
  <si>
    <t>-1682535907</t>
  </si>
  <si>
    <t>0,8*10</t>
  </si>
  <si>
    <t>-1347606475</t>
  </si>
  <si>
    <t>0,8*40</t>
  </si>
  <si>
    <t>1753697951</t>
  </si>
  <si>
    <t>410*(1+1)*0,15</t>
  </si>
  <si>
    <t>((2,45+1)*(2,45+1))*0,15*82"DČS Ornice</t>
  </si>
  <si>
    <t>1387332925</t>
  </si>
  <si>
    <t>0,8*25*3*1,5</t>
  </si>
  <si>
    <t>0,8*20*2*1,5</t>
  </si>
  <si>
    <t>0,8*5*3*1,5</t>
  </si>
  <si>
    <t>1377734133</t>
  </si>
  <si>
    <t>565,5*0,8*1,5</t>
  </si>
  <si>
    <t>-113*0,8*0,33"Dlažba</t>
  </si>
  <si>
    <t>-17*0,8*0,4"beton</t>
  </si>
  <si>
    <t>-25,5*0,8*0,25"štěrk</t>
  </si>
  <si>
    <t>-410*0,8*0,15 "Ornice</t>
  </si>
  <si>
    <t>-50*0,8*1,5"ruční výkop</t>
  </si>
  <si>
    <t>529,03*0,3 'Přepočtené koeficientem množství</t>
  </si>
  <si>
    <t>-883589829</t>
  </si>
  <si>
    <t>Výkop_rýh*0,3</t>
  </si>
  <si>
    <t>"příplatek 50%</t>
  </si>
  <si>
    <t>158,71*0,5 'Přepočtené koeficientem množství</t>
  </si>
  <si>
    <t>132212201</t>
  </si>
  <si>
    <t>Hloubení zapažených i nezapažených rýh šířky přes 600 do 2 000 mm ručním nebo pneumatickým nářadím s urovnáním dna do předepsaného profilu a spádu v horninách tř. 3 soudržných</t>
  </si>
  <si>
    <t>-1055793888</t>
  </si>
  <si>
    <t>50*0,8*1,5"ruční výkop</t>
  </si>
  <si>
    <t>60*0,3 'Přepočtené koeficientem množství</t>
  </si>
  <si>
    <t>132212209</t>
  </si>
  <si>
    <t>Hloubení zapažených i nezapažených rýh šířky přes 600 do 2 000 mm ručním nebo pneumatickým nářadím s urovnáním dna do předepsaného profilu a spádu v horninách tř. 3 Příplatek k cenám za lepivost horniny tř. 3</t>
  </si>
  <si>
    <t>1967400308</t>
  </si>
  <si>
    <t>Výkop_ruční*0,3</t>
  </si>
  <si>
    <t>18*0,5 'Přepočtené koeficientem množství</t>
  </si>
  <si>
    <t>132301202</t>
  </si>
  <si>
    <t>Hloubení zapažených i nezapažených rýh šířky přes 600 do 2 000 mm s urovnáním dna do předepsaného profilu a spádu v hornině tř. 4 přes 100 do 1 000 m3</t>
  </si>
  <si>
    <t>2048920497</t>
  </si>
  <si>
    <t>529,03*0,6 'Přepočtené koeficientem množství</t>
  </si>
  <si>
    <t>-381100700</t>
  </si>
  <si>
    <t>Výkop_rýh*0,6</t>
  </si>
  <si>
    <t>317,42*0,5 'Přepočtené koeficientem množství</t>
  </si>
  <si>
    <t>132312201</t>
  </si>
  <si>
    <t>Hloubení zapažených i nezapažených rýh šířky přes 600 do 2 000 mm ručním nebo pneumatickým nářadím s urovnáním dna do předepsaného profilu a spádu v horninách tř. 4 soudržných</t>
  </si>
  <si>
    <t>-741179610</t>
  </si>
  <si>
    <t>60*0,6 'Přepočtené koeficientem množství</t>
  </si>
  <si>
    <t>132312209</t>
  </si>
  <si>
    <t>Hloubení zapažených i nezapažených rýh šířky přes 600 do 2 000 mm ručním nebo pneumatickým nářadím s urovnáním dna do předepsaného profilu a spádu v horninách tř. 4 Příplatek k cenám za lepivost horniny tř. 4</t>
  </si>
  <si>
    <t>-816764086</t>
  </si>
  <si>
    <t>Výkop_ruční*0,6</t>
  </si>
  <si>
    <t>36*0,5 'Přepočtené koeficientem množství</t>
  </si>
  <si>
    <t>433349362</t>
  </si>
  <si>
    <t>529,03*0,1 'Přepočtené koeficientem množství</t>
  </si>
  <si>
    <t>132412201</t>
  </si>
  <si>
    <t>Hloubení zapažených i nezapažených rýh šířky přes 600 do 2 000 mm ručním nebo pneumatickým nářadím s urovnáním dna do předepsaného profilu a spádu v horninách tř. 5 soudržných</t>
  </si>
  <si>
    <t>756790484</t>
  </si>
  <si>
    <t>60*0,1 'Přepočtené koeficientem množství</t>
  </si>
  <si>
    <t>133201102</t>
  </si>
  <si>
    <t>Hloubení zapažených i nezapažených šachet s případným nutným přemístěním výkopku ve výkopišti v hornině tř. 3 přes 100 m3</t>
  </si>
  <si>
    <t>-1450010419</t>
  </si>
  <si>
    <t>(2,45*2,45)*2,25*86</t>
  </si>
  <si>
    <t>(2,45*2,45)*(2,25+0,25)*27"pojezdové DČS</t>
  </si>
  <si>
    <t>-((2,45+1)*(2,45+1))*0,15*82"odpočet Ornice</t>
  </si>
  <si>
    <t>-((2,45+1)*(2,45+1))*0,40*3 "odpočet beton</t>
  </si>
  <si>
    <t>-((2,45+1)*(2,45+1))*0,33*23 "odpočet Dlažba</t>
  </si>
  <si>
    <t>-((2,45+1)*(2,45+1))*0,25*5 "odpočet štěrk</t>
  </si>
  <si>
    <t>1300,75*0,3 'Přepočtené koeficientem množství</t>
  </si>
  <si>
    <t>133201109</t>
  </si>
  <si>
    <t>Hloubení zapažených i nezapažených šachet s případným nutným přemístěním výkopku ve výkopišti v hornině tř. 3 Příplatek k cenám za lepivost horniny tř. 3</t>
  </si>
  <si>
    <t>1543143555</t>
  </si>
  <si>
    <t>Výkop_DČS*0,3</t>
  </si>
  <si>
    <t>390,23*0,5 'Přepočtené koeficientem množství</t>
  </si>
  <si>
    <t>133301102</t>
  </si>
  <si>
    <t>Hloubení zapažených i nezapažených šachet s případným nutným přemístěním výkopku ve výkopišti v hornině tř. 4 přes 100 m3</t>
  </si>
  <si>
    <t>-2045586615</t>
  </si>
  <si>
    <t>1300,75*0,5 'Přepočtené koeficientem množství</t>
  </si>
  <si>
    <t>133301109</t>
  </si>
  <si>
    <t>Hloubení zapažených i nezapažených šachet s případným nutným přemístěním výkopku ve výkopišti v hornině tř. 4 Příplatek k cenám za lepivost horniny tř. 4</t>
  </si>
  <si>
    <t>773260542</t>
  </si>
  <si>
    <t>Výkop_DČS*0,5</t>
  </si>
  <si>
    <t>650,38*0,5 'Přepočtené koeficientem množství</t>
  </si>
  <si>
    <t>133401101</t>
  </si>
  <si>
    <t>Hloubení zapažených i nezapažených šachet s případným nutným přemístěním výkopku ve výkopišti v hornině tř. 5 pro jakýkoliv objem výkopu</t>
  </si>
  <si>
    <t>-1560970777</t>
  </si>
  <si>
    <t>1300,75*0,2 'Přepočtené koeficientem množství</t>
  </si>
  <si>
    <t>141721111</t>
  </si>
  <si>
    <t>Řízený zemní protlak v hornině tř. 1 až 4, včetně protlačení trub v hloubce do 6 m vnějšího průměru vrtu do 63 mm</t>
  </si>
  <si>
    <t>-357844835</t>
  </si>
  <si>
    <t>1783,5-565,5</t>
  </si>
  <si>
    <t>-9*8 "chránička</t>
  </si>
  <si>
    <t>-1392576135</t>
  </si>
  <si>
    <t>9*8</t>
  </si>
  <si>
    <t>286137360</t>
  </si>
  <si>
    <t>-941512020</t>
  </si>
  <si>
    <t>8*9</t>
  </si>
  <si>
    <t>72*1,03 'Přepočtené koeficientem množství</t>
  </si>
  <si>
    <t>151101101</t>
  </si>
  <si>
    <t>Zřízení pažení a rozepření stěn rýh pro podzemní vedení pro všechny šířky rýhy příložné pro jakoukoliv mezerovitost, hloubky do 2 m</t>
  </si>
  <si>
    <t>20275000</t>
  </si>
  <si>
    <t>565,5*1,5*2</t>
  </si>
  <si>
    <t>151101111</t>
  </si>
  <si>
    <t>Odstranění pažení a rozepření stěn rýh pro podzemní vedení s uložením materiálu na vzdálenost do 3 m od kraje výkopu příložné, hloubky do 2 m</t>
  </si>
  <si>
    <t>-1789431361</t>
  </si>
  <si>
    <t>151101201</t>
  </si>
  <si>
    <t>Zřízení pažení stěn výkopu bez rozepření nebo vzepření příložné, hloubky do 4 m</t>
  </si>
  <si>
    <t>-1984221005</t>
  </si>
  <si>
    <t>(2,45*4)*2,25*86</t>
  </si>
  <si>
    <t>(2,45*4)*(2,25+0,25)*27"pojezdové DČS</t>
  </si>
  <si>
    <t>151101211</t>
  </si>
  <si>
    <t>Odstranění pažení stěn výkopu s uložením pažin na vzdálenost do 3 m od okraje výkopu příložné, hloubky do 4 m</t>
  </si>
  <si>
    <t>-1259431024</t>
  </si>
  <si>
    <t>151101301</t>
  </si>
  <si>
    <t>Zřízení rozepření zapažených stěn výkopů s potřebným přepažováním při roubení příložném, hloubky do 4 m</t>
  </si>
  <si>
    <t>536925963</t>
  </si>
  <si>
    <t>151101311</t>
  </si>
  <si>
    <t>Odstranění rozepření stěn výkopů s uložením materiálu na vzdálenost do 3 m od okraje výkopu roubení příložného, hloubky do 4 m</t>
  </si>
  <si>
    <t>-71113467</t>
  </si>
  <si>
    <t>-861387287</t>
  </si>
  <si>
    <t>Výkop_rýh*0,5</t>
  </si>
  <si>
    <t>Výkop_ruční*0,5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</si>
  <si>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</si>
  <si>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</si>
  <si>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319973690</t>
  </si>
  <si>
    <t>Výkop_DČS*0,07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</si>
  <si>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</si>
  <si>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</si>
  <si>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-227649597</t>
  </si>
  <si>
    <t>1494805062</t>
  </si>
  <si>
    <t>Výkop_rýh+Výkop_DČS</t>
  </si>
  <si>
    <t>2102837308</t>
  </si>
  <si>
    <t>93601342</t>
  </si>
  <si>
    <t>(Výkop_rýh*0,9+Výkop_DČS*0,8+Výkop_ruční*0,9)</t>
  </si>
  <si>
    <t>167101152</t>
  </si>
  <si>
    <t>Nakládání, skládání a překládání neulehlého výkopku nebo sypaniny nakládání, množství přes 100 m3, z hornin tř. 5 až 7</t>
  </si>
  <si>
    <t>-654506099</t>
  </si>
  <si>
    <t>(Výkop_rýh*0,1+Výkop_DČS*0,2+Výkop_ruční*0,1)</t>
  </si>
  <si>
    <t>787467206</t>
  </si>
  <si>
    <t>Výkop_rýh+Výkop_DČS+Výkop_ruční</t>
  </si>
  <si>
    <t>-1399675033</t>
  </si>
  <si>
    <t>Lože_DČS+Lože_rýha+Obsyp+Podkladní_deska+Plomba</t>
  </si>
  <si>
    <t>(PI*1,8*(0,65*0,65))*27"vytlačená obetonovaná DČS</t>
  </si>
  <si>
    <t>(PI*0,5*0,5*2)*86 "vytlačená DČS</t>
  </si>
  <si>
    <t>(1,5*1,5*0,18)*27"roznášecí deska</t>
  </si>
  <si>
    <t>566,38*1,8 'Přepočtené koeficientem množství</t>
  </si>
  <si>
    <t>-1860390403</t>
  </si>
  <si>
    <t>Výkop_rýh+Výkop_ruční</t>
  </si>
  <si>
    <t>-(Lože_rýha+Obsyp)</t>
  </si>
  <si>
    <t>-(Lože_DČS+Podkladní_deska)</t>
  </si>
  <si>
    <t>-Plomba</t>
  </si>
  <si>
    <t>-(PI*1,8*(0,65*0,65))*27 "vytlačená obetonovaná DČS</t>
  </si>
  <si>
    <t>-(PI*0,5*0,5*2)*86 "vytlačená DČS</t>
  </si>
  <si>
    <t>-(1,5*1,5*0,18)*27 "roznášecí deska</t>
  </si>
  <si>
    <t>2113221962</t>
  </si>
  <si>
    <t>565,5*0,8*0,34</t>
  </si>
  <si>
    <t>-1081933469</t>
  </si>
  <si>
    <t>153,82*2 'Přepočtené koeficientem množství</t>
  </si>
  <si>
    <t>181301112</t>
  </si>
  <si>
    <t>Rozprostření a urovnání ornice v rovině nebo ve svahu sklonu do 1:5 při souvislé ploše přes 500 m2, tl. vrstvy přes 100 do 150 mm</t>
  </si>
  <si>
    <t>316489394</t>
  </si>
  <si>
    <t>1290228806</t>
  </si>
  <si>
    <t>565,5*0,8</t>
  </si>
  <si>
    <t>(2,45*2,45)*113</t>
  </si>
  <si>
    <t>1130,68*0,8 'Přepočtené koeficientem množství</t>
  </si>
  <si>
    <t>393332436</t>
  </si>
  <si>
    <t>1130,68*0,2 'Přepočtené koeficientem množství</t>
  </si>
  <si>
    <t>Svislé a kompletní konstrukce</t>
  </si>
  <si>
    <t>382413112</t>
  </si>
  <si>
    <t>Osazení plastové jímky z polypropylenu PP na obetonování objemu 2000 l</t>
  </si>
  <si>
    <t>-1872294500</t>
  </si>
  <si>
    <t>"D1.1 Domovní čerpací stanice</t>
  </si>
  <si>
    <t>-2131205050</t>
  </si>
  <si>
    <t>565,5*0,8*0,1</t>
  </si>
  <si>
    <t>(2,45*2,45)*0,15*113"DČS</t>
  </si>
  <si>
    <t>452311151</t>
  </si>
  <si>
    <t>Podkladní a zajišťovací konstrukce z betonu prostého v otevřeném výkopu desky pod potrubí, stoky a drobné objekty z betonu tř. C 20/25</t>
  </si>
  <si>
    <t>1658649868</t>
  </si>
  <si>
    <t>(1,3*1,3)*0,15*113"DČS</t>
  </si>
  <si>
    <t>452351101</t>
  </si>
  <si>
    <t>Bednění podkladních a zajišťovacích konstrukcí v otevřeném výkopu desek nebo sedlových loží pod potrubí, stoky a drobné objekty</t>
  </si>
  <si>
    <t>-1768859882</t>
  </si>
  <si>
    <t>(1,3*4)*0,15*113"DČS</t>
  </si>
  <si>
    <t>564861111</t>
  </si>
  <si>
    <t>Podklad ze štěrkodrti ŠD s rozprostřením a zhutněním, po zhutnění tl. 200 mm</t>
  </si>
  <si>
    <t>1032200390</t>
  </si>
  <si>
    <t>581111111</t>
  </si>
  <si>
    <t>Kryt cementobetonový silničních komunikací skupiny CB I tl. 100 mm</t>
  </si>
  <si>
    <t>1179582191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</si>
  <si>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</si>
  <si>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</si>
  <si>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225183354</t>
  </si>
  <si>
    <t>-875566427</t>
  </si>
  <si>
    <t>1783,5</t>
  </si>
  <si>
    <t>1140337073</t>
  </si>
  <si>
    <t>1783,5*1,02 'Přepočtené koeficientem množství</t>
  </si>
  <si>
    <t>877175218</t>
  </si>
  <si>
    <t>Montáž tvarovek na kanalizačním plastovém potrubí z polyetylenu PE 100 elektrotvarovek SDR 11/PN16 záslepek d 40</t>
  </si>
  <si>
    <t>758630741</t>
  </si>
  <si>
    <t>286150210</t>
  </si>
  <si>
    <t>elektrozáslepka SDR11 PE 100 PN 16 d 40</t>
  </si>
  <si>
    <t>2144369491</t>
  </si>
  <si>
    <t>891000001</t>
  </si>
  <si>
    <t>Domovní čerpací stanice, dodávka a montáž viz PD - plastové jímky 800mm, objemové kalové čerpadlo, propojovací potrubí, armatury, tvarovky, elektroinstalace, vystrojení ovládací skříňky</t>
  </si>
  <si>
    <t>1492162006</t>
  </si>
  <si>
    <t>679132770</t>
  </si>
  <si>
    <t>732832488</t>
  </si>
  <si>
    <t>-1264165154</t>
  </si>
  <si>
    <t>894414211</t>
  </si>
  <si>
    <t>Osazení železobetonových dílců pro šachty desek zákrytových</t>
  </si>
  <si>
    <t>1667025730</t>
  </si>
  <si>
    <t>"pojezdové DČS</t>
  </si>
  <si>
    <t>592243640</t>
  </si>
  <si>
    <t xml:space="preserve">deska betonová zákrytová šachetní čtvercová  150 x 180 x 62,5 cm</t>
  </si>
  <si>
    <t>-698707484</t>
  </si>
  <si>
    <t>27*1,01 'Přepočtené koeficientem množství</t>
  </si>
  <si>
    <t>899104112</t>
  </si>
  <si>
    <t>Osazení poklopů litinových a ocelových včetně rámů pro třídu zatížení D400, E600</t>
  </si>
  <si>
    <t>1897959090</t>
  </si>
  <si>
    <t>552410140</t>
  </si>
  <si>
    <t>poklop šachtový třída D 400, kruhový rám 785, vstup 600 mm, bez ventilace</t>
  </si>
  <si>
    <t>1761219306</t>
  </si>
  <si>
    <t>899620141</t>
  </si>
  <si>
    <t>Obetonování plastových šachet z polypropylenu betonem prostým v otevřeném výkopu, beton tř. C 20/25</t>
  </si>
  <si>
    <t>1001015257</t>
  </si>
  <si>
    <t>(PI*1,8*(0,65*0,65-0,4*0,4))*27</t>
  </si>
  <si>
    <t>(PI*0,8*(1,1*1,1-0,4*0,4))*10</t>
  </si>
  <si>
    <t>899640112</t>
  </si>
  <si>
    <t>Bednění pro obetonování plastových šachet v otevřeném výkopu kruhových</t>
  </si>
  <si>
    <t>1252878195</t>
  </si>
  <si>
    <t>(2*PI*0,65*0,65*1,8)*27</t>
  </si>
  <si>
    <t>-214951165</t>
  </si>
  <si>
    <t>-1316579779</t>
  </si>
  <si>
    <t>565,5</t>
  </si>
  <si>
    <t>1931243309</t>
  </si>
  <si>
    <t>(8*9)/2</t>
  </si>
  <si>
    <t>899913112</t>
  </si>
  <si>
    <t>Koncové uzavírací manžety chrániček DN potrubí x DN chráničky DN 40 x 100</t>
  </si>
  <si>
    <t>-191678671</t>
  </si>
  <si>
    <t>2*9</t>
  </si>
  <si>
    <t>933901311</t>
  </si>
  <si>
    <t>Zkoušky objektů a vymývání naplnění a vyprázdnění nádrže pro účely vymývací (proplachovací) o obsahu do 1000 m3</t>
  </si>
  <si>
    <t>-93163299</t>
  </si>
  <si>
    <t>(PI*0,4*0,4*2,0)*113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</si>
  <si>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</si>
  <si>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</si>
  <si>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-1450699634</t>
  </si>
  <si>
    <t>997221151</t>
  </si>
  <si>
    <t>Vodorovná doprava suti stavebním kolečkem s naložením a se složením z kusových materiálů, na vzdálenost do 50 m</t>
  </si>
  <si>
    <t>1791138700</t>
  </si>
  <si>
    <t>114,094</t>
  </si>
  <si>
    <t>-1353843267</t>
  </si>
  <si>
    <t>278,844-114,094</t>
  </si>
  <si>
    <t>-1300537383</t>
  </si>
  <si>
    <t>164,75*9</t>
  </si>
  <si>
    <t>59362405</t>
  </si>
  <si>
    <t>997221815</t>
  </si>
  <si>
    <t>Poplatek za uložení stavebního odpadu na skládce (skládkovné) z prostého betonu zatříděného do Katalogu odpadů pod kódem 170 101</t>
  </si>
  <si>
    <t>-511056504</t>
  </si>
  <si>
    <t>12,65</t>
  </si>
  <si>
    <t>1769816305</t>
  </si>
  <si>
    <t>152,099</t>
  </si>
  <si>
    <t>-326382975</t>
  </si>
  <si>
    <t>-269409367</t>
  </si>
  <si>
    <t>Hloub_jam</t>
  </si>
  <si>
    <t>jáma pro kontejner</t>
  </si>
  <si>
    <t>434,42</t>
  </si>
  <si>
    <t>Hloub_pasy1</t>
  </si>
  <si>
    <t>základové pasy</t>
  </si>
  <si>
    <t>4,38</t>
  </si>
  <si>
    <t>138,25</t>
  </si>
  <si>
    <t>Ornice_zpět</t>
  </si>
  <si>
    <t>zpětná ornice tl.0,2m</t>
  </si>
  <si>
    <t>148,1</t>
  </si>
  <si>
    <t>Vytlačená</t>
  </si>
  <si>
    <t>vytlačená kontejnerovou ČOV</t>
  </si>
  <si>
    <t>-206,39</t>
  </si>
  <si>
    <t>Zásyp</t>
  </si>
  <si>
    <t>kontejnerová ČOV</t>
  </si>
  <si>
    <t>228,03</t>
  </si>
  <si>
    <t>SO 02 - ČOV</t>
  </si>
  <si>
    <t>SO 02.1 - Čistírna odpadních vod</t>
  </si>
  <si>
    <t xml:space="preserve">    6 - Úpravy povrchů, podlahy a osazování výplní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</si>
  <si>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</si>
  <si>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</si>
  <si>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</si>
  <si>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</si>
  <si>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724 - Zdravotechnika - strojní vybavení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</si>
  <si>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</si>
  <si>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</si>
  <si>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</si>
  <si>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</si>
  <si>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</si>
  <si>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</si>
  <si>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</si>
  <si>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783 - Dokončovací práce - nátěry</t>
  </si>
  <si>
    <t>111101101</t>
  </si>
  <si>
    <t>Odstranění travin a rákosu travin, při celkové ploše do 0,1 ha</t>
  </si>
  <si>
    <t>ha</t>
  </si>
  <si>
    <t>-1969329642</t>
  </si>
  <si>
    <t>"C5 Situace ČOV.pdf</t>
  </si>
  <si>
    <t>39,5*14*0,0001</t>
  </si>
  <si>
    <t>913288387</t>
  </si>
  <si>
    <t>8*90</t>
  </si>
  <si>
    <t>1568436024</t>
  </si>
  <si>
    <t>1409466870</t>
  </si>
  <si>
    <t>(39,5+14)*2</t>
  </si>
  <si>
    <t>916613844</t>
  </si>
  <si>
    <t>119004111</t>
  </si>
  <si>
    <t>Pomocné konstrukce při zabezpečení výkopu bezpečný vstup nebo výstup žebříkem zřízení</t>
  </si>
  <si>
    <t>1559706764</t>
  </si>
  <si>
    <t>6*2</t>
  </si>
  <si>
    <t>119004112</t>
  </si>
  <si>
    <t>Pomocné konstrukce při zabezpečení výkopu bezpečný vstup nebo výstup žebříkem odstranění</t>
  </si>
  <si>
    <t>-1839479662</t>
  </si>
  <si>
    <t>121101102</t>
  </si>
  <si>
    <t>Sejmutí ornice nebo lesní půdy s vodorovným přemístěním na hromady v místě upotřebení nebo na dočasné či trvalé skládky se složením, na vzdálenost přes 50 do 100 m</t>
  </si>
  <si>
    <t>831287702</t>
  </si>
  <si>
    <t>39,5*14*0,25</t>
  </si>
  <si>
    <t>131111333</t>
  </si>
  <si>
    <t>Vrtání jamek pro plotové sloupky ručním motorovým vrtákem průměru přes 200 do 300 mm</t>
  </si>
  <si>
    <t>-230323261</t>
  </si>
  <si>
    <t>37,0/2,5*2*0,8</t>
  </si>
  <si>
    <t>12/2,5*2*0,8</t>
  </si>
  <si>
    <t>131111359</t>
  </si>
  <si>
    <t>Vrtání jamek pro plotové sloupky Příplatek k cenám -1331 až -1343 za vrtání v kamenité nebo kořeny prorostlé půdě</t>
  </si>
  <si>
    <t>727785575</t>
  </si>
  <si>
    <t>131201102</t>
  </si>
  <si>
    <t>Hloubení nezapažených jam a zářezů s urovnáním dna do předepsaného profilu a spádu v hornině tř. 3 přes 100 do 1 000 m3</t>
  </si>
  <si>
    <t>281350014</t>
  </si>
  <si>
    <t>"D2.7 Kontejnerové nádrže 2x BC150EO</t>
  </si>
  <si>
    <t>(7,82+0,9+0,9)*(7,0+0,9+0,9)*(3,0+0,75) "komplexní jednotka</t>
  </si>
  <si>
    <t>((7,82+0,9+0,9)*(1,4/2)*(3,0+0,75))*2</t>
  </si>
  <si>
    <t>((7,0+0,9+0,9)*(1,4/2)*(3,0+0,75))*2</t>
  </si>
  <si>
    <t>((3/2)*(1,8/2)*(3,0+0,75))*4 "rohy jam</t>
  </si>
  <si>
    <t>"těžitelnost v hornině tř. 3 - 50%</t>
  </si>
  <si>
    <t>434,42*0,5 'Přepočtené koeficientem množství</t>
  </si>
  <si>
    <t>131201109</t>
  </si>
  <si>
    <t>Hloubení nezapažených jam a zářezů s urovnáním dna do předepsaného profilu a spádu Příplatek k cenám za lepivost horniny tř. 3</t>
  </si>
  <si>
    <t>-1120327763</t>
  </si>
  <si>
    <t>Hloub_jam*0,5*0,5</t>
  </si>
  <si>
    <t>131301102</t>
  </si>
  <si>
    <t>Hloubení nezapažených jam a zářezů s urovnáním dna do předepsaného profilu a spádu v hornině tř. 4 přes 100 do 1 000 m3</t>
  </si>
  <si>
    <t>461505337</t>
  </si>
  <si>
    <t>"těžitelnost v hornině tř. 4 - 50%</t>
  </si>
  <si>
    <t>Hloub_jam*0,5</t>
  </si>
  <si>
    <t>131301109</t>
  </si>
  <si>
    <t>Hloubení nezapažených jam a zářezů s urovnáním dna do předepsaného profilu a spádu Příplatek k cenám za lepivost horniny tř. 4</t>
  </si>
  <si>
    <t>1552526602</t>
  </si>
  <si>
    <t>132201101</t>
  </si>
  <si>
    <t>Hloubení zapažených i nezapažených rýh šířky do 600 mm s urovnáním dna do předepsaného profilu a spádu v hornině tř. 3 do 100 m3</t>
  </si>
  <si>
    <t>1061825985</t>
  </si>
  <si>
    <t xml:space="preserve">"D2.5 Provozní  budova, půdorys řezy.pdf</t>
  </si>
  <si>
    <t>4,10*0,50*0,35</t>
  </si>
  <si>
    <t>8,40*0,50*0,35</t>
  </si>
  <si>
    <t>132201109</t>
  </si>
  <si>
    <t>Hloubení zapažených i nezapažených rýh šířky do 600 mm s urovnáním dna do předepsaného profilu a spádu v hornině tř. 3 Příplatek k cenám za lepivost horniny tř. 3</t>
  </si>
  <si>
    <t>1275041255</t>
  </si>
  <si>
    <t>1865098314</t>
  </si>
  <si>
    <t>-1074683005</t>
  </si>
  <si>
    <t>Hloub_jam*0,16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</si>
  <si>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</si>
  <si>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</si>
  <si>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988299338</t>
  </si>
  <si>
    <t>"na meziskládku</t>
  </si>
  <si>
    <t>Hloub_jam+Hloub_pasy1</t>
  </si>
  <si>
    <t>"zpětné použití</t>
  </si>
  <si>
    <t>Ornice_zpět*0,2</t>
  </si>
  <si>
    <t>-560041501</t>
  </si>
  <si>
    <t>(-Vytlačená)+Hloub_pasy1</t>
  </si>
  <si>
    <t>167101101</t>
  </si>
  <si>
    <t>Nakládání, skládání a překládání neulehlého výkopku nebo sypaniny nakládání, množství do 100 m3, z hornin tř. 1 až 4</t>
  </si>
  <si>
    <t>-2104779834</t>
  </si>
  <si>
    <t>171101101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</si>
  <si>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95 % PS</t>
  </si>
  <si>
    <t>-105089743</t>
  </si>
  <si>
    <t>39,5*14*1,0</t>
  </si>
  <si>
    <t>"odpočet objektů</t>
  </si>
  <si>
    <t>-9,4*4,1</t>
  </si>
  <si>
    <t>-7,82*7,0</t>
  </si>
  <si>
    <t>-(PI*1,2*1,2)</t>
  </si>
  <si>
    <t>-(2,5*1,1)</t>
  </si>
  <si>
    <t>-(PI*0,72*0,72)</t>
  </si>
  <si>
    <t>-(PI*0,62*0,62)*3</t>
  </si>
  <si>
    <t>58344199</t>
  </si>
  <si>
    <t>štěrkodrť frakce 0-63</t>
  </si>
  <si>
    <t>2002018711</t>
  </si>
  <si>
    <t>447,2*2 'Přepočtené koeficientem množství</t>
  </si>
  <si>
    <t>171151101</t>
  </si>
  <si>
    <t>Hutnění boků násypů z hornin soudržných a sypkých pro jakýkoliv sklon, délku a míru zhutnění svahu</t>
  </si>
  <si>
    <t>-1819622714</t>
  </si>
  <si>
    <t>(39,5*Sqrt(2))*2</t>
  </si>
  <si>
    <t>(14*Sqrt(2))*2</t>
  </si>
  <si>
    <t>58380654</t>
  </si>
  <si>
    <t>kámen lomový neupravený třída I záhozový do 200kg</t>
  </si>
  <si>
    <t>1145188995</t>
  </si>
  <si>
    <t>(39,5*Sqrt(2))*2*0,2</t>
  </si>
  <si>
    <t>(14*Sqrt(2))*2*0,2</t>
  </si>
  <si>
    <t>30,26*2 'Přepočtené koeficientem množství</t>
  </si>
  <si>
    <t>-1512314210</t>
  </si>
  <si>
    <t>1283415253</t>
  </si>
  <si>
    <t>210,77*1,6 'Přepočtené koeficientem množství</t>
  </si>
  <si>
    <t>287152264</t>
  </si>
  <si>
    <t>"odpočet vytlačené zeminy objekty kontejnerové ČOV</t>
  </si>
  <si>
    <t>-(7,82+0,05+0,05)*(7,0+0,05+0,05)*(0,75) "komplexní jednotka</t>
  </si>
  <si>
    <t>-(7,82)*(7,0)*(3,0) "komplexní jednotka</t>
  </si>
  <si>
    <t>181301104</t>
  </si>
  <si>
    <t>Rozprostření a urovnání ornice v rovině nebo ve svahu sklonu do 1:5 při souvislé ploše do 500 m2, tl. vrstvy přes 200 do 250 mm</t>
  </si>
  <si>
    <t>794641732</t>
  </si>
  <si>
    <t>37,5*12</t>
  </si>
  <si>
    <t>"odpočty objektů</t>
  </si>
  <si>
    <t>-35,5*3 "komunikace</t>
  </si>
  <si>
    <t>-9*6</t>
  </si>
  <si>
    <t>-5*5</t>
  </si>
  <si>
    <t>-3*1</t>
  </si>
  <si>
    <t>-1,8*2</t>
  </si>
  <si>
    <t>-4*1</t>
  </si>
  <si>
    <t>-1697236826</t>
  </si>
  <si>
    <t>(7,82+0,9+0,9)*(7,0+0,9+0,9) "komplexní jednotka</t>
  </si>
  <si>
    <t>3,1*8,4</t>
  </si>
  <si>
    <t>(3,1*0,5)*2</t>
  </si>
  <si>
    <t>(9,4*0,5)*2</t>
  </si>
  <si>
    <t>213141112</t>
  </si>
  <si>
    <t>Zřízení vrstvy z geotextilie filtrační, separační, odvodňovací, ochranné, výztužné nebo protierozní v rovině nebo ve sklonu do 1:5, šířky přes 3 do 6 m</t>
  </si>
  <si>
    <t>919910811</t>
  </si>
  <si>
    <t>69311201</t>
  </si>
  <si>
    <t>geotextilie netkaná PES+PP 400g/m2</t>
  </si>
  <si>
    <t>-1727313719</t>
  </si>
  <si>
    <t>84,66*1,15 'Přepočtené koeficientem množství</t>
  </si>
  <si>
    <t>271532211</t>
  </si>
  <si>
    <t>Podsyp pod základové konstrukce se zhutněním a urovnáním povrchu z kameniva hrubého, frakce 32 - 63 mm</t>
  </si>
  <si>
    <t>129414339</t>
  </si>
  <si>
    <t>3,1*8,4*0,6</t>
  </si>
  <si>
    <t>(7,82+0,05+0,05)*(7,0+0,05+0,05)*(0,3+0,15) "komplexní jednotka</t>
  </si>
  <si>
    <t>271572211</t>
  </si>
  <si>
    <t>Podsyp pod základové konstrukce se zhutněním a urovnáním povrchu ze štěrkopísku netříděného</t>
  </si>
  <si>
    <t>1012078948</t>
  </si>
  <si>
    <t xml:space="preserve">"D2.5 Provozní  budova, půdorys řezy.pdf - podkladní bet</t>
  </si>
  <si>
    <t>(3,1*0,5)*2*0,1</t>
  </si>
  <si>
    <t>(9,4*0,5)*2*0,1</t>
  </si>
  <si>
    <t>273313611</t>
  </si>
  <si>
    <t>Základy z betonu prostého desky z betonu kamenem neprokládaného tř. C 16/20</t>
  </si>
  <si>
    <t>1249983023</t>
  </si>
  <si>
    <t>3,1*8,4*0,15</t>
  </si>
  <si>
    <t>273321311</t>
  </si>
  <si>
    <t>Základy z betonu železového (bez výztuže) desky z betonu bez zvýšených nároků na prostředí tř. C 16/20</t>
  </si>
  <si>
    <t>1410865300</t>
  </si>
  <si>
    <t>3,1*8,4*0,1</t>
  </si>
  <si>
    <t>(7,82+0,05+0,05)*(7,0+0,05+0,05)*(0,05) "komplexní jednotka</t>
  </si>
  <si>
    <t>273322511</t>
  </si>
  <si>
    <t>Základy z betonu železového (bez výztuže) desky z betonu se zvýšenými nároky na prostředí tř. C 25/30</t>
  </si>
  <si>
    <t>-1194039487</t>
  </si>
  <si>
    <t>(7,82+0,05+0,05)*(7,0+0,05+0,05)*(0,25) "komplexní jednotka</t>
  </si>
  <si>
    <t>273362021</t>
  </si>
  <si>
    <t>Výztuž základů desek ze svařovaných sítí z drátů typu KARI</t>
  </si>
  <si>
    <t>604382562</t>
  </si>
  <si>
    <t>3,1*8,4*0,00527</t>
  </si>
  <si>
    <t>(7,82+0,05+0,05)*(7,0+0,05+0,05)*(0,0054) "komplexní jednotka</t>
  </si>
  <si>
    <t>(7,82+0,05+0,05)*(7,0+0,05+0,05)*(0,01234) "komplexní jednotka</t>
  </si>
  <si>
    <t>1,13*1,08 'Přepočtené koeficientem množství</t>
  </si>
  <si>
    <t>274313611</t>
  </si>
  <si>
    <t>Základy z betonu prostého pasy betonu kamenem neprokládaného tř. C 16/20</t>
  </si>
  <si>
    <t>45047396</t>
  </si>
  <si>
    <t>(3,1*0,5)*2*1,2</t>
  </si>
  <si>
    <t>(9,4*0,5)*2*1,2</t>
  </si>
  <si>
    <t>3,0*0,5*1,2 "pojezdová brána</t>
  </si>
  <si>
    <t>274351121</t>
  </si>
  <si>
    <t>Bednění základů pasů rovné zřízení</t>
  </si>
  <si>
    <t>-2119360303</t>
  </si>
  <si>
    <t>(3,1*(1,2-0,25))*2</t>
  </si>
  <si>
    <t>(9,4*(1,2-0,25))*2</t>
  </si>
  <si>
    <t>(4,1*(1,2-0,25))*2</t>
  </si>
  <si>
    <t>(8,4*(1,2-0,25))*2</t>
  </si>
  <si>
    <t>274351122</t>
  </si>
  <si>
    <t>Bednění základů pasů rovné odstranění</t>
  </si>
  <si>
    <t>1079208189</t>
  </si>
  <si>
    <t>279113144</t>
  </si>
  <si>
    <t>Základové zdi z tvárnic ztraceného bednění včetně výplně z betonu bez zvláštních nároků na vliv prostředí třídy C 20/25, tloušťky zdiva přes 250 do 300 mm</t>
  </si>
  <si>
    <t>1156099350</t>
  </si>
  <si>
    <t>((7,82*2)+(6,4*2))*4,0 "komplexní jednotka</t>
  </si>
  <si>
    <t>279361821</t>
  </si>
  <si>
    <t>Výztuž základových zdí nosných svislých nebo odkloněných od svislice, rovinných nebo oblých, deskových nebo žebrových, včetně výztuže jejich žeber z betonářské oceli 10 505 (R) nebo BSt 500</t>
  </si>
  <si>
    <t>-1153336113</t>
  </si>
  <si>
    <t>((7,82*2)+(6,4*2))*(4,0/0,25)*0,0004*2 "komplexní jednotka</t>
  </si>
  <si>
    <t>0,36*1,08 'Přepočtené koeficientem množství</t>
  </si>
  <si>
    <t>311234421</t>
  </si>
  <si>
    <t>Zdivo jednovrstvé z cihel děrovaných nebroušených klasických spojených na pero a drážku na tepelněizolační maltu M5, pevnost cihel do P10, tl. zdiva 200 mm</t>
  </si>
  <si>
    <t>352535854</t>
  </si>
  <si>
    <t xml:space="preserve">"D2.5 Provozní  budova, půdorys řezy.pdf - šťít</t>
  </si>
  <si>
    <t>(4,10+4,11)*0,95</t>
  </si>
  <si>
    <t>311234451</t>
  </si>
  <si>
    <t>Zdivo jednovrstvé z cihel děrovaných nebroušených klasických spojených na pero a drážku na tepelněizolační maltu M5, pevnost cihel do P10, tl. zdiva 300 mm</t>
  </si>
  <si>
    <t>-834708037</t>
  </si>
  <si>
    <t>(4,10+4,10)*3,00</t>
  </si>
  <si>
    <t>(8,80+8,79)*3,00</t>
  </si>
  <si>
    <t>" Odpočty otvorů</t>
  </si>
  <si>
    <t>-(0,62*0,60*2)</t>
  </si>
  <si>
    <t>-(1,00*2,05*1)</t>
  </si>
  <si>
    <t>-(1,79*2,05*1)</t>
  </si>
  <si>
    <t>"odpočet překladů</t>
  </si>
  <si>
    <t>-2*0,25*1,0</t>
  </si>
  <si>
    <t>-0,25*1,25</t>
  </si>
  <si>
    <t>-0,25*2,25</t>
  </si>
  <si>
    <t>317168011</t>
  </si>
  <si>
    <t>Překlady keramické ploché osazené do maltového lože, výšky překladu 71 mm šířky 115 mm, délky 1000 mm</t>
  </si>
  <si>
    <t>856076247</t>
  </si>
  <si>
    <t>317168051</t>
  </si>
  <si>
    <t>Překlady keramické vysoké osazené do maltového lože, šířky překladu 70 mm výšky 238 mm, délky 1000 mm</t>
  </si>
  <si>
    <t>-234554724</t>
  </si>
  <si>
    <t>3*2</t>
  </si>
  <si>
    <t>317168052</t>
  </si>
  <si>
    <t>Překlady keramické vysoké osazené do maltového lože, šířky překladu 70 mm výšky 238 mm, délky 1250 mm</t>
  </si>
  <si>
    <t>384808640</t>
  </si>
  <si>
    <t>317168056</t>
  </si>
  <si>
    <t>Překlady keramické vysoké osazené do maltového lože, šířky překladu 70 mm výšky 238 mm, délky 2250 mm</t>
  </si>
  <si>
    <t>-127648216</t>
  </si>
  <si>
    <t>317998112</t>
  </si>
  <si>
    <t>Izolace tepelná mezi překlady z pěnového polystyrénu výšky 24 cm, tloušťky 70 mm</t>
  </si>
  <si>
    <t>1658590270</t>
  </si>
  <si>
    <t>3*2*1</t>
  </si>
  <si>
    <t>3*1,25</t>
  </si>
  <si>
    <t>3*2,25</t>
  </si>
  <si>
    <t>338171123</t>
  </si>
  <si>
    <t>Osazování sloupků a vzpěr plotových ocelových trubkových nebo profilovaných výšky do 2,60 m se zabetonováním (tř. C 25/30) do 0,08 m3 do připravených jamek</t>
  </si>
  <si>
    <t>-1662048376</t>
  </si>
  <si>
    <t>4 "rohové</t>
  </si>
  <si>
    <t>13+13+5+5 "průběžné</t>
  </si>
  <si>
    <t>3+3+1+1 "vzpěry</t>
  </si>
  <si>
    <t>55342256</t>
  </si>
  <si>
    <t>sloupek plotový průběžný Pz a komaxitový 2750/38x1,5mm</t>
  </si>
  <si>
    <t>791138188</t>
  </si>
  <si>
    <t>55342264</t>
  </si>
  <si>
    <t>sloupek plotový koncový Pz a komaxitový 2750/48x1,5mm</t>
  </si>
  <si>
    <t>-1876374849</t>
  </si>
  <si>
    <t>55342272</t>
  </si>
  <si>
    <t>vzpěra plotová 38x1,5mm včetně krytky s uchem 2000mm</t>
  </si>
  <si>
    <t>2106033200</t>
  </si>
  <si>
    <t>342244111</t>
  </si>
  <si>
    <t>Příčky jednoduché z cihel děrovaných klasických spojených na pero a drážku na maltu M5, pevnost cihel do P15, tl. příčky 115 mm</t>
  </si>
  <si>
    <t>-774913352</t>
  </si>
  <si>
    <t>(3,50+1,50+3,50)*3,00</t>
  </si>
  <si>
    <t>-(0,82*2,05*1)</t>
  </si>
  <si>
    <t>-(0,70*2,05*1)</t>
  </si>
  <si>
    <t>342291121</t>
  </si>
  <si>
    <t>Ukotvení příček plochými kotvami, do konstrukce cihelné</t>
  </si>
  <si>
    <t>1317764489</t>
  </si>
  <si>
    <t>3,0*5</t>
  </si>
  <si>
    <t>348101260</t>
  </si>
  <si>
    <t>Montáž vrat a vrátek k oplocení na sloupky ocelové, plochy jednotlivě přes 10 do 15 m2</t>
  </si>
  <si>
    <t>-1005351839</t>
  </si>
  <si>
    <t>5534230X</t>
  </si>
  <si>
    <t>brána posuvná samonosná z tahokovu 6500 x 2000 mm</t>
  </si>
  <si>
    <t>-1691542753</t>
  </si>
  <si>
    <t>348401130</t>
  </si>
  <si>
    <t>Osazení oplocení ze strojového pletiva s napínacími dráty do 15° sklonu svahu, výšky přes 1,6 do 2,0 m</t>
  </si>
  <si>
    <t>739416936</t>
  </si>
  <si>
    <t>37+12+12+37</t>
  </si>
  <si>
    <t>-6,5</t>
  </si>
  <si>
    <t>31324768</t>
  </si>
  <si>
    <t xml:space="preserve">pletivo drátěné se čtvercovými oky zapletené Pz  50x2x2000mm</t>
  </si>
  <si>
    <t>-147593382</t>
  </si>
  <si>
    <t>411168283</t>
  </si>
  <si>
    <t>Stropy keramické z cihelných stropních vložek MIAKO a keramobetonových nosníků včetně zmonolitnění konstrukce z betonu C 20/25 a svařované sítě při osové vzdálenosti nosníků 50 cm, z vložek výšky 15 cm (MIAKO 15/50), tloušťky stropní konstrukce 21 cm, z nosníků délky přes 3 do 4 m</t>
  </si>
  <si>
    <t>695498471</t>
  </si>
  <si>
    <t>3,5*8,8</t>
  </si>
  <si>
    <t>417388112</t>
  </si>
  <si>
    <t>Ztužující věnce pro keramické stropní konstrukce pro nosné vnější zdivo z děrovaných cihel z betonu železového včetně výztuže, věncovky a izolantu šířka vnější zdi 36,5 cm, stropní konstrukce tl. 21 cm</t>
  </si>
  <si>
    <t>1649272397</t>
  </si>
  <si>
    <t>(9,4+4,1)*2</t>
  </si>
  <si>
    <t>Úpravy povrchů, podlahy a osazování výplní</t>
  </si>
  <si>
    <t>611131101</t>
  </si>
  <si>
    <t>Podkladní a spojovací vrstva vnitřních omítaných ploch cementový postřik nanášený ručně celoplošně stropů</t>
  </si>
  <si>
    <t>119348801</t>
  </si>
  <si>
    <t>3,5*2,4</t>
  </si>
  <si>
    <t>3,5*4,7</t>
  </si>
  <si>
    <t>1,5*2,4</t>
  </si>
  <si>
    <t>1,5*1,0</t>
  </si>
  <si>
    <t>611321141</t>
  </si>
  <si>
    <t>Omítka vápenocementová vnitřních ploch nanášená ručně dvouvrstvá, tloušťky jádrové omítky do 10 mm a tloušťky štuku do 3 mm štuková vodorovných konstrukcí stropů rovných</t>
  </si>
  <si>
    <t>956919043</t>
  </si>
  <si>
    <t>611321191</t>
  </si>
  <si>
    <t>Omítka vápenocementová vnitřních ploch nanášená ručně Příplatek k cenám za každých dalších i započatých 5 mm tloušťky omítky přes 10 mm stropů</t>
  </si>
  <si>
    <t>-1325617283</t>
  </si>
  <si>
    <t>612131101</t>
  </si>
  <si>
    <t>Podkladní a spojovací vrstva vnitřních omítaných ploch cementový postřik nanášený ručně celoplošně stěn</t>
  </si>
  <si>
    <t>1515881444</t>
  </si>
  <si>
    <t>(2,39+3,49+2,40+3,49)*3,00</t>
  </si>
  <si>
    <t>(3,50+4,69+3,50+4,69)*3,00</t>
  </si>
  <si>
    <t>(2,40+1,50+2,40+1,50)*3,00</t>
  </si>
  <si>
    <t>(1,50+1,00+1,51+1,00)*3,00</t>
  </si>
  <si>
    <t>-(1,80*2,05*1)</t>
  </si>
  <si>
    <t>-(0,60*0,60*1)</t>
  </si>
  <si>
    <t>-(0,61*0,60*1)</t>
  </si>
  <si>
    <t>-(0,80*2,05*1)</t>
  </si>
  <si>
    <t>(2,05*0,12)*2+(1,8*0,12)</t>
  </si>
  <si>
    <t>(2,05*0,12)*2+(1,0*0,12)</t>
  </si>
  <si>
    <t>(0,6*0,12)*4+(0,6*0,12)*4</t>
  </si>
  <si>
    <t>612321121</t>
  </si>
  <si>
    <t>Omítka vápenocementová vnitřních ploch nanášená ručně jednovrstvá, tloušťky do 10 mm hladká svislých konstrukcí stěn</t>
  </si>
  <si>
    <t>1344851858</t>
  </si>
  <si>
    <t>612321191</t>
  </si>
  <si>
    <t>Omítka vápenocementová vnitřních ploch nanášená ručně Příplatek k cenám za každých dalších i započatých 5 mm tloušťky omítky přes 10 mm stěn</t>
  </si>
  <si>
    <t>-1311182600</t>
  </si>
  <si>
    <t>612323111</t>
  </si>
  <si>
    <t>Omítka vápenocementová vnitřních ploch hladkých nanášená ručně jednovrstvá hladká, na neomítnutý bezesparý podklad, tloušťky do 5 mm stěn</t>
  </si>
  <si>
    <t>-889191309</t>
  </si>
  <si>
    <t>-(2,05*0,12)*2+(1,8*0,12) "ostění</t>
  </si>
  <si>
    <t>-(2,05*0,12)*2+(1,0*0,12) "ostění</t>
  </si>
  <si>
    <t>-(0,6*0,12)*4+(0,6*0,12)*4 "ostění</t>
  </si>
  <si>
    <t>-(2,39+3,49+2,40+3,49)*2,00 "obklad</t>
  </si>
  <si>
    <t>-(3,50+4,69+3,50+4,69)*2,00 "obklad</t>
  </si>
  <si>
    <t>-(2,40+1,50+2,40+1,50)*2,00 "obklad</t>
  </si>
  <si>
    <t>-(1,50+1,00+1,51+1,00)*2,00 "obklad</t>
  </si>
  <si>
    <t>619991011</t>
  </si>
  <si>
    <t>Zakrytí vnitřních ploch před znečištěním včetně pozdějšího odkrytí konstrukcí a prvků obalením fólií a přelepením páskou</t>
  </si>
  <si>
    <t>-1408633521</t>
  </si>
  <si>
    <t>(1,80*2,05*1)</t>
  </si>
  <si>
    <t>(1,00*2,05*1)</t>
  </si>
  <si>
    <t>(0,60*0,60*1)</t>
  </si>
  <si>
    <t>(0,61*0,60*1)</t>
  </si>
  <si>
    <t>619991021</t>
  </si>
  <si>
    <t>Zakrytí vnitřních ploch před znečištěním včetně pozdějšího odkrytí rámů oken a dveří, keramických soklů oblepením malířskou páskou</t>
  </si>
  <si>
    <t>952903409</t>
  </si>
  <si>
    <t>(1,80+2,05+2,05)</t>
  </si>
  <si>
    <t>(1,00+2,05+2,05)</t>
  </si>
  <si>
    <t>(0,60+0,60)*2</t>
  </si>
  <si>
    <t>(0,61+0,60)*2</t>
  </si>
  <si>
    <t>619999041</t>
  </si>
  <si>
    <t>Příplatky k cenám úprav vnitřních povrchů za ztížené pracovní podmínky práce ve stísněném prostoru</t>
  </si>
  <si>
    <t>-801700183</t>
  </si>
  <si>
    <t>622131101</t>
  </si>
  <si>
    <t>Podkladní a spojovací vrstva vnějších omítaných ploch cementový postřik nanášený ručně celoplošně stěn</t>
  </si>
  <si>
    <t>1070416343</t>
  </si>
  <si>
    <t>9,4*3,0*2</t>
  </si>
  <si>
    <t>4,1*3,0*2</t>
  </si>
  <si>
    <t>4,1*0,95*2</t>
  </si>
  <si>
    <t>"ostění</t>
  </si>
  <si>
    <t>(2,05*0,1)*2+(1,8*0,1)</t>
  </si>
  <si>
    <t>(2,05*0,1)*2+(1,0*0,1)</t>
  </si>
  <si>
    <t>(0,6*0,1)*4+(0,6*0,1)*4</t>
  </si>
  <si>
    <t>"odpočty otvorů</t>
  </si>
  <si>
    <t>622142001</t>
  </si>
  <si>
    <t>Potažení vnějších ploch pletivem v ploše nebo pruzích, na plném podkladu sklovláknitým vtlačením do tmelu stěn</t>
  </si>
  <si>
    <t>-1453853282</t>
  </si>
  <si>
    <t>622143001</t>
  </si>
  <si>
    <t>Montáž omítkových profilů plastových nebo pozinkovaných, upevněných vtlačením do podkladní vrstvy nebo přibitím soklových</t>
  </si>
  <si>
    <t>-2078950843</t>
  </si>
  <si>
    <t>9,4*2</t>
  </si>
  <si>
    <t>4,1*2</t>
  </si>
  <si>
    <t>55343010</t>
  </si>
  <si>
    <t>profil omítkový soklový pro omítky venkovní 14 mm</t>
  </si>
  <si>
    <t>-1925690811</t>
  </si>
  <si>
    <t>27*1,05 'Přepočtené koeficientem množství</t>
  </si>
  <si>
    <t>622143003</t>
  </si>
  <si>
    <t>Montáž omítkových profilů plastových nebo pozinkovaných, upevněných vtlačením do podkladní vrstvy nebo přibitím rohových s tkaninou</t>
  </si>
  <si>
    <t>-74838059</t>
  </si>
  <si>
    <t>4,0*3,0</t>
  </si>
  <si>
    <t>(2,05*2)+(1,8)</t>
  </si>
  <si>
    <t>(2,05*2)+(1,0)</t>
  </si>
  <si>
    <t>(0,6*4)+(0,6*4)</t>
  </si>
  <si>
    <t>59051480</t>
  </si>
  <si>
    <t>profil rohový Al s tkaninou kontaktního zateplení</t>
  </si>
  <si>
    <t>-402426219</t>
  </si>
  <si>
    <t>27,8*1,05 'Přepočtené koeficientem množství</t>
  </si>
  <si>
    <t>622143004</t>
  </si>
  <si>
    <t>Montáž omítkových profilů plastových nebo pozinkovaných, upevněných vtlačením do podkladní vrstvy nebo přibitím začišťovacích samolepících pro vytvoření dilatujícího spoje s okenním rámem</t>
  </si>
  <si>
    <t>-534905388</t>
  </si>
  <si>
    <t>59051476</t>
  </si>
  <si>
    <t>profil okenní začišťovací se sklovláknitou armovací tkaninou 9 mm/2,4 m</t>
  </si>
  <si>
    <t>-275066363</t>
  </si>
  <si>
    <t>15,8*1,05 'Přepočtené koeficientem množství</t>
  </si>
  <si>
    <t>622143005</t>
  </si>
  <si>
    <t>Montáž omítkových profilů plastových nebo pozinkovaných, upevněných vtlačením do podkladní vrstvy nebo přibitím omítníků</t>
  </si>
  <si>
    <t>-533362916</t>
  </si>
  <si>
    <t xml:space="preserve">"D2.5 Provozní  budova, půdorys řezy.pdf - 1ks na 4,5m2</t>
  </si>
  <si>
    <t>(9,4*3,0*2)/4,5 "vnější</t>
  </si>
  <si>
    <t>(4,1*3,0*2)/4,5</t>
  </si>
  <si>
    <t>(4,1*0,95*2)/4,5</t>
  </si>
  <si>
    <t>((2,39+3,49+2,40+3,49)*3,00)/4,5 "vnitřní</t>
  </si>
  <si>
    <t>((3,50+4,69+3,50+4,69)*3,00)/4,5</t>
  </si>
  <si>
    <t>((2,40+1,50+2,40+1,50)*3,00)/4,5</t>
  </si>
  <si>
    <t>((1,50+1,00+1,51+1,00)*3,00)/4,5</t>
  </si>
  <si>
    <t>3,5*2,4 "strop</t>
  </si>
  <si>
    <t>56284233</t>
  </si>
  <si>
    <t>omítník PVC dl 250cm omítky tl 10mm</t>
  </si>
  <si>
    <t>1475979833</t>
  </si>
  <si>
    <t xml:space="preserve">"D2.8 Provozní  budova, půdorys řezy.pdf - 1ks na 4,5m2</t>
  </si>
  <si>
    <t>(9,4*3,0*2)/4,5</t>
  </si>
  <si>
    <t>19,73*1,05 'Přepočtené koeficientem množství</t>
  </si>
  <si>
    <t>55343032</t>
  </si>
  <si>
    <t>profil omítkový přesný pro omítky vnitřní 13 mm</t>
  </si>
  <si>
    <t>-1751161916</t>
  </si>
  <si>
    <t>((2,39+3,49+2,40+3,49)*3,00)/4,5</t>
  </si>
  <si>
    <t>57,26*1,05 'Přepočtené koeficientem množství</t>
  </si>
  <si>
    <t>622321121</t>
  </si>
  <si>
    <t>Omítka vápenocementová vnějších ploch nanášená ručně jednovrstvá, tloušťky do 15 mm hladká stěn</t>
  </si>
  <si>
    <t>101730518</t>
  </si>
  <si>
    <t>622321391</t>
  </si>
  <si>
    <t>Omítka vápenocementová vnějších ploch nanášená strojně Příplatek k cenám za každých dalších i započatých 5 mm tloušťky omítky přes 15 mm stěn</t>
  </si>
  <si>
    <t>717309010</t>
  </si>
  <si>
    <t>622511111</t>
  </si>
  <si>
    <t>Omítka tenkovrstvá akrylátová vnějších ploch probarvená, včetně penetrace podkladu mozaiková střednězrnná stěn</t>
  </si>
  <si>
    <t>631974700</t>
  </si>
  <si>
    <t>"sokl</t>
  </si>
  <si>
    <t>9,4*0,5*2</t>
  </si>
  <si>
    <t>4,1*0,5*2</t>
  </si>
  <si>
    <t>622541021</t>
  </si>
  <si>
    <t>Omítka tenkovrstvá silikonsilikátová vnějších ploch hydrofobní, se samočistícím účinkem probarvená, včetně penetrace podkladu zrnitá, tloušťky 2,0 mm stěn</t>
  </si>
  <si>
    <t>-416259546</t>
  </si>
  <si>
    <t>-9,4*0,35*2</t>
  </si>
  <si>
    <t>-4,1*0,35*2</t>
  </si>
  <si>
    <t>631311124</t>
  </si>
  <si>
    <t>Mazanina z betonu prostého bez zvýšených nároků na prostředí tl. přes 80 do 120 mm tř. C 16/20</t>
  </si>
  <si>
    <t>94191947</t>
  </si>
  <si>
    <t>631319012</t>
  </si>
  <si>
    <t>Příplatek k cenám mazanin za úpravu povrchu mazaniny přehlazením, mazanina tl. přes 80 do 120 mm</t>
  </si>
  <si>
    <t>331433449</t>
  </si>
  <si>
    <t>631319173</t>
  </si>
  <si>
    <t>Příplatek k cenám mazanin za stržení povrchu spodní vrstvy mazaniny latí před vložením výztuže nebo pletiva pro tl. obou vrstev mazaniny přes 80 do 120 mm</t>
  </si>
  <si>
    <t>-1747842738</t>
  </si>
  <si>
    <t>631362021</t>
  </si>
  <si>
    <t>Výztuž mazanin ze svařovaných sítí z drátů typu KARI</t>
  </si>
  <si>
    <t>1471788565</t>
  </si>
  <si>
    <t>3,5*8,8*0,00527</t>
  </si>
  <si>
    <t>0,16*1,08 'Přepočtené koeficientem množství</t>
  </si>
  <si>
    <t>632451101</t>
  </si>
  <si>
    <t>Potěr cementový samonivelační ze suchých směsí tloušťky přes 2 do 5 mm</t>
  </si>
  <si>
    <t>-292674428</t>
  </si>
  <si>
    <t>634111114</t>
  </si>
  <si>
    <t>Obvodová dilatace mezi stěnou a mazaninou pružnou těsnicí páskou výšky 100 mm</t>
  </si>
  <si>
    <t>-514113264</t>
  </si>
  <si>
    <t>(2,39+3,49+2,40+3,49)</t>
  </si>
  <si>
    <t>(3,50+4,69+3,50+4,69)</t>
  </si>
  <si>
    <t>(2,40+1,50+2,40+1,50)</t>
  </si>
  <si>
    <t>(1,50+1,00+1,51+1,00)</t>
  </si>
  <si>
    <t>-(1,80)</t>
  </si>
  <si>
    <t>-(1,00)</t>
  </si>
  <si>
    <t>642942111</t>
  </si>
  <si>
    <t>Osazování zárubní nebo rámů kovových dveřních lisovaných nebo z úhelníků bez dveřních křídel, na cementovou maltu, plochy otvoru do 2,5 m2</t>
  </si>
  <si>
    <t>51107591</t>
  </si>
  <si>
    <t>55331199</t>
  </si>
  <si>
    <t>zárubeň ocelová pro běžné zdění hranatý profil s drážkou 110 700 L/P</t>
  </si>
  <si>
    <t>1515269639</t>
  </si>
  <si>
    <t xml:space="preserve">"D2.8 Provozní  budova, půdorys řezy.pdf</t>
  </si>
  <si>
    <t>55331201</t>
  </si>
  <si>
    <t>zárubeň ocelová pro běžné zdění hranatý profil s drážkou 110 800 L/P</t>
  </si>
  <si>
    <t>-679566092</t>
  </si>
  <si>
    <t>642945111</t>
  </si>
  <si>
    <t>Osazování ocelových zárubní protipožárních nebo protiplynových dveří do vynechaného otvoru, s obetonováním, dveří jednokřídlových do 2,5 m2</t>
  </si>
  <si>
    <t>1239633903</t>
  </si>
  <si>
    <t>642945112</t>
  </si>
  <si>
    <t>Osazování ocelových zárubní protipožárních nebo protiplynových dveří do vynechaného otvoru, s obetonováním, dveří dvoukřídlových přes 2,5 do 6,5 m2</t>
  </si>
  <si>
    <t>1485838252</t>
  </si>
  <si>
    <t>644941112</t>
  </si>
  <si>
    <t>Montáž průvětrníků nebo mřížek odvětrávacích velikosti přes 150 x 200 do 300 x 300 mm</t>
  </si>
  <si>
    <t>-1779585536</t>
  </si>
  <si>
    <t>2+2</t>
  </si>
  <si>
    <t>55341400X</t>
  </si>
  <si>
    <t>mřížka větrací nerezová 300 kruhová se síťovinou</t>
  </si>
  <si>
    <t>1983015536</t>
  </si>
  <si>
    <t>55341413</t>
  </si>
  <si>
    <t>průvětrník mřížový s klapkami 30x30cm</t>
  </si>
  <si>
    <t>1981586613</t>
  </si>
  <si>
    <t>952901114</t>
  </si>
  <si>
    <t>Vyčištění budov nebo objektů před předáním do užívání budov bytové nebo občanské výstavby, světlé výšky podlaží přes 4 m</t>
  </si>
  <si>
    <t>-681033067</t>
  </si>
  <si>
    <t>(9,4+4,1)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</si>
  <si>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</si>
  <si>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</si>
  <si>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-1257841535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</si>
  <si>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</si>
  <si>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</si>
  <si>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-1394154604</t>
  </si>
  <si>
    <t>711</t>
  </si>
  <si>
    <t>Izolace proti vodě, vlhkosti a plynům</t>
  </si>
  <si>
    <t>711111002</t>
  </si>
  <si>
    <t>Provedení izolace proti zemní vlhkosti natěradly a tmely za studena na ploše vodorovné V nátěrem lakem asfaltovým</t>
  </si>
  <si>
    <t>478762001</t>
  </si>
  <si>
    <t>9,4*4,1</t>
  </si>
  <si>
    <t>11163152</t>
  </si>
  <si>
    <t>lak asfaltový izolační</t>
  </si>
  <si>
    <t>1689614468</t>
  </si>
  <si>
    <t>38,54*0,00035 'Přepočtené koeficientem množství</t>
  </si>
  <si>
    <t>711112002</t>
  </si>
  <si>
    <t>Provedení izolace proti zemní vlhkosti natěradly a tmely za studena na ploše svislé S nátěrem lakem asfaltovým</t>
  </si>
  <si>
    <t>-1598266221</t>
  </si>
  <si>
    <t>(9,4*0,6)*2</t>
  </si>
  <si>
    <t>(4,1*0,6)*2</t>
  </si>
  <si>
    <t>1920053540</t>
  </si>
  <si>
    <t>16,2*0,00045 'Přepočtené koeficientem množství</t>
  </si>
  <si>
    <t>711141559</t>
  </si>
  <si>
    <t>Provedení izolace proti zemní vlhkosti pásy přitavením NAIP na ploše vodorovné V</t>
  </si>
  <si>
    <t>1198663074</t>
  </si>
  <si>
    <t>9,4*4,1*2</t>
  </si>
  <si>
    <t>62852254</t>
  </si>
  <si>
    <t>pásy s modifikovaným asfaltem tl. 4,0 mm vložka polyesterové rouno minerální jemnozrnný posyp</t>
  </si>
  <si>
    <t>-661292519</t>
  </si>
  <si>
    <t>77,08*1,15 'Přepočtené koeficientem množství</t>
  </si>
  <si>
    <t>711142559</t>
  </si>
  <si>
    <t>Provedení izolace proti zemní vlhkosti pásy přitavením NAIP na ploše svislé S</t>
  </si>
  <si>
    <t>-636934852</t>
  </si>
  <si>
    <t>(9,4*0,6)*2*2</t>
  </si>
  <si>
    <t>(4,1*0,6)*2*2</t>
  </si>
  <si>
    <t>-306666841</t>
  </si>
  <si>
    <t>32,4*1,2 'Přepočtené koeficientem množství</t>
  </si>
  <si>
    <t>998711201</t>
  </si>
  <si>
    <t>Přesun hmot pro izolace proti vodě, vlhkosti a plynům stanovený procentní sazbou (%) z ceny vodorovná dopravní vzdálenost do 50 m v objektech výšky do 6 m</t>
  </si>
  <si>
    <t>-2112728021</t>
  </si>
  <si>
    <t>713</t>
  </si>
  <si>
    <t>Izolace tepelné</t>
  </si>
  <si>
    <t>713111111</t>
  </si>
  <si>
    <t>Montáž tepelné izolace stropů rohožemi, pásy, dílci, deskami, bloky (izolační materiál ve specifikaci) vrchem bez překrytí lepenkou kladenými volně</t>
  </si>
  <si>
    <t>-671839582</t>
  </si>
  <si>
    <t>63150986</t>
  </si>
  <si>
    <t>rohož lamelová jednostranně nalepená na hliníkové folii 600x2500 tl.100 mm</t>
  </si>
  <si>
    <t>609756999</t>
  </si>
  <si>
    <t>38,54*1,02 'Přepočtené koeficientem množství</t>
  </si>
  <si>
    <t>713121121</t>
  </si>
  <si>
    <t>Montáž tepelné izolace podlah rohožemi, pásy, deskami, dílci, bloky (izolační materiál ve specifikaci) kladenými volně dvouvrstvá</t>
  </si>
  <si>
    <t>398382778</t>
  </si>
  <si>
    <t>28376379</t>
  </si>
  <si>
    <t>deska z polystyrénu XPS, hrana polodrážková a hladký povrch s vyšší odolností tl 50mm</t>
  </si>
  <si>
    <t>-456102739</t>
  </si>
  <si>
    <t>30,8*2,04 'Přepočtené koeficientem množství</t>
  </si>
  <si>
    <t>998713201</t>
  </si>
  <si>
    <t>Přesun hmot pro izolace tepelné stanovený procentní sazbou (%) z ceny vodorovná dopravní vzdálenost do 50 m v objektech výšky do 6 m</t>
  </si>
  <si>
    <t>172628518</t>
  </si>
  <si>
    <t>721</t>
  </si>
  <si>
    <t>Zdravotechnika - vnitřní kanalizace</t>
  </si>
  <si>
    <t>721174005</t>
  </si>
  <si>
    <t>Potrubí z plastových trub polypropylenové svodné (ležaté) DN 100</t>
  </si>
  <si>
    <t>-960995010</t>
  </si>
  <si>
    <t>10,5</t>
  </si>
  <si>
    <t>721174025</t>
  </si>
  <si>
    <t>Potrubí z plastových trub polypropylenové odpadní (svislé) DN 100</t>
  </si>
  <si>
    <t>-953104936</t>
  </si>
  <si>
    <t>721174043</t>
  </si>
  <si>
    <t>Potrubí z plastových trub polypropylenové připojovací DN 50</t>
  </si>
  <si>
    <t>2034041976</t>
  </si>
  <si>
    <t>721290123</t>
  </si>
  <si>
    <t>Zkouška těsnosti kanalizace v objektech kouřem do DN 300</t>
  </si>
  <si>
    <t>-1597452153</t>
  </si>
  <si>
    <t>10,5+4+3</t>
  </si>
  <si>
    <t>998721201</t>
  </si>
  <si>
    <t>Přesun hmot pro vnitřní kanalizace stanovený procentní sazbou (%) z ceny vodorovná dopravní vzdálenost do 50 m v objektech výšky do 6 m</t>
  </si>
  <si>
    <t>-1939838873</t>
  </si>
  <si>
    <t>722</t>
  </si>
  <si>
    <t>Zdravotechnika - vnitřní vodovod</t>
  </si>
  <si>
    <t>722174022</t>
  </si>
  <si>
    <t>Potrubí z plastových trubek z polypropylenu (PPR) svařovaných polyfuzně PN 20 (SDR 6) D 20 x 3,4</t>
  </si>
  <si>
    <t>-1409132087</t>
  </si>
  <si>
    <t>3,5</t>
  </si>
  <si>
    <t>722174023</t>
  </si>
  <si>
    <t>Potrubí z plastových trubek z polypropylenu (PPR) svařovaných polyfuzně PN 20 (SDR 6) D 25 x 4,2</t>
  </si>
  <si>
    <t>-516205740</t>
  </si>
  <si>
    <t>722174061</t>
  </si>
  <si>
    <t>Potrubí z plastových trubek z polypropylenu (PPR) svařovaných polyfuzně křížení potrubí (PPR) PN 20 (SDR 6) D 16 x 2,7</t>
  </si>
  <si>
    <t>-1330939015</t>
  </si>
  <si>
    <t>127</t>
  </si>
  <si>
    <t>722179191</t>
  </si>
  <si>
    <t>Příplatek k ceně rozvody vody z plastů za práce malého rozsahu na zakázce do 20 m rozvodu</t>
  </si>
  <si>
    <t>2129562968</t>
  </si>
  <si>
    <t>128</t>
  </si>
  <si>
    <t>722179192</t>
  </si>
  <si>
    <t>Příplatek k ceně rozvody vody z plastů za práce malého rozsahu na zakázce při průměru trubek do 32 mm, do 15 svarů</t>
  </si>
  <si>
    <t>1450268722</t>
  </si>
  <si>
    <t>129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</si>
  <si>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</si>
  <si>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</si>
  <si>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894719242</t>
  </si>
  <si>
    <t>130</t>
  </si>
  <si>
    <t>722181232</t>
  </si>
  <si>
    <t>Ochrana potrubí termoizolačními trubicemi z pěnového polyetylenu PE přilepenými v příčných a podélných spojích, tloušťky izolace přes 9 do 13 mm, vnitřního průměru izolace DN přes 22 do 45 mm</t>
  </si>
  <si>
    <t>-527244337</t>
  </si>
  <si>
    <t>131</t>
  </si>
  <si>
    <t>722220152</t>
  </si>
  <si>
    <t>Armatury s jedním závitem plastové (PPR) PN 20 (SDR 6) DN 20 x G 1/2</t>
  </si>
  <si>
    <t>2084543734</t>
  </si>
  <si>
    <t>132</t>
  </si>
  <si>
    <t>722220153</t>
  </si>
  <si>
    <t>Armatury s jedním závitem plastové (PPR) PN 20 (SDR 6) DN 25 x G 3/4</t>
  </si>
  <si>
    <t>831124495</t>
  </si>
  <si>
    <t>133</t>
  </si>
  <si>
    <t>722230101</t>
  </si>
  <si>
    <t>Armatury se dvěma závity ventily přímé G 1/2</t>
  </si>
  <si>
    <t>1122275010</t>
  </si>
  <si>
    <t>134</t>
  </si>
  <si>
    <t>722230102</t>
  </si>
  <si>
    <t>Armatury se dvěma závity ventily přímé G 3/4</t>
  </si>
  <si>
    <t>-471079840</t>
  </si>
  <si>
    <t>135</t>
  </si>
  <si>
    <t>722290226</t>
  </si>
  <si>
    <t>Zkoušky, proplach a desinfekce vodovodního potrubí zkoušky těsnosti vodovodního potrubí závitového do DN 50</t>
  </si>
  <si>
    <t>-961219791</t>
  </si>
  <si>
    <t>136</t>
  </si>
  <si>
    <t>722290234</t>
  </si>
  <si>
    <t>Zkoušky, proplach a desinfekce vodovodního potrubí proplach a desinfekce vodovodního potrubí do DN 80</t>
  </si>
  <si>
    <t>-515684541</t>
  </si>
  <si>
    <t>137</t>
  </si>
  <si>
    <t>998722201</t>
  </si>
  <si>
    <t>Přesun hmot pro vnitřní vodovod stanovený procentní sazbou (%) z ceny vodorovná dopravní vzdálenost do 50 m v objektech výšky do 6 m</t>
  </si>
  <si>
    <t>1325047982</t>
  </si>
  <si>
    <t>724</t>
  </si>
  <si>
    <t>Zdravotechnika - strojní vybavení</t>
  </si>
  <si>
    <t>138</t>
  </si>
  <si>
    <t>724211221</t>
  </si>
  <si>
    <t>Domovní vodárny s čerpacím soustrojím a sacím košem bez potrubí s tlakovou nádobou dopravní výška H (m) / objem nádoby (l) 40 m /24 l</t>
  </si>
  <si>
    <t>-1841630679</t>
  </si>
  <si>
    <t>139</t>
  </si>
  <si>
    <t>724232116</t>
  </si>
  <si>
    <t>Příslušenství domovních vodáren ovládací spínač tlakový zapínací tlak 1-5 bar 230V</t>
  </si>
  <si>
    <t>-777206935</t>
  </si>
  <si>
    <t>140</t>
  </si>
  <si>
    <t>998724201</t>
  </si>
  <si>
    <t>Přesun hmot pro strojní vybavení stanovený procentní sazbou (%) z ceny vodorovná dopravní vzdálenost do 50 m v objektech výšky do 6 m</t>
  </si>
  <si>
    <t>2005504713</t>
  </si>
  <si>
    <t>141</t>
  </si>
  <si>
    <t>725112173</t>
  </si>
  <si>
    <t>Zařízení záchodů kombi klozety s hlubokým splachováním zvýšený 50 cm s odpadem svislým</t>
  </si>
  <si>
    <t>1630957214</t>
  </si>
  <si>
    <t>142</t>
  </si>
  <si>
    <t>725211601</t>
  </si>
  <si>
    <t>Umyvadla keramická bez výtokových armatur se zápachovou uzávěrkou připevněná na stěnu šrouby bílá bez sloupu nebo krytu na sifon 500 mm</t>
  </si>
  <si>
    <t>807083544</t>
  </si>
  <si>
    <t>143</t>
  </si>
  <si>
    <t>725241142</t>
  </si>
  <si>
    <t>Sprchové vaničky, boxy, kouty a zástěny sprchové vaničky akrylátové čtvrtkruhové 900x900 mm</t>
  </si>
  <si>
    <t>-492152867</t>
  </si>
  <si>
    <t>144</t>
  </si>
  <si>
    <t>725245162</t>
  </si>
  <si>
    <t>Sprchové vaničky, boxy, kouty a zástěny zástěny sprchové do výšky 2000 mm dveře zásuvné třídílné se dvěma posuvnými díly, šířky 900 mm</t>
  </si>
  <si>
    <t>757531618</t>
  </si>
  <si>
    <t>145</t>
  </si>
  <si>
    <t>725531102</t>
  </si>
  <si>
    <t>Elektrické ohřívače zásobníkové beztlakové přepadové objem nádrže (příkon) 10 l (2,0 kW)</t>
  </si>
  <si>
    <t>-537660684</t>
  </si>
  <si>
    <t>146</t>
  </si>
  <si>
    <t>725811115</t>
  </si>
  <si>
    <t>Ventily nástěnné s pevným výtokem G 1/2 x 80 mm</t>
  </si>
  <si>
    <t>1234869158</t>
  </si>
  <si>
    <t>147</t>
  </si>
  <si>
    <t>725822611</t>
  </si>
  <si>
    <t>Baterie umyvadlové stojánkové pákové bez výpusti</t>
  </si>
  <si>
    <t>-1850286219</t>
  </si>
  <si>
    <t>148</t>
  </si>
  <si>
    <t>725841311</t>
  </si>
  <si>
    <t>Baterie sprchové nástěnné pákové</t>
  </si>
  <si>
    <t>-2098502663</t>
  </si>
  <si>
    <t>149</t>
  </si>
  <si>
    <t>725851325</t>
  </si>
  <si>
    <t>Ventily odpadní pro zařizovací předměty umyvadlové bez přepadu G 5/4</t>
  </si>
  <si>
    <t>565415814</t>
  </si>
  <si>
    <t>150</t>
  </si>
  <si>
    <t>725861102</t>
  </si>
  <si>
    <t>Zápachové uzávěrky zařizovacích předmětů pro umyvadla DN 40</t>
  </si>
  <si>
    <t>-1834343901</t>
  </si>
  <si>
    <t>151</t>
  </si>
  <si>
    <t>725865312</t>
  </si>
  <si>
    <t>Zápachové uzávěrky zařizovacích předmětů pro vany sprchových koutů s kulovým kloubem na odtoku DN 40/50 a odpadním ventilem</t>
  </si>
  <si>
    <t>1948861601</t>
  </si>
  <si>
    <t>152</t>
  </si>
  <si>
    <t>998725201</t>
  </si>
  <si>
    <t>Přesun hmot pro zařizovací předměty stanovený procentní sazbou (%) z ceny vodorovná dopravní vzdálenost do 50 m v objektech výšky do 6 m</t>
  </si>
  <si>
    <t>868086014</t>
  </si>
  <si>
    <t>762</t>
  </si>
  <si>
    <t>Konstrukce tesařské</t>
  </si>
  <si>
    <t>153</t>
  </si>
  <si>
    <t>762332131</t>
  </si>
  <si>
    <t>Montáž vázaných konstrukcí krovů střech pultových, sedlových, valbových, stanových čtvercového nebo obdélníkového půdorysu, z řeziva hraněného průřezové plochy do 120 cm2</t>
  </si>
  <si>
    <t>-561409868</t>
  </si>
  <si>
    <t>"pozednice 140x100</t>
  </si>
  <si>
    <t>9,8*2</t>
  </si>
  <si>
    <t>"krokev 100x140</t>
  </si>
  <si>
    <t>3,2*9*2</t>
  </si>
  <si>
    <t>"vrcholová vaznice 50x100</t>
  </si>
  <si>
    <t>9,8</t>
  </si>
  <si>
    <t>"kleštiny 50x140</t>
  </si>
  <si>
    <t>4,3*9</t>
  </si>
  <si>
    <t>154</t>
  </si>
  <si>
    <t>60511160</t>
  </si>
  <si>
    <t>řezivo jehličnaté hranol dl 3 - 3,5 m jakost I.</t>
  </si>
  <si>
    <t>-1486086572</t>
  </si>
  <si>
    <t>9,8*2*0,14*0,1</t>
  </si>
  <si>
    <t>3,2*9*2*0,1*0,14</t>
  </si>
  <si>
    <t>9,8*0,05*0,1</t>
  </si>
  <si>
    <t>4,3*9*0,05*0,14</t>
  </si>
  <si>
    <t>1,4*1,08 'Přepočtené koeficientem množství</t>
  </si>
  <si>
    <t>155</t>
  </si>
  <si>
    <t>762341250</t>
  </si>
  <si>
    <t>Bednění a laťování montáž bednění střech rovných a šikmých sklonu do 60° s vyřezáním otvorů z prken hoblovaných</t>
  </si>
  <si>
    <t>1035162715</t>
  </si>
  <si>
    <t>"podbití prkny tl.25cm</t>
  </si>
  <si>
    <t>(9,8*0,7)*2</t>
  </si>
  <si>
    <t>156</t>
  </si>
  <si>
    <t>60511145</t>
  </si>
  <si>
    <t>řezivo stavební prkna omítaná netříděná tl 25 mm dl 3 a 5 m</t>
  </si>
  <si>
    <t>1039617773</t>
  </si>
  <si>
    <t>(9,8*0,7)*2*0,025</t>
  </si>
  <si>
    <t>157</t>
  </si>
  <si>
    <t>762342214</t>
  </si>
  <si>
    <t>Bednění a laťování montáž laťování střech jednoduchých sklonu do 60° při osové vzdálenosti latí přes 150 do 360 mm</t>
  </si>
  <si>
    <t>1804212760</t>
  </si>
  <si>
    <t>9,8*3,15*2</t>
  </si>
  <si>
    <t>158</t>
  </si>
  <si>
    <t>60514106</t>
  </si>
  <si>
    <t>řezivo jehličnaté lať pevnostní třída S10-13 průžez 40x60mm</t>
  </si>
  <si>
    <t>-1395574556</t>
  </si>
  <si>
    <t>(3,15/0,28)*2*0,06*0,04*9,8</t>
  </si>
  <si>
    <t>159</t>
  </si>
  <si>
    <t>762395000</t>
  </si>
  <si>
    <t>Spojovací prostředky krovů, bednění a laťování, nadstřešních konstrukcí svory, prkna, hřebíky, pásová ocel, vruty</t>
  </si>
  <si>
    <t>1777745765</t>
  </si>
  <si>
    <t>1,51+0,34+0,53</t>
  </si>
  <si>
    <t>160</t>
  </si>
  <si>
    <t>998762201</t>
  </si>
  <si>
    <t>Přesun hmot pro konstrukce tesařské stanovený procentní sazbou (%) z ceny vodorovná dopravní vzdálenost do 50 m v objektech výšky do 6 m</t>
  </si>
  <si>
    <t>-1285262998</t>
  </si>
  <si>
    <t>764</t>
  </si>
  <si>
    <t>Konstrukce klempířské</t>
  </si>
  <si>
    <t>161</t>
  </si>
  <si>
    <t>764541304</t>
  </si>
  <si>
    <t>Žlab podokapní z titanzinkového lesklého válcovaného plechu včetně háků a čel půlkruhový rš 280 mm</t>
  </si>
  <si>
    <t>172198561</t>
  </si>
  <si>
    <t>162</t>
  </si>
  <si>
    <t>764541344</t>
  </si>
  <si>
    <t>Žlab podokapní z titanzinkového lesklého válcovaného plechu včetně háků a čel kotlík oválný (trychtýřový), rš žlabu/průměr svodu 280/100 mm</t>
  </si>
  <si>
    <t>-1797858074</t>
  </si>
  <si>
    <t>163</t>
  </si>
  <si>
    <t>764548323</t>
  </si>
  <si>
    <t>Svod z titanzinkového lesklého válcovaného plechu včetně objímek, kolen a odskoků kruhový, průměru 100 mm</t>
  </si>
  <si>
    <t>272408699</t>
  </si>
  <si>
    <t>6,8</t>
  </si>
  <si>
    <t>164</t>
  </si>
  <si>
    <t>998764201</t>
  </si>
  <si>
    <t>Přesun hmot pro konstrukce klempířské stanovený procentní sazbou (%) z ceny vodorovná dopravní vzdálenost do 50 m v objektech výšky do 6 m</t>
  </si>
  <si>
    <t>656708452</t>
  </si>
  <si>
    <t>765</t>
  </si>
  <si>
    <t>Krytina skládaná</t>
  </si>
  <si>
    <t>165</t>
  </si>
  <si>
    <t>765123012</t>
  </si>
  <si>
    <t>Krytina betonová drážková sklonu střechy do 30° na sucho povrch s nástřikem disperzní barvou</t>
  </si>
  <si>
    <t>548357541</t>
  </si>
  <si>
    <t>166</t>
  </si>
  <si>
    <t>765123312</t>
  </si>
  <si>
    <t>Krytina betonová drážková sklonu střechy do 30° na sucho hřeben s větracím pásem z hřebenáčů s povrchem s nástřikem disperzní barvou</t>
  </si>
  <si>
    <t>-881631025</t>
  </si>
  <si>
    <t>167</t>
  </si>
  <si>
    <t>765123512</t>
  </si>
  <si>
    <t>Krytina betonová drážková sklonu střechy do 30° na sucho štítová hrana z okrajových tašek s povrchem s nástřikem disperzní barvou</t>
  </si>
  <si>
    <t>1258552466</t>
  </si>
  <si>
    <t>3,15*4</t>
  </si>
  <si>
    <t>168</t>
  </si>
  <si>
    <t>765123911</t>
  </si>
  <si>
    <t>Krytina betonová drážková sklonu střechy do 30° na sucho Příplatek cenám za sklon přes 30° do 40°</t>
  </si>
  <si>
    <t>558004736</t>
  </si>
  <si>
    <t>169</t>
  </si>
  <si>
    <t>765191021</t>
  </si>
  <si>
    <t>Montáž pojistné hydroizolační fólie kladené ve sklonu přes 20° s lepenými přesahy na krokve</t>
  </si>
  <si>
    <t>2042160266</t>
  </si>
  <si>
    <t>170</t>
  </si>
  <si>
    <t>28329233</t>
  </si>
  <si>
    <t>parozábrana univerzální s proměnlivou difúzní tloušťkou a UV stabilizací</t>
  </si>
  <si>
    <t>163440743</t>
  </si>
  <si>
    <t>61,74*1,1 'Přepočtené koeficientem množství</t>
  </si>
  <si>
    <t>171</t>
  </si>
  <si>
    <t>998765201</t>
  </si>
  <si>
    <t>Přesun hmot pro krytiny skládané stanovený procentní sazbou (%) z ceny vodorovná dopravní vzdálenost do 50 m v objektech výšky do 6 m</t>
  </si>
  <si>
    <t>2053255220</t>
  </si>
  <si>
    <t>766</t>
  </si>
  <si>
    <t>Konstrukce truhlářské</t>
  </si>
  <si>
    <t>172</t>
  </si>
  <si>
    <t>766622216</t>
  </si>
  <si>
    <t>Montáž oken plastových plochy do 1 m2 včetně montáže rámu na polyuretanovou pěnu otevíravých nebo sklápěcích do zdiva</t>
  </si>
  <si>
    <t>857690893</t>
  </si>
  <si>
    <t>173</t>
  </si>
  <si>
    <t>61143720</t>
  </si>
  <si>
    <t>okno plastové jednokřídlové otvíravé a sklápěcí 60x60 cm, Uf=1,3</t>
  </si>
  <si>
    <t>268973826</t>
  </si>
  <si>
    <t>174</t>
  </si>
  <si>
    <t>766660001</t>
  </si>
  <si>
    <t>Montáž dveřních křídel dřevěných nebo plastových otevíravých do ocelové zárubně povrchově upravených jednokřídlových, šířky do 800 mm</t>
  </si>
  <si>
    <t>1554498230</t>
  </si>
  <si>
    <t>175</t>
  </si>
  <si>
    <t>61162854</t>
  </si>
  <si>
    <t>dveře vnitřní foliované plné 1křídlové 70x197 cm</t>
  </si>
  <si>
    <t>-28782635</t>
  </si>
  <si>
    <t>176</t>
  </si>
  <si>
    <t>61162857</t>
  </si>
  <si>
    <t>dveře vnitřní foliované plné 1křídlové 80x197 cm</t>
  </si>
  <si>
    <t>220651913</t>
  </si>
  <si>
    <t>177</t>
  </si>
  <si>
    <t>766660022</t>
  </si>
  <si>
    <t>Montáž dveřních křídel dřevěných nebo plastových otevíravých do ocelové zárubně protipožárních jednokřídlových, šířky přes 800 mm</t>
  </si>
  <si>
    <t>-349156904</t>
  </si>
  <si>
    <t>178</t>
  </si>
  <si>
    <t>55341183</t>
  </si>
  <si>
    <t>dveře ocelové protipožární EW 15, 30, 45 D1 speciální zárubeň jednokřídlé 90 x 197 cm</t>
  </si>
  <si>
    <t>395282838</t>
  </si>
  <si>
    <t>179</t>
  </si>
  <si>
    <t>998766201</t>
  </si>
  <si>
    <t>Přesun hmot pro konstrukce truhlářské stanovený procentní sazbou (%) z ceny vodorovná dopravní vzdálenost do 50 m v objektech výšky do 6 m</t>
  </si>
  <si>
    <t>1092196</t>
  </si>
  <si>
    <t>767</t>
  </si>
  <si>
    <t>Konstrukce zámečnické</t>
  </si>
  <si>
    <t>180</t>
  </si>
  <si>
    <t>767640221</t>
  </si>
  <si>
    <t>Montáž dveří ocelových vchodových dvoukřídlové bez nadsvětlíku</t>
  </si>
  <si>
    <t>471601185</t>
  </si>
  <si>
    <t>181</t>
  </si>
  <si>
    <t>55341160</t>
  </si>
  <si>
    <t xml:space="preserve">dveře ocelové exteriérové zateplené  dvoukřídlé 175 x 197 cm</t>
  </si>
  <si>
    <t>-1940384869</t>
  </si>
  <si>
    <t>182</t>
  </si>
  <si>
    <t>998767201</t>
  </si>
  <si>
    <t>Přesun hmot pro zámečnické konstrukce stanovený procentní sazbou (%) z ceny vodorovná dopravní vzdálenost do 50 m v objektech výšky do 6 m</t>
  </si>
  <si>
    <t>-106332349</t>
  </si>
  <si>
    <t>771</t>
  </si>
  <si>
    <t>Podlahy z dlaždic</t>
  </si>
  <si>
    <t>183</t>
  </si>
  <si>
    <t>771574131</t>
  </si>
  <si>
    <t>Montáž podlah z dlaždic keramických lepených flexibilním lepidlem režných nebo glazovaných protiskluzných nebo reliefovaných do 50 ks/ m2</t>
  </si>
  <si>
    <t>769789312</t>
  </si>
  <si>
    <t>184</t>
  </si>
  <si>
    <t>59761409</t>
  </si>
  <si>
    <t>dlaždice keramické slinuté neglazované mrazuvzdorné bílá přes 9 do 12 ks/m2</t>
  </si>
  <si>
    <t>-744281655</t>
  </si>
  <si>
    <t>29,95*1,1 'Přepočtené koeficientem množství</t>
  </si>
  <si>
    <t>185</t>
  </si>
  <si>
    <t>771591111</t>
  </si>
  <si>
    <t>Podlahy - ostatní práce penetrace podkladu</t>
  </si>
  <si>
    <t>593873883</t>
  </si>
  <si>
    <t>186</t>
  </si>
  <si>
    <t>998771201</t>
  </si>
  <si>
    <t>Přesun hmot pro podlahy z dlaždic stanovený procentní sazbou (%) z ceny vodorovná dopravní vzdálenost do 50 m v objektech výšky do 6 m</t>
  </si>
  <si>
    <t>-866907002</t>
  </si>
  <si>
    <t>781</t>
  </si>
  <si>
    <t>Dokončovací práce - obklady</t>
  </si>
  <si>
    <t>187</t>
  </si>
  <si>
    <t>781474112</t>
  </si>
  <si>
    <t>Montáž obkladů vnitřních stěn z dlaždic keramických lepených flexibilním lepidlem režných nebo glazovaných hladkých přes 6 do 12 ks/m2</t>
  </si>
  <si>
    <t>521248168</t>
  </si>
  <si>
    <t>(2,39+3,49+2,40+3,49)*2,00</t>
  </si>
  <si>
    <t>(3,50+4,69+3,50+4,69)*2,00</t>
  </si>
  <si>
    <t>(2,40+1,50+2,40+1,50)*2,00</t>
  </si>
  <si>
    <t>(1,50+1,00+1,51+1,00)*2,00</t>
  </si>
  <si>
    <t>188</t>
  </si>
  <si>
    <t>59761026</t>
  </si>
  <si>
    <t xml:space="preserve">obkládačky keramické koupelnové  (barevné) do 12 ks/m2</t>
  </si>
  <si>
    <t>10585971</t>
  </si>
  <si>
    <t>72,37*1,1 'Přepočtené koeficientem množství</t>
  </si>
  <si>
    <t>189</t>
  </si>
  <si>
    <t>781544210</t>
  </si>
  <si>
    <t>Montáž obkladů ostění z obkladaček hutných nebo polohutných lepených flexibilním lepidlem rámovkami, vel. 200 x 150 mm</t>
  </si>
  <si>
    <t>1337457039</t>
  </si>
  <si>
    <t>(2,05*0,12)*2</t>
  </si>
  <si>
    <t>(0,6*0,12)*4</t>
  </si>
  <si>
    <t>190</t>
  </si>
  <si>
    <t>781674111</t>
  </si>
  <si>
    <t>Montáž obkladů parapetů z dlaždic keramických lepených flexibilním lepidlem, šířky parapetu do 100 mm</t>
  </si>
  <si>
    <t>-1677762535</t>
  </si>
  <si>
    <t>191</t>
  </si>
  <si>
    <t>2069259997</t>
  </si>
  <si>
    <t>1,9*1,1 'Přepočtené koeficientem množství</t>
  </si>
  <si>
    <t>192</t>
  </si>
  <si>
    <t>998781201</t>
  </si>
  <si>
    <t>Přesun hmot pro obklady keramické stanovený procentní sazbou (%) z ceny vodorovná dopravní vzdálenost do 50 m v objektech výšky do 6 m</t>
  </si>
  <si>
    <t>-2060804561</t>
  </si>
  <si>
    <t>783</t>
  </si>
  <si>
    <t>Dokončovací práce - nátěry</t>
  </si>
  <si>
    <t>193</t>
  </si>
  <si>
    <t>783201201</t>
  </si>
  <si>
    <t>Příprava podkladu tesařských konstrukcí před provedením nátěru broušení</t>
  </si>
  <si>
    <t>491607403</t>
  </si>
  <si>
    <t>194</t>
  </si>
  <si>
    <t>783201401</t>
  </si>
  <si>
    <t>Příprava podkladu tesařských konstrukcí před provedením nátěru ometení</t>
  </si>
  <si>
    <t>-100591575</t>
  </si>
  <si>
    <t>195</t>
  </si>
  <si>
    <t>783264101</t>
  </si>
  <si>
    <t>Základní nátěr tesařských konstrukcí jednonásobný olejový</t>
  </si>
  <si>
    <t>-1285509368</t>
  </si>
  <si>
    <t>196</t>
  </si>
  <si>
    <t>783268111</t>
  </si>
  <si>
    <t>Lazurovací nátěr tesařských konstrukcí dvojnásobný olejový</t>
  </si>
  <si>
    <t>-1281053799</t>
  </si>
  <si>
    <t>197</t>
  </si>
  <si>
    <t>783823133</t>
  </si>
  <si>
    <t>Penetrační nátěr omítek hladkých omítek hladkých, zrnitých tenkovrstvých nebo štukových stupně členitosti 1 a 2 silikátový</t>
  </si>
  <si>
    <t>627633720</t>
  </si>
  <si>
    <t>198</t>
  </si>
  <si>
    <t>783826615</t>
  </si>
  <si>
    <t>Hydrofobizační nátěr omítek silikonový, transparentní, povrchů hladkých omítek hladkých, zrnitých tenkovrstvých nebo štukových stupně členitosti 1 a 2</t>
  </si>
  <si>
    <t>-347257935</t>
  </si>
  <si>
    <t>Deska</t>
  </si>
  <si>
    <t>0,2</t>
  </si>
  <si>
    <t>Hloub_ryh</t>
  </si>
  <si>
    <t>109,62</t>
  </si>
  <si>
    <t>Lože</t>
  </si>
  <si>
    <t>12,03</t>
  </si>
  <si>
    <t>Obsyp_plny</t>
  </si>
  <si>
    <t>58,99</t>
  </si>
  <si>
    <t>Pažení</t>
  </si>
  <si>
    <t>161,6</t>
  </si>
  <si>
    <t>75,6</t>
  </si>
  <si>
    <t>27,73</t>
  </si>
  <si>
    <t>SO 02.2 - Propojovací potrubí</t>
  </si>
  <si>
    <t>132201201</t>
  </si>
  <si>
    <t>Hloubení zapažených i nezapažených rýh šířky přes 600 do 2 000 mm s urovnáním dna do předepsaného profilu a spádu v hornině tř. 3 do 100 m3</t>
  </si>
  <si>
    <t>-1340420012</t>
  </si>
  <si>
    <t>"C5 Situace ČOV</t>
  </si>
  <si>
    <t>"nátok na síto PE 90</t>
  </si>
  <si>
    <t>13,5*0,8*1,0</t>
  </si>
  <si>
    <t>"obtokové potrubí PE 90</t>
  </si>
  <si>
    <t>43,0*0,8*1,0</t>
  </si>
  <si>
    <t>"propojovací potrubí PVC 200 a užitková voda mikrosíto</t>
  </si>
  <si>
    <t>40*0,8*1,0</t>
  </si>
  <si>
    <t>"rozvody vzduchu</t>
  </si>
  <si>
    <t>30,0*0,8*0,5</t>
  </si>
  <si>
    <t>"nátoková šachta</t>
  </si>
  <si>
    <t>2,0*2,0*0,65</t>
  </si>
  <si>
    <t>"šachta mikrosíta</t>
  </si>
  <si>
    <t>3,5*2,1*0,9</t>
  </si>
  <si>
    <t>"rozdělovací šachta</t>
  </si>
  <si>
    <t>2,0*2,0*1,5</t>
  </si>
  <si>
    <t>"spojná šachta</t>
  </si>
  <si>
    <t>2,0*2,0*0,9</t>
  </si>
  <si>
    <t>"měrná šachta</t>
  </si>
  <si>
    <t>2,0*2,0*0,4</t>
  </si>
  <si>
    <t>-31654884</t>
  </si>
  <si>
    <t>-1766605754</t>
  </si>
  <si>
    <t>"nátok na síto</t>
  </si>
  <si>
    <t>14,0*1,0*2,0</t>
  </si>
  <si>
    <t>"obtokové potrubí</t>
  </si>
  <si>
    <t>43,0*1,0*2,0</t>
  </si>
  <si>
    <t>30,0*0,5*2,0</t>
  </si>
  <si>
    <t>2,0*4,0*1,1</t>
  </si>
  <si>
    <t>"sběrná šachta</t>
  </si>
  <si>
    <t>1162241657</t>
  </si>
  <si>
    <t>-1893759454</t>
  </si>
  <si>
    <t>-1035984765</t>
  </si>
  <si>
    <t>-970872981</t>
  </si>
  <si>
    <t>156485640</t>
  </si>
  <si>
    <t>-1170717330</t>
  </si>
  <si>
    <t>1954550609</t>
  </si>
  <si>
    <t>(PI*0,72*0,72)*1,5</t>
  </si>
  <si>
    <t>(PI*0,75*0,75)*1,1</t>
  </si>
  <si>
    <t>-693676043</t>
  </si>
  <si>
    <t>-Lože</t>
  </si>
  <si>
    <t>-Obsyp_plny</t>
  </si>
  <si>
    <t>-Deska</t>
  </si>
  <si>
    <t>-(PI*0,65*0,65)*1,1</t>
  </si>
  <si>
    <t>-(2,5*1,1*1,4)</t>
  </si>
  <si>
    <t>-(PI*0,72*0,72)*1,5</t>
  </si>
  <si>
    <t>2069910866</t>
  </si>
  <si>
    <t>13,5*0,8*0,39</t>
  </si>
  <si>
    <t>43,0*0,8*0,39</t>
  </si>
  <si>
    <t>30,0*0,8*0,39</t>
  </si>
  <si>
    <t>"odpočet potrubí</t>
  </si>
  <si>
    <t>-(PI*0,045*0,045)*13,5</t>
  </si>
  <si>
    <t>-(PI*0,045*0,045)*43</t>
  </si>
  <si>
    <t>-(PI*0,1*0,1)*40</t>
  </si>
  <si>
    <t>-(PI*0,045*0,045)*4*30</t>
  </si>
  <si>
    <t>58337344</t>
  </si>
  <si>
    <t>-1703213054</t>
  </si>
  <si>
    <t>56,61*2 'Přepočtené koeficientem množství</t>
  </si>
  <si>
    <t>1693837465</t>
  </si>
  <si>
    <t>14,0*0,8</t>
  </si>
  <si>
    <t>43,0*0,8</t>
  </si>
  <si>
    <t>30,0*0,8</t>
  </si>
  <si>
    <t>2,5*2,5</t>
  </si>
  <si>
    <t>2,0*2,0</t>
  </si>
  <si>
    <t>273326121</t>
  </si>
  <si>
    <t>Základy z betonu železového desky z betonu se zvýšenými nároky na prostředí tř. C 25/30</t>
  </si>
  <si>
    <t>1226453317</t>
  </si>
  <si>
    <t>"D2.8 Mikrosíto</t>
  </si>
  <si>
    <t>2,5*1,1*0,2</t>
  </si>
  <si>
    <t>273356021</t>
  </si>
  <si>
    <t>Bednění základů z betonu prostého nebo železového desek pro plochy rovinné zřízení</t>
  </si>
  <si>
    <t>170322447</t>
  </si>
  <si>
    <t>(2,5+1,1)*2*0,2</t>
  </si>
  <si>
    <t>273356022</t>
  </si>
  <si>
    <t>Bednění základů z betonu prostého nebo železového desek pro plochy rovinné odstranění</t>
  </si>
  <si>
    <t>-567019569</t>
  </si>
  <si>
    <t>273366006</t>
  </si>
  <si>
    <t>Výztuž základů desek z oceli 10 505 (R) nebo BSt 500</t>
  </si>
  <si>
    <t>-2069548709</t>
  </si>
  <si>
    <t>(2,5*1,1*0,2)*0,12 "120 kg na m3</t>
  </si>
  <si>
    <t>0,07*1,08 'Přepočtené koeficientem množství</t>
  </si>
  <si>
    <t>380326122</t>
  </si>
  <si>
    <t>Kompletní konstrukce čistíren odpadních vod, nádrží, vodojemů, kanálů z betonu železového bez výztuže a bednění se zvýšenými nároky na prostředí tř. C 25/30, tl. přes 150 do 300 mm</t>
  </si>
  <si>
    <t>1864250740</t>
  </si>
  <si>
    <t>(2,5+0,7)*2*1,4*0,2</t>
  </si>
  <si>
    <t>380356231</t>
  </si>
  <si>
    <t>Bednění kompletních konstrukcí čistíren odpadních vod, nádrží, vodojemů, kanálů konstrukcí neomítaných z betonu prostého nebo železového ploch rovinných zřízení</t>
  </si>
  <si>
    <t>1926999125</t>
  </si>
  <si>
    <t>(2,5+0,7)*2*1,4</t>
  </si>
  <si>
    <t>(2,1+0,7)*2*1,4</t>
  </si>
  <si>
    <t>380356232</t>
  </si>
  <si>
    <t>Bednění kompletních konstrukcí čistíren odpadních vod, nádrží, vodojemů, kanálů konstrukcí neomítaných z betonu prostého nebo železového ploch rovinných odstranění</t>
  </si>
  <si>
    <t>-1120986722</t>
  </si>
  <si>
    <t>380361006</t>
  </si>
  <si>
    <t>Výztuž kompletních konstrukcí čistíren odpadních vod, nádrží, vodojemů, kanálů z oceli 10 505 (R) nebo BSt 500</t>
  </si>
  <si>
    <t>-457857062</t>
  </si>
  <si>
    <t>(2,5+0,7)*2*1,4*0,2*0,12 "120kg na m3</t>
  </si>
  <si>
    <t>0,22*1,08 'Přepočtené koeficientem množství</t>
  </si>
  <si>
    <t>388129720</t>
  </si>
  <si>
    <t>Montáž dílců prefabrikovaných kanálů ze železobetonu pro rozvody se zalitím spár šířky do 30 mm krycích desek, hmotnosti do 1 t</t>
  </si>
  <si>
    <t>769594994</t>
  </si>
  <si>
    <t>59385205</t>
  </si>
  <si>
    <t>deska zákrytová energokanálu 90x70x11 cm</t>
  </si>
  <si>
    <t>2071495850</t>
  </si>
  <si>
    <t>-1530729352</t>
  </si>
  <si>
    <t>14,0*0,8*0,1</t>
  </si>
  <si>
    <t>43,0*0,8*0,1</t>
  </si>
  <si>
    <t>40*0,8*0,1</t>
  </si>
  <si>
    <t>30,0*0,8*0,1</t>
  </si>
  <si>
    <t>2,9*1,5*0,1</t>
  </si>
  <si>
    <t>2,5*2,5*0,1</t>
  </si>
  <si>
    <t>2,0*2,0*0,1</t>
  </si>
  <si>
    <t>-101298340</t>
  </si>
  <si>
    <t>-1259725638</t>
  </si>
  <si>
    <t>452311141</t>
  </si>
  <si>
    <t>Podkladní a zajišťovací konstrukce z betonu prostého v otevřeném výkopu desky pod potrubí, stoky a drobné objekty z betonu tř. C 16/20</t>
  </si>
  <si>
    <t>-1575134006</t>
  </si>
  <si>
    <t>"D2.10.7 PS 01 Podélný řez čov</t>
  </si>
  <si>
    <t>1,4*1,4*0,1</t>
  </si>
  <si>
    <t>452313141</t>
  </si>
  <si>
    <t>Podkladní a zajišťovací konstrukce z betonu prostého v otevřeném výkopu bloky pro potrubí z betonu tř. C 16/20</t>
  </si>
  <si>
    <t>157329694</t>
  </si>
  <si>
    <t>0,3*0,3*0,5*3</t>
  </si>
  <si>
    <t>0,3*0,3*0,5*2</t>
  </si>
  <si>
    <t>-1802278875</t>
  </si>
  <si>
    <t>1,4*4*0,1</t>
  </si>
  <si>
    <t>-1183726174</t>
  </si>
  <si>
    <t>(0,3*0,5*3)*3</t>
  </si>
  <si>
    <t>(0,3*0,5*3)*2</t>
  </si>
  <si>
    <t>-1469479816</t>
  </si>
  <si>
    <t>"D2.4 Rozdělovací šachta</t>
  </si>
  <si>
    <t>3 "N koleno</t>
  </si>
  <si>
    <t>2 "P koleno</t>
  </si>
  <si>
    <t xml:space="preserve">2 "TP </t>
  </si>
  <si>
    <t>3 "příruba proti posuvu</t>
  </si>
  <si>
    <t>1 "přípoj tlak vůz</t>
  </si>
  <si>
    <t>400080X</t>
  </si>
  <si>
    <t>722859917</t>
  </si>
  <si>
    <t>"D2.6 Rozdělovací šachta</t>
  </si>
  <si>
    <t>5020300X</t>
  </si>
  <si>
    <t>tvarovka litinová, FF, tvarovka přímá, DN 80/300</t>
  </si>
  <si>
    <t>-1591330372</t>
  </si>
  <si>
    <t>5520100X</t>
  </si>
  <si>
    <t>spojka na tlakový vůz</t>
  </si>
  <si>
    <t>-2147191443</t>
  </si>
  <si>
    <t>55259982</t>
  </si>
  <si>
    <t>koleno přírubové Q tvárná litina DN80-90°</t>
  </si>
  <si>
    <t>2037385410</t>
  </si>
  <si>
    <t>55254047</t>
  </si>
  <si>
    <t>koleno 90° s patkou přírubové litinové vodovodní N-kus PN 10/40 DN 80</t>
  </si>
  <si>
    <t>508061796</t>
  </si>
  <si>
    <t>857242192</t>
  </si>
  <si>
    <t>Montáž litinových tvarovek na potrubí litinovém tlakovém jednoosých na potrubí z trub přírubových Příplatek k ceně za práce ve štole, v uzavřeném kanálu nebo v objektech DN od 80 do 250</t>
  </si>
  <si>
    <t>1791508838</t>
  </si>
  <si>
    <t>48713289</t>
  </si>
  <si>
    <t>55253590</t>
  </si>
  <si>
    <t>kříž přírubový litinový PN 10/16 TT-kus DN 80/80</t>
  </si>
  <si>
    <t>1850941303</t>
  </si>
  <si>
    <t>857244192</t>
  </si>
  <si>
    <t>Montáž litinových tvarovek na potrubí litinovém tlakovém odbočných na potrubí z trub přírubových Příplatek k ceně za práce ve štole, v uzavřeném kanálu nebo v objektech DN od 80 do 250</t>
  </si>
  <si>
    <t>1445771863</t>
  </si>
  <si>
    <t>871161211</t>
  </si>
  <si>
    <t>Montáž vodovodního potrubí z plastů v otevřeném výkopu z polyetylenu PE 100 svařovaných elektrotvarovkou SDR 11/PN16 D 32 x 3,0 mm</t>
  </si>
  <si>
    <t>-1145721435</t>
  </si>
  <si>
    <t>"vodovodní</t>
  </si>
  <si>
    <t>2,5</t>
  </si>
  <si>
    <t>"užitková voda</t>
  </si>
  <si>
    <t>4+4</t>
  </si>
  <si>
    <t>28613110</t>
  </si>
  <si>
    <t>potrubí vodovodní PE100 PN16 SDR11 6m 100m 32x3,0mm</t>
  </si>
  <si>
    <t>76946191</t>
  </si>
  <si>
    <t>10,5*1,01 'Přepočtené koeficientem množství</t>
  </si>
  <si>
    <t>871211141</t>
  </si>
  <si>
    <t>Montáž vodovodního potrubí z plastů v otevřeném výkopu z polyetylenu PE 100 svařovaných na tupo SDR 11/PN16 D 63 x 5,8 mm</t>
  </si>
  <si>
    <t>974409122</t>
  </si>
  <si>
    <t>"užitková voda technologie</t>
  </si>
  <si>
    <t>28613113</t>
  </si>
  <si>
    <t>potrubí vodovodní PE100 PN16 SDR11 6m 100m 63x5,8mm</t>
  </si>
  <si>
    <t>2066312364</t>
  </si>
  <si>
    <t>40*1,01 'Přepočtené koeficientem množství</t>
  </si>
  <si>
    <t>871255202</t>
  </si>
  <si>
    <t>Montáž kanalizačního potrubí z plastů z polyetylenu PE 100 svařovaných elektrotvarovkou v otevřeném výkopu ve sklonu do 20 % SDR 11/PN16 D 90 x 8,2 mm</t>
  </si>
  <si>
    <t>635385267</t>
  </si>
  <si>
    <t>13,5</t>
  </si>
  <si>
    <t>43,0</t>
  </si>
  <si>
    <t>28613735</t>
  </si>
  <si>
    <t>-716589385</t>
  </si>
  <si>
    <t>56,5*1,015 'Přepočtené koeficientem množství</t>
  </si>
  <si>
    <t>871353121</t>
  </si>
  <si>
    <t>Montáž kanalizačního potrubí z plastů z tvrdého PVC těsněných gumovým kroužkem v otevřeném výkopu ve sklonu do 20 % DN 200</t>
  </si>
  <si>
    <t>-1061601934</t>
  </si>
  <si>
    <t>28611168</t>
  </si>
  <si>
    <t>trubka kanalizační PVC DN 200x3000 mm SN 8</t>
  </si>
  <si>
    <t>1519292934</t>
  </si>
  <si>
    <t>40*1,03 'Přepočtené koeficientem množství</t>
  </si>
  <si>
    <t>877245201</t>
  </si>
  <si>
    <t>Montáž tvarovek na kanalizačním plastovém potrubí z polyetylenu PE 100 elektrotvarovek SDR 11/PN16 spojek nebo oblouků d 90</t>
  </si>
  <si>
    <t>-1549439163</t>
  </si>
  <si>
    <t>13,5/6</t>
  </si>
  <si>
    <t>43,0/6</t>
  </si>
  <si>
    <t>28653024</t>
  </si>
  <si>
    <t>elektrospojka PE 100 SDR 11 D 90mm</t>
  </si>
  <si>
    <t>-1743915757</t>
  </si>
  <si>
    <t>993273526</t>
  </si>
  <si>
    <t>-1689448178</t>
  </si>
  <si>
    <t>28614815</t>
  </si>
  <si>
    <t>koleno 90° SDR 11 PE 100 PN 16 D 90mm</t>
  </si>
  <si>
    <t>-1550458671</t>
  </si>
  <si>
    <t>879171111</t>
  </si>
  <si>
    <t>Montáž napojení vodovodní přípojky v otevřeném výkopu ve sklonu přes 20 % DN 32</t>
  </si>
  <si>
    <t>-368191657</t>
  </si>
  <si>
    <t>891181112</t>
  </si>
  <si>
    <t>Montáž vodovodních armatur na potrubí šoupátek nebo klapek uzavíracích v otevřeném výkopu nebo v šachtách s osazením zemní soupravy (bez poklopů) DN 40</t>
  </si>
  <si>
    <t>365221382</t>
  </si>
  <si>
    <t>"C5 Situace ČOV vodovodní přípojka</t>
  </si>
  <si>
    <t>42291067</t>
  </si>
  <si>
    <t>souprava zemní pro šoupátka DN 65-80 mm, Rd 1,25 m</t>
  </si>
  <si>
    <t>576076904</t>
  </si>
  <si>
    <t>42221420</t>
  </si>
  <si>
    <t>šoupátko přípojkové přímé DN 25 PN16 připoj. rozměr 32 x 1 1/4"</t>
  </si>
  <si>
    <t>276399816</t>
  </si>
  <si>
    <t>1976844999</t>
  </si>
  <si>
    <t>42221503</t>
  </si>
  <si>
    <t>šoupě nožové s nestoupavým vřetenem oboustranně těsnicí DN 80</t>
  </si>
  <si>
    <t>692360420</t>
  </si>
  <si>
    <t>42210101</t>
  </si>
  <si>
    <t>kolo ruční pro DN 65-80, D = 175 mm</t>
  </si>
  <si>
    <t>-1370473738</t>
  </si>
  <si>
    <t>-2106458271</t>
  </si>
  <si>
    <t>42271412</t>
  </si>
  <si>
    <t>pas navrtávací z tvárné litiny DN 80, rozsah (88-99), odbočky 1",5/4",6/4"</t>
  </si>
  <si>
    <t>-2095842889</t>
  </si>
  <si>
    <t>891352322</t>
  </si>
  <si>
    <t>Montáž kanalizačních armatur na potrubí stavítek DN 200</t>
  </si>
  <si>
    <t>-969324256</t>
  </si>
  <si>
    <t>"D2.6 Nátoková šachta se stavítky</t>
  </si>
  <si>
    <t>42221470</t>
  </si>
  <si>
    <t>stavítko kanálové do 1.2 bar DN 200-200</t>
  </si>
  <si>
    <t>-138294785</t>
  </si>
  <si>
    <t>-1267287836</t>
  </si>
  <si>
    <t>892273122</t>
  </si>
  <si>
    <t>Proplach a dezinfekce vodovodního potrubí DN od 80 do 125</t>
  </si>
  <si>
    <t>2060293522</t>
  </si>
  <si>
    <t>892312121</t>
  </si>
  <si>
    <t>Tlakové zkoušky vzduchem těsnícími vaky ucpávkovými DN 150</t>
  </si>
  <si>
    <t>úsek</t>
  </si>
  <si>
    <t>-1781719635</t>
  </si>
  <si>
    <t>"C5 Situace ČOV propojovací potrubí PVC</t>
  </si>
  <si>
    <t>615103636</t>
  </si>
  <si>
    <t>894118001</t>
  </si>
  <si>
    <t>Šachty kanalizační zděné Příplatek k cenám za každých dalších 0,60 m výšky vstupu</t>
  </si>
  <si>
    <t>-1691200169</t>
  </si>
  <si>
    <t>894411151</t>
  </si>
  <si>
    <t>Zřízení šachet kanalizačních z betonových dílců výšky vstupu do 1,50 m s obložením dna betonem tř. C 25/30, na potrubí DN 600</t>
  </si>
  <si>
    <t>188897077</t>
  </si>
  <si>
    <t>56600100X</t>
  </si>
  <si>
    <t>prefa jímka prům 1,2m, výška 2,0m, stěny 0,12m včetně zákrytové desky</t>
  </si>
  <si>
    <t>-68498664</t>
  </si>
  <si>
    <t>894411211</t>
  </si>
  <si>
    <t>Zřízení šachet kanalizačních z betonových dílců výšky vstupu do 1,50 m s obložením dna kameninou nebo kanalizačními cihlami, na potrubí DN do 200</t>
  </si>
  <si>
    <t>-70949985</t>
  </si>
  <si>
    <t>"D2.9 Spojná šachta</t>
  </si>
  <si>
    <t>"D2.10 Měrná šachta</t>
  </si>
  <si>
    <t>59224028</t>
  </si>
  <si>
    <t xml:space="preserve">dno betonové šachtové DN 200 kameninový žlab i nástupnice  100 x 63,5 x 15 cm</t>
  </si>
  <si>
    <t>-1901708607</t>
  </si>
  <si>
    <t>59224168</t>
  </si>
  <si>
    <t>skruž betonová přechodová 62,5/100x60x12 cm, stupadla poplastovaná kapsová</t>
  </si>
  <si>
    <t>1843610156</t>
  </si>
  <si>
    <t>59224160</t>
  </si>
  <si>
    <t>skruž kanalizační s ocelovými stupadly 100 x 25 x 12 cm</t>
  </si>
  <si>
    <t>1812697150</t>
  </si>
  <si>
    <t>899102112</t>
  </si>
  <si>
    <t>Osazení poklopů litinových a ocelových včetně rámů pro třídu zatížení A15, A50</t>
  </si>
  <si>
    <t>1936031340</t>
  </si>
  <si>
    <t>28661932</t>
  </si>
  <si>
    <t>poklop šachtový litinový dno DN 600 pro třídu zatížení A15</t>
  </si>
  <si>
    <t>1715635370</t>
  </si>
  <si>
    <t>899121102</t>
  </si>
  <si>
    <t>Osazení poklopů plastových šoupátkových</t>
  </si>
  <si>
    <t>-1884282164</t>
  </si>
  <si>
    <t>56230633</t>
  </si>
  <si>
    <t>poklop uliční šoupátkový kulatý plastový PA s litinovým víkem</t>
  </si>
  <si>
    <t>-1519296141</t>
  </si>
  <si>
    <t>-2076001317</t>
  </si>
  <si>
    <t>40,0</t>
  </si>
  <si>
    <t>-1500369790</t>
  </si>
  <si>
    <t>933901111</t>
  </si>
  <si>
    <t>Zkoušky objektů a vymývání provedení zkoušky vodotěsnosti betonové nádrže jakéhokoliv druhu a tvaru, o obsahu do 1000 m3</t>
  </si>
  <si>
    <t>-975073383</t>
  </si>
  <si>
    <t>(2,1*0,7)*0,5</t>
  </si>
  <si>
    <t>08211321</t>
  </si>
  <si>
    <t>voda pitná pro ostatní odběratele</t>
  </si>
  <si>
    <t>-394434374</t>
  </si>
  <si>
    <t>939941112</t>
  </si>
  <si>
    <t>Zřízení těsnění pracovní spáry ocelovým plechem mezi dnem a stěnou</t>
  </si>
  <si>
    <t>-1812897172</t>
  </si>
  <si>
    <t>(2,5+0,7)*2</t>
  </si>
  <si>
    <t>56284699</t>
  </si>
  <si>
    <t>plech těsnící s nožičkou a oboustranným bitumenem do pracovních spar betonových konstrukcí š 160mm</t>
  </si>
  <si>
    <t>-582959487</t>
  </si>
  <si>
    <t>6,4*1,05 'Přepočtené koeficientem množství</t>
  </si>
  <si>
    <t>952903112</t>
  </si>
  <si>
    <t>Vyčištění objektů čistíren odpadních vod, nádrží, žlabů nebo kanálů světlé výšky prostoru do 3,5 m</t>
  </si>
  <si>
    <t>-1983278242</t>
  </si>
  <si>
    <t>2,5*1,1</t>
  </si>
  <si>
    <t>998276124</t>
  </si>
  <si>
    <t>Přesun hmot pro trubní vedení hloubené z trub z plastických hmot nebo sklolaminátových Příplatek k cenám za zvětšený přesun přes vymezenou největší dopravní vzdálenost do 500 m</t>
  </si>
  <si>
    <t>-1229968250</t>
  </si>
  <si>
    <t>Hloub</t>
  </si>
  <si>
    <t>23,6</t>
  </si>
  <si>
    <t>SO 02.3 - Studna</t>
  </si>
  <si>
    <t>134702103</t>
  </si>
  <si>
    <t>Vykopávky pro vodárenskou studnu nespouštěnou pro jakýkoliv tvar studny, se svislým přemístěním výkopku na terén a s vodorovným přemístěním výkopku do 20 m od kraje výkopu půdorysné plochy výkopu do 4 m2 v horninách tř. 1 až 4 kromě hornin kašovité konsistence a tekoucích s pažením příložným nebo zátažným, v hloubce přes 6 do 10 m</t>
  </si>
  <si>
    <t>491141130</t>
  </si>
  <si>
    <t>"D2.12 Studna</t>
  </si>
  <si>
    <t>1,9*1,9*6</t>
  </si>
  <si>
    <t>2,2*2,2*0,4</t>
  </si>
  <si>
    <t>1494721846</t>
  </si>
  <si>
    <t>2000502995</t>
  </si>
  <si>
    <t>-1063714972</t>
  </si>
  <si>
    <t>1588922369</t>
  </si>
  <si>
    <t>242111113</t>
  </si>
  <si>
    <t>Osazení pláště vodárenské kopané studny z betonových skruží na cementovou maltu MC 10 celokruhových, při vnitřním průměru studny 1,00 m</t>
  </si>
  <si>
    <t>517011532</t>
  </si>
  <si>
    <t>7,5</t>
  </si>
  <si>
    <t>59225335</t>
  </si>
  <si>
    <t>skruž betonová studňová kruhová D100x100x9 cm</t>
  </si>
  <si>
    <t>104745609</t>
  </si>
  <si>
    <t>"D2.7 Studna</t>
  </si>
  <si>
    <t>7*1,02 'Přepočtené koeficientem množství</t>
  </si>
  <si>
    <t>59225545</t>
  </si>
  <si>
    <t>skruž betonová studňová kruhová D100x50x9 cm</t>
  </si>
  <si>
    <t>1861150130</t>
  </si>
  <si>
    <t>1*1,02 'Přepočtené koeficientem množství</t>
  </si>
  <si>
    <t>242111193</t>
  </si>
  <si>
    <t>Osazení pláště vodárenské kopané studny z betonových skruží na cementovou maltu MC 10 Příplatek k ceně za každý další i započatý 1m hloubky studny přes 4 m, při vnitřním průměru studny 1,00 m</t>
  </si>
  <si>
    <t>-2140660133</t>
  </si>
  <si>
    <t>243531111</t>
  </si>
  <si>
    <t>Výplň na dně vodárenské studny z kameniva hrubého drceného frakce 32 až 63 mm</t>
  </si>
  <si>
    <t>-1057262613</t>
  </si>
  <si>
    <t>1,9*1,9*0,5</t>
  </si>
  <si>
    <t>245111111</t>
  </si>
  <si>
    <t>Osazení prefabrikované krycí desky vodárenské studny na maltu cementovou, s vyspárovaním dvoudílné</t>
  </si>
  <si>
    <t>-1613667488</t>
  </si>
  <si>
    <t>0,228</t>
  </si>
  <si>
    <t>59225782</t>
  </si>
  <si>
    <t>deska betonová zákrytová na skruž půlená 130x7,5 cm</t>
  </si>
  <si>
    <t>1869720501</t>
  </si>
  <si>
    <t>247531111</t>
  </si>
  <si>
    <t>Obsyp a těsnění vodárenské studny obsyp se zhutněním z kameniva hrubého drceného 8-16 mm</t>
  </si>
  <si>
    <t>252643636</t>
  </si>
  <si>
    <t>1,9*1,9*5,5</t>
  </si>
  <si>
    <t>-(PI*0,59*0,59)*5,5</t>
  </si>
  <si>
    <t>247681114</t>
  </si>
  <si>
    <t>Obsyp a těsnění vodárenské studny těsnění se zhutněním z jílu</t>
  </si>
  <si>
    <t>269008950</t>
  </si>
  <si>
    <t>2,2*2,2*1,0</t>
  </si>
  <si>
    <t>-(PI*0,59*0,59)*1,0</t>
  </si>
  <si>
    <t>58125110</t>
  </si>
  <si>
    <t>jíl surový kusový</t>
  </si>
  <si>
    <t>253186151</t>
  </si>
  <si>
    <t>3,75*2,1 'Přepočtené koeficientem množství</t>
  </si>
  <si>
    <t>998254011</t>
  </si>
  <si>
    <t>Přesun hmot pro studny a jímání vody z betonu prostého, železového nebo montované z dílců jakéhokoliv rozsahu do 50 m</t>
  </si>
  <si>
    <t>1626628623</t>
  </si>
  <si>
    <t>Hloub_celkem</t>
  </si>
  <si>
    <t>Celkové hloubení</t>
  </si>
  <si>
    <t>1318,6</t>
  </si>
  <si>
    <t>108,9</t>
  </si>
  <si>
    <t>461,1</t>
  </si>
  <si>
    <t>644,4</t>
  </si>
  <si>
    <t>3866,4</t>
  </si>
  <si>
    <t>594,73</t>
  </si>
  <si>
    <t>SO 02.4 - Odtok z ČOV</t>
  </si>
  <si>
    <t>111201101</t>
  </si>
  <si>
    <t>Odstranění křovin a stromů s odstraněním kořenů průměru kmene do 100 mm do sklonu terénu 1 : 5, při celkové ploše do 1 000 m2</t>
  </si>
  <si>
    <t>729766212</t>
  </si>
  <si>
    <t>"C3.2 Situace kanalizace-list2</t>
  </si>
  <si>
    <t>10*50</t>
  </si>
  <si>
    <t>111201401</t>
  </si>
  <si>
    <t>Spálení odstraněných křovin a stromů na hromadách průměru kmene do 100 mm pro jakoukoliv plochu</t>
  </si>
  <si>
    <t>-2017251617</t>
  </si>
  <si>
    <t>-55786886</t>
  </si>
  <si>
    <t>"D2.3 Výústní objekt</t>
  </si>
  <si>
    <t>20*8</t>
  </si>
  <si>
    <t>"D2.1 Podélný profil odtoku</t>
  </si>
  <si>
    <t>10*8</t>
  </si>
  <si>
    <t>-1925254394</t>
  </si>
  <si>
    <t>875538090</t>
  </si>
  <si>
    <t>1432*3,0*0,15</t>
  </si>
  <si>
    <t>132201203</t>
  </si>
  <si>
    <t>Hloubení zapažených i nezapažených rýh šířky přes 600 do 2 000 mm s urovnáním dna do předepsaného profilu a spádu v hornině tř. 3 přes 1 000 do 5 000 m3</t>
  </si>
  <si>
    <t>1388781750</t>
  </si>
  <si>
    <t>1432*0,7*1,35</t>
  </si>
  <si>
    <t>((2,0*2,0)-(0,7*2))*1,35*32 "rozšíření šachet</t>
  </si>
  <si>
    <t>-1432,0*0,7*0,15 "odpočet ornice</t>
  </si>
  <si>
    <t>1,0*1,7*2,0 "výústní objekt</t>
  </si>
  <si>
    <t>"hloubení v zemině tř.t. 3 - 30%</t>
  </si>
  <si>
    <t>1318,6*0,3 'Přepočtené koeficientem množství</t>
  </si>
  <si>
    <t>54726961</t>
  </si>
  <si>
    <t>Hloub_celkem*0,3*0,5</t>
  </si>
  <si>
    <t>34234681</t>
  </si>
  <si>
    <t>"hloubení v zemině tř.t. 4 - 65%</t>
  </si>
  <si>
    <t>1318,6*0,65 'Přepočtené koeficientem množství</t>
  </si>
  <si>
    <t>511792063</t>
  </si>
  <si>
    <t>Hloub_celkem*0,65*0,5</t>
  </si>
  <si>
    <t>138401201</t>
  </si>
  <si>
    <t>Dolamování zapažených nebo nezapažených hloubených vykopávek v horninách tř. 5 až 7 s použitím pneum s příp. nutným přemístěním výkopku ve výkopišti, bez naložení rýh, ve vrstvě tl. do 500 mm v hornině tř. 5</t>
  </si>
  <si>
    <t>1746074963</t>
  </si>
  <si>
    <t>"hloubení v zemině tř.t. 5 - 5%</t>
  </si>
  <si>
    <t>1318,6*0,05 'Přepočtené koeficientem množství</t>
  </si>
  <si>
    <t>141721119</t>
  </si>
  <si>
    <t>Řízený zemní protlak v hornině tř. 1 až 4, včetně protlačení trub v hloubce do 6 m vnějšího průměru vrtu přes 350 do 400 mm</t>
  </si>
  <si>
    <t>-1065292722</t>
  </si>
  <si>
    <t>28613540</t>
  </si>
  <si>
    <t>potrubí třívrstvé PE100 RC SDR11 315x28,6 dl 12 m</t>
  </si>
  <si>
    <t>-1190786713</t>
  </si>
  <si>
    <t>561884328</t>
  </si>
  <si>
    <t>1432*2*1,35</t>
  </si>
  <si>
    <t>1876415515</t>
  </si>
  <si>
    <t>816330011</t>
  </si>
  <si>
    <t>-1611763018</t>
  </si>
  <si>
    <t>1984185512</t>
  </si>
  <si>
    <t>-1371411612</t>
  </si>
  <si>
    <t>Lože+Obsyp</t>
  </si>
  <si>
    <t>(PI*0,62*0,62)*0,64*32 "vytlačená šachtami</t>
  </si>
  <si>
    <t>594,73*1,6 'Přepočtené koeficientem množství</t>
  </si>
  <si>
    <t>-21092570</t>
  </si>
  <si>
    <t>-Obsyp</t>
  </si>
  <si>
    <t>-(PI*0,62*0,62)*0,64*32 "vytlačená šachtami</t>
  </si>
  <si>
    <t>1399102467</t>
  </si>
  <si>
    <t>1432*0,7*0,46</t>
  </si>
  <si>
    <t>-(PI*0,65*0,65)*0,46*32 "odpočet šachet</t>
  </si>
  <si>
    <t>-(PI*0,08*0,08)*(1432-1,3*32) "odpočet potrubí</t>
  </si>
  <si>
    <t>2049400111</t>
  </si>
  <si>
    <t>413,6*2 'Přepočtené koeficientem množství</t>
  </si>
  <si>
    <t>-287658679</t>
  </si>
  <si>
    <t>-1339890504</t>
  </si>
  <si>
    <t>1432*0,7</t>
  </si>
  <si>
    <t>((2,0*2,0)-(0,7*2))*32 "rozšíření šachet</t>
  </si>
  <si>
    <t>1,7*2,0 "výústní objekt</t>
  </si>
  <si>
    <t>326313312</t>
  </si>
  <si>
    <t>Zdivo nadzákladové z betonu prostého pro prostředí s mrazovými cykly objemu do 3 m3 tř. C 25/30</t>
  </si>
  <si>
    <t>1192348638</t>
  </si>
  <si>
    <t>1,2*0,2*0,9</t>
  </si>
  <si>
    <t>(0,5*0,5)/2*2</t>
  </si>
  <si>
    <t>(0,5*0,4)*2</t>
  </si>
  <si>
    <t>326351111</t>
  </si>
  <si>
    <t>Bednění betonových konstrukcí ploch rovinných konstrukce tl. do 1 m</t>
  </si>
  <si>
    <t>465287057</t>
  </si>
  <si>
    <t>1,2*2*0,9</t>
  </si>
  <si>
    <t>0,2*2*0,9</t>
  </si>
  <si>
    <t>326353110</t>
  </si>
  <si>
    <t>Bednění betonových konstrukcí ploch jinak zakřivených než válcově nebo zborcených konstrukce jakékoliv tl.</t>
  </si>
  <si>
    <t>628384377</t>
  </si>
  <si>
    <t>(0,5*0,5)/2*4</t>
  </si>
  <si>
    <t>451313111</t>
  </si>
  <si>
    <t>Podklad pod dlažbu z betonu prostého tl. přes 150 do 200 mm</t>
  </si>
  <si>
    <t>-1362189071</t>
  </si>
  <si>
    <t>1,2*0,7</t>
  </si>
  <si>
    <t>0,6*1,2</t>
  </si>
  <si>
    <t>-907146648</t>
  </si>
  <si>
    <t>1432*0,7*0,1</t>
  </si>
  <si>
    <t>((2,0*2,0)-(0,7*2))*0,1*32 "rozšíření šachet</t>
  </si>
  <si>
    <t>0,1*1,7*2,0 "výústní objekt</t>
  </si>
  <si>
    <t>-1599356857</t>
  </si>
  <si>
    <t>59224013</t>
  </si>
  <si>
    <t>prstenec betonový vyrovnávací ke krytu šachty 62,5x10x10 cm</t>
  </si>
  <si>
    <t>-1482307471</t>
  </si>
  <si>
    <t>463211142</t>
  </si>
  <si>
    <t>Rovnanina z lomového kamene neupraveného pro podélné i příčné objekty objemu do 3 m3 z kamene tříděného, s urovnáním líce a vyklínováním spár úlomky kamene hmotnost jednotlivých kamenů přes 80 do 200 kg</t>
  </si>
  <si>
    <t>191289197</t>
  </si>
  <si>
    <t>1,2*1,2</t>
  </si>
  <si>
    <t>465511411</t>
  </si>
  <si>
    <t>Dlažba z lomového kamene upraveného vodorovná nebo plocha ve sklonu do 1:2 s dodáním hmot na sucho, s vyplněním spár maltou MC 10 a s vyspárováním maltou MCS v ploše do 20 m2, tl. 200 mm</t>
  </si>
  <si>
    <t>-821561529</t>
  </si>
  <si>
    <t>-1288194376</t>
  </si>
  <si>
    <t>1432</t>
  </si>
  <si>
    <t>-(1,3*32) "odpočet šachet</t>
  </si>
  <si>
    <t>28611169</t>
  </si>
  <si>
    <t>trubka kanalizační PVC DN 200x5000 mm SN 8</t>
  </si>
  <si>
    <t>-581524866</t>
  </si>
  <si>
    <t>1390,4*1,03 'Přepočtené koeficientem množství</t>
  </si>
  <si>
    <t>440003015</t>
  </si>
  <si>
    <t>894411111</t>
  </si>
  <si>
    <t>Zřízení šachet kanalizačních z betonových dílců výšky vstupu do 1,50 m s obložením dna betonem tř. C 25/30, na potrubí DN do 200</t>
  </si>
  <si>
    <t>2014785293</t>
  </si>
  <si>
    <t>59224064</t>
  </si>
  <si>
    <t>dno betonové šachtové kulaté DN 1000 x 500, 100 x 65 x 15 cm</t>
  </si>
  <si>
    <t>-1880168828</t>
  </si>
  <si>
    <t>-1631589460</t>
  </si>
  <si>
    <t>59224070</t>
  </si>
  <si>
    <t>skruž betonová DN 1000x1000 PS, 100x100x12 cm</t>
  </si>
  <si>
    <t>-1710368502</t>
  </si>
  <si>
    <t>59224066</t>
  </si>
  <si>
    <t>skruž betonová DN 1000x250 PS, 100x25x12 cm</t>
  </si>
  <si>
    <t>-1334057302</t>
  </si>
  <si>
    <t>59224068</t>
  </si>
  <si>
    <t>skruž betonová DN 1000x500 PS, 100x50x12 cm</t>
  </si>
  <si>
    <t>1807918042</t>
  </si>
  <si>
    <t>-1029715104</t>
  </si>
  <si>
    <t>-1218424875</t>
  </si>
  <si>
    <t>-189566758</t>
  </si>
  <si>
    <t>899911102</t>
  </si>
  <si>
    <t>Kluzné objímky (pojízdná sedla) pro zasunutí potrubí do chráničky výšky 25 mm vnějšího průměru potrubí do 222 mm</t>
  </si>
  <si>
    <t>888361009</t>
  </si>
  <si>
    <t>15/2</t>
  </si>
  <si>
    <t>899913161</t>
  </si>
  <si>
    <t>Koncové uzavírací manžety chrániček DN potrubí x DN chráničky DN 200 x 300</t>
  </si>
  <si>
    <t>-1282400192</t>
  </si>
  <si>
    <t>2*2</t>
  </si>
  <si>
    <t>-1501842355</t>
  </si>
  <si>
    <t>463870187</t>
  </si>
  <si>
    <t>Komunikace</t>
  </si>
  <si>
    <t>411,9</t>
  </si>
  <si>
    <t>Odkop</t>
  </si>
  <si>
    <t>236,25</t>
  </si>
  <si>
    <t>SO 02.5 - Příjezdová a areálová komunikace ČOV</t>
  </si>
  <si>
    <t>122202202</t>
  </si>
  <si>
    <t>Odkopávky a prokopávky nezapažené pro silnice s přemístěním výkopku v příčných profilech na vzdálenost do 15 m nebo s naložením na dopravní prostředek v hornině tř. 3 přes 100 do 1 000 m3</t>
  </si>
  <si>
    <t>1560795866</t>
  </si>
  <si>
    <t>50,81*3,00*0,56</t>
  </si>
  <si>
    <t>35,02*3,05*0,56</t>
  </si>
  <si>
    <t>11,67*4,12*0,56</t>
  </si>
  <si>
    <t>10,96*3,00*0,56</t>
  </si>
  <si>
    <t>(4*4)/2*2*0,56</t>
  </si>
  <si>
    <t>10*4*0,56</t>
  </si>
  <si>
    <t>2*1,5*0,56</t>
  </si>
  <si>
    <t>4,4*1,2</t>
  </si>
  <si>
    <t>2,85*1,2</t>
  </si>
  <si>
    <t>122202209</t>
  </si>
  <si>
    <t>Odkopávky a prokopávky nezapažené pro silnice s přemístěním výkopku v příčných profilech na vzdálenost do 15 m nebo s naložením na dopravní prostředek v hornině tř. 3 Příplatek k cenám za lepivost horniny tř. 3</t>
  </si>
  <si>
    <t>-1188792183</t>
  </si>
  <si>
    <t>431716300</t>
  </si>
  <si>
    <t>-1415181002</t>
  </si>
  <si>
    <t>-755510089</t>
  </si>
  <si>
    <t>181202305</t>
  </si>
  <si>
    <t>Úprava pláně na stavbách dálnic strojně na násypech se zhutněním</t>
  </si>
  <si>
    <t>715371635</t>
  </si>
  <si>
    <t>50,81*3,00</t>
  </si>
  <si>
    <t>35,02*3,05</t>
  </si>
  <si>
    <t>11,67*4,12</t>
  </si>
  <si>
    <t>10,96*3,00</t>
  </si>
  <si>
    <t>(4*4)/2*2</t>
  </si>
  <si>
    <t>10*4</t>
  </si>
  <si>
    <t>2*1,5</t>
  </si>
  <si>
    <t>564750111</t>
  </si>
  <si>
    <t>Podklad nebo kryt z kameniva hrubého drceného vel. 16-32 mm s rozprostřením a zhutněním, po zhutnění tl. 150 mm</t>
  </si>
  <si>
    <t>1834880706</t>
  </si>
  <si>
    <t>-2043009627</t>
  </si>
  <si>
    <t>565175111</t>
  </si>
  <si>
    <t>Asfaltový beton vrstva podkladní ACP 16 (obalované kamenivo střednězrnné - OKS) s rozprostřením a zhutněním v pruhu šířky do 3 m, po zhutnění tl. 100 mm</t>
  </si>
  <si>
    <t>935999208</t>
  </si>
  <si>
    <t>571903111</t>
  </si>
  <si>
    <t>Posyp podkladu nebo krytu s rozprostřením a zhutněním kamenivem drceným nebo těženým, v množství přes 10 do 15 kg/m2</t>
  </si>
  <si>
    <t>-1137805659</t>
  </si>
  <si>
    <t>573312411</t>
  </si>
  <si>
    <t>Prolití podkladu nebo krytu z kameniva asfaltem, v množství 5,00 kg/m2</t>
  </si>
  <si>
    <t>606935140</t>
  </si>
  <si>
    <t>577154111</t>
  </si>
  <si>
    <t>Asfaltový beton vrstva obrusná ACO 11 (ABS) s rozprostřením a se zhutněním z nemodifikovaného asfaltu v pruhu šířky do 3 m tř. I, po zhutnění tl. 60 mm</t>
  </si>
  <si>
    <t>-761623505</t>
  </si>
  <si>
    <t>916131112</t>
  </si>
  <si>
    <t>Osazení silničního obrubníku betonového se zřízením lože, s vyplněním a zatřením spár cementovou maltou ležatého bez boční opěry, do lože z betonu prostého</t>
  </si>
  <si>
    <t>1294236789</t>
  </si>
  <si>
    <t>(1,74+3,05+35,02+3,03+6,77)+10,48+3,49+7+4</t>
  </si>
  <si>
    <t>(4,40+1,21+4,42)+1,14+2,37+2,85+2,85</t>
  </si>
  <si>
    <t>59217017</t>
  </si>
  <si>
    <t>obrubník betonový chodníkový 100x10x25 cm</t>
  </si>
  <si>
    <t>-2025459309</t>
  </si>
  <si>
    <t>998225111</t>
  </si>
  <si>
    <t>Přesun hmot pro komunikace s krytem z kameniva, monolitickým betonovým nebo živičným dopravní vzdálenost do 200 m jakékoliv délky objektu</t>
  </si>
  <si>
    <t>505862757</t>
  </si>
  <si>
    <t>SO 03 - Elektropřípojka NN</t>
  </si>
  <si>
    <t xml:space="preserve">    21-M - Elektromontáže</t>
  </si>
  <si>
    <t>-1265528749</t>
  </si>
  <si>
    <t>"C4.2 Situace el.přípojky NN</t>
  </si>
  <si>
    <t>225</t>
  </si>
  <si>
    <t>28613723</t>
  </si>
  <si>
    <t>potrubí kanalizační z PE 100+ opláštěné vrstvou z pěnového PE, SDR 17, 90 x 5,4 mm</t>
  </si>
  <si>
    <t>-28935330</t>
  </si>
  <si>
    <t>225*1,03 'Přepočtené koeficientem množství</t>
  </si>
  <si>
    <t>21-M</t>
  </si>
  <si>
    <t>Elektromontáže</t>
  </si>
  <si>
    <t>210100007</t>
  </si>
  <si>
    <t>Ukončení vodičů izolovaných s označením a zapojením v rozváděči nebo na přístroji průřezu žíly do 70 mm2</t>
  </si>
  <si>
    <t>-1948857996</t>
  </si>
  <si>
    <t>35825252</t>
  </si>
  <si>
    <t>pojistka nožová 80A nízkoztrátová 6.70 W, provedení normální, charakteristika gG</t>
  </si>
  <si>
    <t>95314026</t>
  </si>
  <si>
    <t>210101235</t>
  </si>
  <si>
    <t>Propojení kabelů nebo vodičů spojkou do 1 kV venkovní smršťovací kabelů celoplastových, počtu a průřezu žil do 4 x 50 až 70 mm2</t>
  </si>
  <si>
    <t>807117185</t>
  </si>
  <si>
    <t>35436025</t>
  </si>
  <si>
    <t>spojka kabelová smršťovaná přímé do 1kV 91ah-24s 4x35-150mm</t>
  </si>
  <si>
    <t>1404932578</t>
  </si>
  <si>
    <t>210101240</t>
  </si>
  <si>
    <t>Propojení kabelů nebo vodičů spojkou do 1 kV venkovní litinovou kabelů celoplastových, počtu a průřezu žil do 4 x 50 až 70 mm2</t>
  </si>
  <si>
    <t>1407760133</t>
  </si>
  <si>
    <t>-483564090</t>
  </si>
  <si>
    <t>210120511</t>
  </si>
  <si>
    <t>Montáž jističů se zapojením vodičů jističů do 100 A</t>
  </si>
  <si>
    <t>-1427061555</t>
  </si>
  <si>
    <t>35822607</t>
  </si>
  <si>
    <t>jistič 3-pól. D - distribuční, Ir = 63-80 A, třmen. svorky pro 2,5-95 mm²</t>
  </si>
  <si>
    <t>842636999</t>
  </si>
  <si>
    <t>210191505</t>
  </si>
  <si>
    <t xml:space="preserve">Montáž skříní pojistkových tenkocementových, přípojkových bez zapojení vodičů </t>
  </si>
  <si>
    <t>93789818</t>
  </si>
  <si>
    <t>35711734</t>
  </si>
  <si>
    <t>skříň přípojková plastová pro průběžné připojení 3 x 160 A</t>
  </si>
  <si>
    <t>838430217</t>
  </si>
  <si>
    <t>210220020</t>
  </si>
  <si>
    <t>Montáž uzemňovacího vedení s upevněním, propojením a připojením pomocí svorek v zemi s izolací spojů vodičů FeZn páskou průřezu do 120 mm2 v městské zástavbě</t>
  </si>
  <si>
    <t>-320489952</t>
  </si>
  <si>
    <t>-1191557796</t>
  </si>
  <si>
    <t>50*1,05</t>
  </si>
  <si>
    <t>210280002</t>
  </si>
  <si>
    <t>Zkoušky a prohlídky elektrických rozvodů a zařízení celková prohlídka, zkoušení, měření a vyhotovení revizní zprávy pro objem montážních prací přes 100 do 500 tisíc Kč</t>
  </si>
  <si>
    <t>967535273</t>
  </si>
  <si>
    <t>210280221</t>
  </si>
  <si>
    <t>Měření zemních odporů zemnící sítě délky pásku do 100 m</t>
  </si>
  <si>
    <t>1296128472</t>
  </si>
  <si>
    <t>210902115</t>
  </si>
  <si>
    <t>Montáž izolovaných kabelů hliníkových do 1 kV bez ukončení plných nebo laněných kulatých (AYKY,...) uložených pevně počtu a průřezu žil 4x70 mm2</t>
  </si>
  <si>
    <t>-798592678</t>
  </si>
  <si>
    <t>230</t>
  </si>
  <si>
    <t>3411301X</t>
  </si>
  <si>
    <t xml:space="preserve">kabel silový s Al jádrem 1 kV  4x70mm2</t>
  </si>
  <si>
    <t>256</t>
  </si>
  <si>
    <t>-1126749309</t>
  </si>
  <si>
    <t>230*1,01 'Přepočtené koeficientem množství</t>
  </si>
  <si>
    <t>210950202</t>
  </si>
  <si>
    <t>Ostatní práce při montáži vodičů, šňůr a kabelů Příplatek k cenám za zatahování kabelů do tvárnicových tras s komorami nebo do kolektorů hmotnosti kabelů do 2 kg</t>
  </si>
  <si>
    <t>1013443505</t>
  </si>
  <si>
    <t>2025625274</t>
  </si>
  <si>
    <t>-1875205675</t>
  </si>
  <si>
    <t>173,62</t>
  </si>
  <si>
    <t>35,1</t>
  </si>
  <si>
    <t>6,75</t>
  </si>
  <si>
    <t>16,88</t>
  </si>
  <si>
    <t>112,64</t>
  </si>
  <si>
    <t>SO 04 - Vodovod</t>
  </si>
  <si>
    <t>113107161</t>
  </si>
  <si>
    <t>Odstranění podkladů nebo krytů strojně plochy jednotlivě přes 50 m2 do 200 m2 s přemístěním hmot na skládku na vzdálenost do 20 m nebo s naložením na dopravní prostředek z kameniva hrubého drceného, o tl. vrstvy do 100 mm</t>
  </si>
  <si>
    <t>1671474047</t>
  </si>
  <si>
    <t>5*1,5*9"komunikace provizorní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</si>
  <si>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</si>
  <si>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</si>
  <si>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1863345595</t>
  </si>
  <si>
    <t>5*1,5*9"místní komunikace</t>
  </si>
  <si>
    <t>113107182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</si>
  <si>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</si>
  <si>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-1090935830</t>
  </si>
  <si>
    <t>113154123</t>
  </si>
  <si>
    <t>Frézování živičného podkladu nebo krytu s naložením na dopravní prostředek plochy do 500 m2 bez překážek v trase pruhu šířky přes 0,5 m do 1 m, tloušťky vrstvy 50 mm</t>
  </si>
  <si>
    <t>55058740</t>
  </si>
  <si>
    <t>(5+0,4)*(1,5+0,4)*9"místní komunikace</t>
  </si>
  <si>
    <t>559012557</t>
  </si>
  <si>
    <t>445*10/31"čerpání bentonitové suspenze u bezvýkop technol</t>
  </si>
  <si>
    <t>-1428421487</t>
  </si>
  <si>
    <t>31*2</t>
  </si>
  <si>
    <t>-1107121973</t>
  </si>
  <si>
    <t>5*12</t>
  </si>
  <si>
    <t>-1384259954</t>
  </si>
  <si>
    <t>-1311445730</t>
  </si>
  <si>
    <t>5*3</t>
  </si>
  <si>
    <t>46041796</t>
  </si>
  <si>
    <t>(5+5+1,5+1,5)*12</t>
  </si>
  <si>
    <t>-2144286402</t>
  </si>
  <si>
    <t>-569514294</t>
  </si>
  <si>
    <t>((5+1)*(1,5+1))*3*0,15</t>
  </si>
  <si>
    <t>840561244</t>
  </si>
  <si>
    <t>5*12*1,5*1,35</t>
  </si>
  <si>
    <t>5*2*1,5*1,35</t>
  </si>
  <si>
    <t>5*3*1,5*1,35</t>
  </si>
  <si>
    <t>1771510520</t>
  </si>
  <si>
    <t>5*1,5*(1,6+0,5)*8</t>
  </si>
  <si>
    <t>5*1,5*(1,5+0,5)+5*1,5*(1,66+0,5)+5*1,5*(1,75+0,5)+5*1,5*(2,14+0,5)</t>
  </si>
  <si>
    <t>-(5*1,5*0,25*9)"komunikace místní</t>
  </si>
  <si>
    <t>-(5*1,5*0,15*3)"Ornice</t>
  </si>
  <si>
    <t>173,62*0,3 'Přepočtené koeficientem množství</t>
  </si>
  <si>
    <t>-1575897819</t>
  </si>
  <si>
    <t>86,81*0,3 'Přepočtené koeficientem množství</t>
  </si>
  <si>
    <t>132301201</t>
  </si>
  <si>
    <t>Hloubení zapažených i nezapažených rýh šířky přes 600 do 2 000 mm s urovnáním dna do předepsaného profilu a spádu v hornině tř. 4 do 100 m3</t>
  </si>
  <si>
    <t>1323182090</t>
  </si>
  <si>
    <t>173,62*0,5 'Přepočtené koeficientem množství</t>
  </si>
  <si>
    <t>402971347</t>
  </si>
  <si>
    <t>86,81*0,5 'Přepočtené koeficientem množství</t>
  </si>
  <si>
    <t>-953664834</t>
  </si>
  <si>
    <t>173,62*0,2 'Přepočtené koeficientem množství</t>
  </si>
  <si>
    <t>125250422</t>
  </si>
  <si>
    <t>"D4.1 Podélný profil vodovodu</t>
  </si>
  <si>
    <t>445-12-15"protlak d90</t>
  </si>
  <si>
    <t>1594095280</t>
  </si>
  <si>
    <t>12+15"protlak chráničky</t>
  </si>
  <si>
    <t>1564246854</t>
  </si>
  <si>
    <t>27*1,03 'Přepočtené koeficientem množství</t>
  </si>
  <si>
    <t>1194677371</t>
  </si>
  <si>
    <t>2*5*(1,6+0,5)*8</t>
  </si>
  <si>
    <t>2*5*(1,5+0,5)+2*5*(1,66+0,5)+2*5*(1,75+0,5)+2*5*(2,14+0,5)</t>
  </si>
  <si>
    <t>337282095</t>
  </si>
  <si>
    <t>2035003773</t>
  </si>
  <si>
    <t>výkop_celk*0,8</t>
  </si>
  <si>
    <t>138,9*0,5 'Přepočtené koeficientem množství</t>
  </si>
  <si>
    <t>978716676</t>
  </si>
  <si>
    <t>výkop_celk*0,2</t>
  </si>
  <si>
    <t>34,72*0,5 'Přepočtené koeficientem množství</t>
  </si>
  <si>
    <t>1197141265</t>
  </si>
  <si>
    <t>meziskládka*0,8</t>
  </si>
  <si>
    <t>1243986353</t>
  </si>
  <si>
    <t>meziskládka*0,2</t>
  </si>
  <si>
    <t>-61882533</t>
  </si>
  <si>
    <t>meziskládka*0,8-Zásyp_zpět</t>
  </si>
  <si>
    <t>1498495222</t>
  </si>
  <si>
    <t>-579281345</t>
  </si>
  <si>
    <t>-1867436982</t>
  </si>
  <si>
    <t>1684245102</t>
  </si>
  <si>
    <t>1382442896</t>
  </si>
  <si>
    <t>60,98*1,8 'Přepočtené koeficientem množství</t>
  </si>
  <si>
    <t>-1890889703</t>
  </si>
  <si>
    <t>-918510148</t>
  </si>
  <si>
    <t>5*1,5*0,25*9"místní komunikace</t>
  </si>
  <si>
    <t>16,88*2 'Přepočtené koeficientem množství</t>
  </si>
  <si>
    <t>-1546070514</t>
  </si>
  <si>
    <t>2040514840</t>
  </si>
  <si>
    <t>5*1,5*0,390*12</t>
  </si>
  <si>
    <t>"zemina vytlačená potrubím</t>
  </si>
  <si>
    <t>-(5*0,00636*12)</t>
  </si>
  <si>
    <t>34,72*2 'Přepočtené koeficientem množství</t>
  </si>
  <si>
    <t>1695439158</t>
  </si>
  <si>
    <t>1753870158</t>
  </si>
  <si>
    <t>5*1,5*12</t>
  </si>
  <si>
    <t>90*0,8 'Přepočtené koeficientem množství</t>
  </si>
  <si>
    <t>797448687</t>
  </si>
  <si>
    <t>90*0,2 'Přepočtené koeficientem množství</t>
  </si>
  <si>
    <t>687901477</t>
  </si>
  <si>
    <t>-1093133016</t>
  </si>
  <si>
    <t>1301555447</t>
  </si>
  <si>
    <t>632818809</t>
  </si>
  <si>
    <t>5*1,5*0,1*12</t>
  </si>
  <si>
    <t>-213948021</t>
  </si>
  <si>
    <t>446546305</t>
  </si>
  <si>
    <t>4*1,01 'Přepočtené koeficientem množství</t>
  </si>
  <si>
    <t>1882234339</t>
  </si>
  <si>
    <t>-1109484920</t>
  </si>
  <si>
    <t>(0,3*0,3*0,3)*3</t>
  </si>
  <si>
    <t>(0,1*0,15*0,35)*4</t>
  </si>
  <si>
    <t>-484903014</t>
  </si>
  <si>
    <t>(0,3*0,3*4)*3</t>
  </si>
  <si>
    <t>((0,1+0,15+0,1+0,15)*0,35)*4</t>
  </si>
  <si>
    <t>-1934871465</t>
  </si>
  <si>
    <t>-867204451</t>
  </si>
  <si>
    <t>982654901</t>
  </si>
  <si>
    <t>1233477876</t>
  </si>
  <si>
    <t>(5+0,4)*(1,5+0,4)*9</t>
  </si>
  <si>
    <t>5*1,5*9</t>
  </si>
  <si>
    <t>1423790936</t>
  </si>
  <si>
    <t>336557647</t>
  </si>
  <si>
    <t>55250642</t>
  </si>
  <si>
    <t>koleno přírubové s patkou PP litinové DN 80</t>
  </si>
  <si>
    <t>832817762</t>
  </si>
  <si>
    <t>44002125X</t>
  </si>
  <si>
    <t>Tvarovka IS litinová voda přírubová 8500 - dvoupřírubový FF-kus DN 80/300 mm epoxid</t>
  </si>
  <si>
    <t>-900567166</t>
  </si>
  <si>
    <t>-1046375552</t>
  </si>
  <si>
    <t>3*2 "hydrant</t>
  </si>
  <si>
    <t>1 "napojení na stávající vodovod</t>
  </si>
  <si>
    <t>1 "napojení na sekční šoupě v místě propoje stávajícího vodovodu</t>
  </si>
  <si>
    <t>8*1,01 'Přepočtené koeficientem množství</t>
  </si>
  <si>
    <t>-636155779</t>
  </si>
  <si>
    <t>"C4.1 Situace vodovodu</t>
  </si>
  <si>
    <t>831523738</t>
  </si>
  <si>
    <t>871241141</t>
  </si>
  <si>
    <t>Montáž vodovodního potrubí z plastů v otevřeném výkopu z polyetylenu PE 100 svařovaných na tupo SDR 11/PN16 D 90 x 8,2 mm</t>
  </si>
  <si>
    <t>-674121686</t>
  </si>
  <si>
    <t>445</t>
  </si>
  <si>
    <t>28613115</t>
  </si>
  <si>
    <t>potrubí vodovodní PE100 PN16 SDR11 6m 12m 100m 90x8,2mm</t>
  </si>
  <si>
    <t>675408599</t>
  </si>
  <si>
    <t>445*1,015 'Přepočtené koeficientem množství</t>
  </si>
  <si>
    <t>877241110</t>
  </si>
  <si>
    <t>Montáž tvarovek na vodovodním plastovém potrubí z polyetylenu PE 100 elektrotvarovek SDR 11/PN16 kolen 22° nebo 45° d 90</t>
  </si>
  <si>
    <t>-1847281144</t>
  </si>
  <si>
    <t>2+5</t>
  </si>
  <si>
    <t>28614948</t>
  </si>
  <si>
    <t>elektrokoleno 45° PE 100 PN 16 d 90</t>
  </si>
  <si>
    <t>2025272133</t>
  </si>
  <si>
    <t>7*1,01 'Přepočtené koeficientem množství</t>
  </si>
  <si>
    <t>891241112</t>
  </si>
  <si>
    <t>Montáž vodovodních armatur na potrubí šoupátek nebo klapek uzavíracích v otevřeném výkopu nebo v šachtách s osazením zemní soupravy (bez poklopů) DN 80</t>
  </si>
  <si>
    <t>1623560985</t>
  </si>
  <si>
    <t>42221303</t>
  </si>
  <si>
    <t>šoupátko pitná voda, litina GGG 50, krátká stavební délka, PN10/16 DN 80 x 180 mm</t>
  </si>
  <si>
    <t>-1264994098</t>
  </si>
  <si>
    <t>1020135246</t>
  </si>
  <si>
    <t>586359832</t>
  </si>
  <si>
    <t>42273660</t>
  </si>
  <si>
    <t>hydrant podzemní DN80 PN16 dvojitý uzávěr s koulí, výška krytí 1000 mm</t>
  </si>
  <si>
    <t>1157842620</t>
  </si>
  <si>
    <t>891247211</t>
  </si>
  <si>
    <t>Montáž vodovodních armatur na potrubí hydrantů nadzemních DN 80</t>
  </si>
  <si>
    <t>1655532138</t>
  </si>
  <si>
    <t>42273680</t>
  </si>
  <si>
    <t>hydrant nadzemní litinový tuhý DN80 PN16 dvojitý uzávěr s koulí výška krytí 1000 mm</t>
  </si>
  <si>
    <t>-2064459624</t>
  </si>
  <si>
    <t>1*1,01 'Přepočtené koeficientem množství</t>
  </si>
  <si>
    <t>-1338489277</t>
  </si>
  <si>
    <t>-1408218298</t>
  </si>
  <si>
    <t>1289673018</t>
  </si>
  <si>
    <t>-178492738</t>
  </si>
  <si>
    <t>-1119179149</t>
  </si>
  <si>
    <t>334756129</t>
  </si>
  <si>
    <t>-1913373195</t>
  </si>
  <si>
    <t>-1896294039</t>
  </si>
  <si>
    <t>1434945842</t>
  </si>
  <si>
    <t>-804558832</t>
  </si>
  <si>
    <t>4*(1,7+0,5)"prodloužení u sekčních šoupat pod poklop</t>
  </si>
  <si>
    <t>1927002305</t>
  </si>
  <si>
    <t>1417975111</t>
  </si>
  <si>
    <t>(12+15)/2</t>
  </si>
  <si>
    <t>1138960087</t>
  </si>
  <si>
    <t>-11752237</t>
  </si>
  <si>
    <t>(2*(5+0,4)+2*(1,5+0,4))*9"místní komunikace</t>
  </si>
  <si>
    <t>1545394362</t>
  </si>
  <si>
    <t>-1308850667</t>
  </si>
  <si>
    <t>(2*5+2*1,5)*9"místní komunikace</t>
  </si>
  <si>
    <t>1967018602</t>
  </si>
  <si>
    <t>1205248481</t>
  </si>
  <si>
    <t>57,72*9 'Přepočtené koeficientem množství</t>
  </si>
  <si>
    <t>-360134843</t>
  </si>
  <si>
    <t>1017781475</t>
  </si>
  <si>
    <t>26,67</t>
  </si>
  <si>
    <t>-345016872</t>
  </si>
  <si>
    <t>57,72-26,67</t>
  </si>
  <si>
    <t>902763356</t>
  </si>
  <si>
    <t>-1672648394</t>
  </si>
  <si>
    <t>-1635196412</t>
  </si>
  <si>
    <t>445/1000</t>
  </si>
  <si>
    <t>1958938370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</si>
  <si>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</si>
  <si>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</si>
  <si>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</si>
  <si>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</si>
  <si>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</si>
  <si>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VRN1</t>
  </si>
  <si>
    <t>Průzkumné, geodetické a projektové práce</t>
  </si>
  <si>
    <t>012002000</t>
  </si>
  <si>
    <t>Geodetické práce_x000d_
vytýčení stávajících inženýrských síťí_x000d_
vytýčení stavby_x000d_
zaměření skutečného provedení_x000d_
geometrický plán</t>
  </si>
  <si>
    <t>soub</t>
  </si>
  <si>
    <t>1024</t>
  </si>
  <si>
    <t>1992478423</t>
  </si>
  <si>
    <t>013002000</t>
  </si>
  <si>
    <t>Projektové práce_x000d_
dopracování dokumentace pro provedení stavby_x000d_
dokumentace skutečného provedení_x000d_
kanalizační a provozní řád</t>
  </si>
  <si>
    <t>1385969299</t>
  </si>
  <si>
    <t>VRN3</t>
  </si>
  <si>
    <t>Zařízení staveniště</t>
  </si>
  <si>
    <t>032002000</t>
  </si>
  <si>
    <t>Vybavení staveniště_x000d_
zřízení, užívání a odstranění zařízení staveniště</t>
  </si>
  <si>
    <t>1230117114</t>
  </si>
  <si>
    <t>VRN4</t>
  </si>
  <si>
    <t>Inženýrská činnost</t>
  </si>
  <si>
    <t>042002000</t>
  </si>
  <si>
    <t>Pasportizace komunikací a ploch</t>
  </si>
  <si>
    <t>-1549341762</t>
  </si>
  <si>
    <t>043002000</t>
  </si>
  <si>
    <t>Zkoušky a ostatní měření_x000d_
individuální a komplexní zkoušky ČOV_x000d_
zkoušky zhutnění</t>
  </si>
  <si>
    <t>-836638545</t>
  </si>
  <si>
    <t>049002000</t>
  </si>
  <si>
    <t>bilbord a propagace</t>
  </si>
  <si>
    <t>1861979385</t>
  </si>
  <si>
    <t>VRN7</t>
  </si>
  <si>
    <t>Provozní vlivy</t>
  </si>
  <si>
    <t>072002000</t>
  </si>
  <si>
    <t>DIO a dočasné dopravní značení</t>
  </si>
  <si>
    <t>1071143983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</si>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</sst>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color rgb="FF00000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8" fillId="2" borderId="0" xfId="1" applyFill="1"/>
    <xf numFmtId="0" fontId="0" fillId="2" borderId="0" xfId="0" applyFill="1"/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3" fillId="0" borderId="18" xfId="0" applyNumberFormat="1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166" fontId="33" fillId="0" borderId="0" xfId="0" applyNumberFormat="1" applyFont="1" applyBorder="1" applyAlignment="1" applyProtection="1">
      <alignment vertical="center"/>
    </xf>
    <xf numFmtId="4" fontId="33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4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4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4" fontId="39" fillId="0" borderId="28" xfId="0" applyNumberFormat="1" applyFont="1" applyBorder="1" applyAlignment="1" applyProtection="1">
      <alignment vertical="center"/>
    </xf>
    <xf numFmtId="4" fontId="39" fillId="3" borderId="28" xfId="0" applyNumberFormat="1" applyFont="1" applyFill="1" applyBorder="1" applyAlignment="1" applyProtection="1">
      <alignment vertical="center"/>
      <protection locked="0"/>
    </xf>
    <xf numFmtId="0" fontId="39" fillId="0" borderId="5" xfId="0" applyFont="1" applyBorder="1" applyAlignment="1">
      <alignment vertical="center"/>
    </xf>
    <xf numFmtId="0" fontId="39" fillId="3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40" fillId="0" borderId="0" xfId="0" applyFont="1" applyAlignment="1">
      <alignment horizontal="left" vertical="center"/>
    </xf>
    <xf numFmtId="0" fontId="0" fillId="0" borderId="0" xfId="0" applyProtection="1"/>
    <xf numFmtId="0" fontId="0" fillId="0" borderId="5" xfId="0" applyBorder="1"/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4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5" xfId="0" applyFont="1" applyBorder="1" applyAlignment="1">
      <alignment vertical="center"/>
    </xf>
    <xf numFmtId="0" fontId="12" fillId="0" borderId="1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9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41" fillId="0" borderId="29" xfId="0" applyFont="1" applyBorder="1" applyAlignment="1">
      <alignment vertical="center" wrapText="1"/>
      <protection locked="0"/>
    </xf>
    <xf numFmtId="0" fontId="41" fillId="0" borderId="30" xfId="0" applyFont="1" applyBorder="1" applyAlignment="1">
      <alignment vertical="center" wrapText="1"/>
      <protection locked="0"/>
    </xf>
    <xf numFmtId="0" fontId="41" fillId="0" borderId="31" xfId="0" applyFont="1" applyBorder="1" applyAlignment="1">
      <alignment vertical="center" wrapText="1"/>
      <protection locked="0"/>
    </xf>
    <xf numFmtId="0" fontId="41" fillId="0" borderId="32" xfId="0" applyFont="1" applyBorder="1" applyAlignment="1">
      <alignment horizontal="center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41" fillId="0" borderId="33" xfId="0" applyFont="1" applyBorder="1" applyAlignment="1">
      <alignment horizontal="center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horizontal="left" wrapText="1"/>
      <protection locked="0"/>
    </xf>
    <xf numFmtId="0" fontId="41" fillId="0" borderId="33" xfId="0" applyFont="1" applyBorder="1" applyAlignment="1">
      <alignment vertical="center" wrapText="1"/>
      <protection locked="0"/>
    </xf>
    <xf numFmtId="0" fontId="43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 wrapText="1"/>
      <protection locked="0"/>
    </xf>
    <xf numFmtId="0" fontId="44" fillId="0" borderId="1" xfId="0" applyFont="1" applyBorder="1" applyAlignment="1">
      <alignment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49" fontId="44" fillId="0" borderId="1" xfId="0" applyNumberFormat="1" applyFont="1" applyBorder="1" applyAlignment="1">
      <alignment horizontal="left" vertical="center" wrapText="1"/>
      <protection locked="0"/>
    </xf>
    <xf numFmtId="49" fontId="44" fillId="0" borderId="1" xfId="0" applyNumberFormat="1" applyFont="1" applyBorder="1" applyAlignment="1">
      <alignment vertical="center" wrapText="1"/>
      <protection locked="0"/>
    </xf>
    <xf numFmtId="0" fontId="41" fillId="0" borderId="35" xfId="0" applyFont="1" applyBorder="1" applyAlignment="1">
      <alignment vertical="center" wrapText="1"/>
      <protection locked="0"/>
    </xf>
    <xf numFmtId="0" fontId="45" fillId="0" borderId="34" xfId="0" applyFont="1" applyBorder="1" applyAlignment="1">
      <alignment vertical="center" wrapText="1"/>
      <protection locked="0"/>
    </xf>
    <xf numFmtId="0" fontId="41" fillId="0" borderId="36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top"/>
      <protection locked="0"/>
    </xf>
    <xf numFmtId="0" fontId="41" fillId="0" borderId="0" xfId="0" applyFont="1" applyAlignment="1">
      <alignment vertical="top"/>
      <protection locked="0"/>
    </xf>
    <xf numFmtId="0" fontId="41" fillId="0" borderId="29" xfId="0" applyFont="1" applyBorder="1" applyAlignment="1">
      <alignment horizontal="left" vertical="center"/>
      <protection locked="0"/>
    </xf>
    <xf numFmtId="0" fontId="41" fillId="0" borderId="30" xfId="0" applyFont="1" applyBorder="1" applyAlignment="1">
      <alignment horizontal="left" vertical="center"/>
      <protection locked="0"/>
    </xf>
    <xf numFmtId="0" fontId="41" fillId="0" borderId="31" xfId="0" applyFont="1" applyBorder="1" applyAlignment="1">
      <alignment horizontal="left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6" fillId="0" borderId="0" xfId="0" applyFont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center" vertical="center"/>
      <protection locked="0"/>
    </xf>
    <xf numFmtId="0" fontId="46" fillId="0" borderId="34" xfId="0" applyFont="1" applyBorder="1" applyAlignment="1">
      <alignment horizontal="left" vertical="center"/>
      <protection locked="0"/>
    </xf>
    <xf numFmtId="0" fontId="47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4" fillId="0" borderId="1" xfId="0" applyFont="1" applyBorder="1" applyAlignment="1">
      <alignment horizontal="center" vertical="center"/>
      <protection locked="0"/>
    </xf>
    <xf numFmtId="0" fontId="44" fillId="0" borderId="32" xfId="0" applyFont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left" vertical="center"/>
      <protection locked="0"/>
    </xf>
    <xf numFmtId="0" fontId="44" fillId="0" borderId="1" xfId="0" applyFont="1" applyFill="1" applyBorder="1" applyAlignment="1">
      <alignment horizontal="center" vertical="center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5" fillId="0" borderId="34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6" fillId="0" borderId="1" xfId="0" applyFont="1" applyBorder="1" applyAlignment="1">
      <alignment horizontal="left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center" vertical="center" wrapText="1"/>
      <protection locked="0"/>
    </xf>
    <xf numFmtId="0" fontId="41" fillId="0" borderId="29" xfId="0" applyFont="1" applyBorder="1" applyAlignment="1">
      <alignment horizontal="left" vertical="center" wrapText="1"/>
      <protection locked="0"/>
    </xf>
    <xf numFmtId="0" fontId="41" fillId="0" borderId="30" xfId="0" applyFont="1" applyBorder="1" applyAlignment="1">
      <alignment horizontal="left" vertical="center" wrapText="1"/>
      <protection locked="0"/>
    </xf>
    <xf numFmtId="0" fontId="41" fillId="0" borderId="3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6" fillId="0" borderId="32" xfId="0" applyFont="1" applyBorder="1" applyAlignment="1">
      <alignment horizontal="left" vertical="center" wrapText="1"/>
      <protection locked="0"/>
    </xf>
    <xf numFmtId="0" fontId="46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/>
      <protection locked="0"/>
    </xf>
    <xf numFmtId="0" fontId="44" fillId="0" borderId="35" xfId="0" applyFont="1" applyBorder="1" applyAlignment="1">
      <alignment horizontal="left" vertical="center" wrapText="1"/>
      <protection locked="0"/>
    </xf>
    <xf numFmtId="0" fontId="44" fillId="0" borderId="34" xfId="0" applyFont="1" applyBorder="1" applyAlignment="1">
      <alignment horizontal="left" vertical="center" wrapText="1"/>
      <protection locked="0"/>
    </xf>
    <xf numFmtId="0" fontId="44" fillId="0" borderId="36" xfId="0" applyFont="1" applyBorder="1" applyAlignment="1">
      <alignment horizontal="left" vertical="center" wrapText="1"/>
      <protection locked="0"/>
    </xf>
    <xf numFmtId="0" fontId="44" fillId="0" borderId="1" xfId="0" applyFont="1" applyBorder="1" applyAlignment="1">
      <alignment horizontal="left" vertical="top"/>
      <protection locked="0"/>
    </xf>
    <xf numFmtId="0" fontId="44" fillId="0" borderId="1" xfId="0" applyFont="1" applyBorder="1" applyAlignment="1">
      <alignment horizontal="center" vertical="top"/>
      <protection locked="0"/>
    </xf>
    <xf numFmtId="0" fontId="44" fillId="0" borderId="35" xfId="0" applyFont="1" applyBorder="1" applyAlignment="1">
      <alignment horizontal="left" vertical="center"/>
      <protection locked="0"/>
    </xf>
    <xf numFmtId="0" fontId="44" fillId="0" borderId="36" xfId="0" applyFont="1" applyBorder="1" applyAlignment="1">
      <alignment horizontal="left" vertical="center"/>
      <protection locked="0"/>
    </xf>
    <xf numFmtId="0" fontId="46" fillId="0" borderId="0" xfId="0" applyFont="1" applyAlignment="1">
      <alignment vertical="center"/>
      <protection locked="0"/>
    </xf>
    <xf numFmtId="0" fontId="43" fillId="0" borderId="1" xfId="0" applyFont="1" applyBorder="1" applyAlignment="1">
      <alignment vertical="center"/>
      <protection locked="0"/>
    </xf>
    <xf numFmtId="0" fontId="46" fillId="0" borderId="34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4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3" fillId="0" borderId="34" xfId="0" applyFont="1" applyBorder="1" applyAlignment="1">
      <alignment horizontal="left"/>
      <protection locked="0"/>
    </xf>
    <xf numFmtId="0" fontId="46" fillId="0" borderId="34" xfId="0" applyFont="1" applyBorder="1" applyAlignment="1">
      <protection locked="0"/>
    </xf>
    <xf numFmtId="0" fontId="41" fillId="0" borderId="32" xfId="0" applyFont="1" applyBorder="1" applyAlignment="1">
      <alignment vertical="top"/>
      <protection locked="0"/>
    </xf>
    <xf numFmtId="0" fontId="41" fillId="0" borderId="33" xfId="0" applyFont="1" applyBorder="1" applyAlignment="1">
      <alignment vertical="top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35" xfId="0" applyFont="1" applyBorder="1" applyAlignment="1">
      <alignment vertical="top"/>
      <protection locked="0"/>
    </xf>
    <xf numFmtId="0" fontId="41" fillId="0" borderId="34" xfId="0" applyFont="1" applyBorder="1" applyAlignment="1">
      <alignment vertical="top"/>
      <protection locked="0"/>
    </xf>
    <xf numFmtId="0" fontId="41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styles" Target="styles.xml" /><Relationship Id="rId16" Type="http://schemas.openxmlformats.org/officeDocument/2006/relationships/theme" Target="theme/theme1.xml" /><Relationship Id="rId17" Type="http://schemas.openxmlformats.org/officeDocument/2006/relationships/calcChain" Target="calcChain.xml" /><Relationship Id="rId1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7" t="s">
        <v>0</v>
      </c>
      <c r="B1" s="18"/>
      <c r="C1" s="18"/>
      <c r="D1" s="19" t="s">
        <v>1</v>
      </c>
      <c r="E1" s="18"/>
      <c r="F1" s="18"/>
      <c r="G1" s="18"/>
      <c r="H1" s="18"/>
      <c r="I1" s="18"/>
      <c r="J1" s="18"/>
      <c r="K1" s="20" t="s">
        <v>2</v>
      </c>
      <c r="L1" s="20"/>
      <c r="M1" s="20"/>
      <c r="N1" s="20"/>
      <c r="O1" s="20"/>
      <c r="P1" s="20"/>
      <c r="Q1" s="20"/>
      <c r="R1" s="20"/>
      <c r="S1" s="20"/>
      <c r="T1" s="18"/>
      <c r="U1" s="18"/>
      <c r="V1" s="18"/>
      <c r="W1" s="20" t="s">
        <v>3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1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3" t="s">
        <v>4</v>
      </c>
      <c r="BB1" s="23" t="s">
        <v>5</v>
      </c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T1" s="24" t="s">
        <v>6</v>
      </c>
      <c r="BU1" s="24" t="s">
        <v>6</v>
      </c>
      <c r="BV1" s="24" t="s">
        <v>7</v>
      </c>
    </row>
    <row r="2" ht="36.96" customHeight="1">
      <c r="AR2"/>
      <c r="BS2" s="25" t="s">
        <v>8</v>
      </c>
      <c r="BT2" s="25" t="s">
        <v>9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8</v>
      </c>
      <c r="BT3" s="25" t="s">
        <v>10</v>
      </c>
    </row>
    <row r="4" ht="36.96" customHeight="1">
      <c r="B4" s="29"/>
      <c r="C4" s="30"/>
      <c r="D4" s="31" t="s">
        <v>11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12</v>
      </c>
      <c r="BE4" s="34" t="s">
        <v>13</v>
      </c>
      <c r="BS4" s="25" t="s">
        <v>14</v>
      </c>
    </row>
    <row r="5" ht="14.4" customHeight="1">
      <c r="B5" s="29"/>
      <c r="C5" s="30"/>
      <c r="D5" s="35" t="s">
        <v>15</v>
      </c>
      <c r="E5" s="30"/>
      <c r="F5" s="30"/>
      <c r="G5" s="30"/>
      <c r="H5" s="30"/>
      <c r="I5" s="30"/>
      <c r="J5" s="30"/>
      <c r="K5" s="36" t="s">
        <v>16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17</v>
      </c>
      <c r="BS5" s="25" t="s">
        <v>8</v>
      </c>
    </row>
    <row r="6" ht="36.96" customHeight="1">
      <c r="B6" s="29"/>
      <c r="C6" s="30"/>
      <c r="D6" s="38" t="s">
        <v>18</v>
      </c>
      <c r="E6" s="30"/>
      <c r="F6" s="30"/>
      <c r="G6" s="30"/>
      <c r="H6" s="30"/>
      <c r="I6" s="30"/>
      <c r="J6" s="30"/>
      <c r="K6" s="39" t="s">
        <v>19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8</v>
      </c>
    </row>
    <row r="7" ht="14.4" customHeight="1">
      <c r="B7" s="29"/>
      <c r="C7" s="30"/>
      <c r="D7" s="41" t="s">
        <v>20</v>
      </c>
      <c r="E7" s="30"/>
      <c r="F7" s="30"/>
      <c r="G7" s="30"/>
      <c r="H7" s="30"/>
      <c r="I7" s="30"/>
      <c r="J7" s="30"/>
      <c r="K7" s="36" t="s">
        <v>21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23</v>
      </c>
      <c r="AO7" s="30"/>
      <c r="AP7" s="30"/>
      <c r="AQ7" s="32"/>
      <c r="BE7" s="40"/>
      <c r="BS7" s="25" t="s">
        <v>8</v>
      </c>
    </row>
    <row r="8" ht="14.4" customHeight="1">
      <c r="B8" s="29"/>
      <c r="C8" s="30"/>
      <c r="D8" s="41" t="s">
        <v>24</v>
      </c>
      <c r="E8" s="30"/>
      <c r="F8" s="30"/>
      <c r="G8" s="30"/>
      <c r="H8" s="30"/>
      <c r="I8" s="30"/>
      <c r="J8" s="30"/>
      <c r="K8" s="36" t="s">
        <v>25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26</v>
      </c>
      <c r="AL8" s="30"/>
      <c r="AM8" s="30"/>
      <c r="AN8" s="42" t="s">
        <v>27</v>
      </c>
      <c r="AO8" s="30"/>
      <c r="AP8" s="30"/>
      <c r="AQ8" s="32"/>
      <c r="BE8" s="40"/>
      <c r="BS8" s="25" t="s">
        <v>8</v>
      </c>
    </row>
    <row r="9" ht="29.28" customHeight="1">
      <c r="B9" s="29"/>
      <c r="C9" s="30"/>
      <c r="D9" s="35" t="s">
        <v>28</v>
      </c>
      <c r="E9" s="30"/>
      <c r="F9" s="30"/>
      <c r="G9" s="30"/>
      <c r="H9" s="30"/>
      <c r="I9" s="30"/>
      <c r="J9" s="30"/>
      <c r="K9" s="43" t="s">
        <v>29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5" t="s">
        <v>30</v>
      </c>
      <c r="AL9" s="30"/>
      <c r="AM9" s="30"/>
      <c r="AN9" s="43" t="s">
        <v>31</v>
      </c>
      <c r="AO9" s="30"/>
      <c r="AP9" s="30"/>
      <c r="AQ9" s="32"/>
      <c r="BE9" s="40"/>
      <c r="BS9" s="25" t="s">
        <v>8</v>
      </c>
    </row>
    <row r="10" ht="14.4" customHeight="1">
      <c r="B10" s="29"/>
      <c r="C10" s="30"/>
      <c r="D10" s="41" t="s">
        <v>32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33</v>
      </c>
      <c r="AL10" s="30"/>
      <c r="AM10" s="30"/>
      <c r="AN10" s="36" t="s">
        <v>34</v>
      </c>
      <c r="AO10" s="30"/>
      <c r="AP10" s="30"/>
      <c r="AQ10" s="32"/>
      <c r="BE10" s="40"/>
      <c r="BS10" s="25" t="s">
        <v>8</v>
      </c>
    </row>
    <row r="11" ht="18.48" customHeight="1">
      <c r="B11" s="29"/>
      <c r="C11" s="30"/>
      <c r="D11" s="30"/>
      <c r="E11" s="36" t="s">
        <v>25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35</v>
      </c>
      <c r="AL11" s="30"/>
      <c r="AM11" s="30"/>
      <c r="AN11" s="36" t="s">
        <v>36</v>
      </c>
      <c r="AO11" s="30"/>
      <c r="AP11" s="30"/>
      <c r="AQ11" s="32"/>
      <c r="BE11" s="40"/>
      <c r="BS11" s="25" t="s">
        <v>8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8</v>
      </c>
    </row>
    <row r="13" ht="14.4" customHeight="1">
      <c r="B13" s="29"/>
      <c r="C13" s="30"/>
      <c r="D13" s="41" t="s">
        <v>37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33</v>
      </c>
      <c r="AL13" s="30"/>
      <c r="AM13" s="30"/>
      <c r="AN13" s="44" t="s">
        <v>38</v>
      </c>
      <c r="AO13" s="30"/>
      <c r="AP13" s="30"/>
      <c r="AQ13" s="32"/>
      <c r="BE13" s="40"/>
      <c r="BS13" s="25" t="s">
        <v>8</v>
      </c>
    </row>
    <row r="14">
      <c r="B14" s="29"/>
      <c r="C14" s="30"/>
      <c r="D14" s="30"/>
      <c r="E14" s="44" t="s">
        <v>38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1" t="s">
        <v>35</v>
      </c>
      <c r="AL14" s="30"/>
      <c r="AM14" s="30"/>
      <c r="AN14" s="44" t="s">
        <v>38</v>
      </c>
      <c r="AO14" s="30"/>
      <c r="AP14" s="30"/>
      <c r="AQ14" s="32"/>
      <c r="BE14" s="40"/>
      <c r="BS14" s="25" t="s">
        <v>8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39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33</v>
      </c>
      <c r="AL16" s="30"/>
      <c r="AM16" s="30"/>
      <c r="AN16" s="36" t="s">
        <v>40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41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35</v>
      </c>
      <c r="AL17" s="30"/>
      <c r="AM17" s="30"/>
      <c r="AN17" s="36" t="s">
        <v>36</v>
      </c>
      <c r="AO17" s="30"/>
      <c r="AP17" s="30"/>
      <c r="AQ17" s="32"/>
      <c r="BE17" s="40"/>
      <c r="BS17" s="25" t="s">
        <v>42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8</v>
      </c>
    </row>
    <row r="19" ht="14.4" customHeight="1">
      <c r="B19" s="29"/>
      <c r="C19" s="30"/>
      <c r="D19" s="41" t="s">
        <v>43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14</v>
      </c>
    </row>
    <row r="20" ht="57" customHeight="1">
      <c r="B20" s="29"/>
      <c r="C20" s="30"/>
      <c r="D20" s="30"/>
      <c r="E20" s="46" t="s">
        <v>44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30"/>
      <c r="AP20" s="30"/>
      <c r="AQ20" s="32"/>
      <c r="BE20" s="40"/>
      <c r="BS20" s="25" t="s">
        <v>6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30"/>
      <c r="AQ22" s="32"/>
      <c r="BE22" s="40"/>
    </row>
    <row r="23" s="1" customFormat="1" ht="25.92" customHeight="1">
      <c r="B23" s="48"/>
      <c r="C23" s="49"/>
      <c r="D23" s="50" t="s">
        <v>45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2">
        <f>ROUND(AG51,1)</f>
        <v>0</v>
      </c>
      <c r="AL23" s="51"/>
      <c r="AM23" s="51"/>
      <c r="AN23" s="51"/>
      <c r="AO23" s="51"/>
      <c r="AP23" s="49"/>
      <c r="AQ23" s="53"/>
      <c r="BE23" s="40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53"/>
      <c r="BE24" s="40"/>
    </row>
    <row r="25" s="1" customFormat="1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54" t="s">
        <v>46</v>
      </c>
      <c r="M25" s="54"/>
      <c r="N25" s="54"/>
      <c r="O25" s="54"/>
      <c r="P25" s="49"/>
      <c r="Q25" s="49"/>
      <c r="R25" s="49"/>
      <c r="S25" s="49"/>
      <c r="T25" s="49"/>
      <c r="U25" s="49"/>
      <c r="V25" s="49"/>
      <c r="W25" s="54" t="s">
        <v>47</v>
      </c>
      <c r="X25" s="54"/>
      <c r="Y25" s="54"/>
      <c r="Z25" s="54"/>
      <c r="AA25" s="54"/>
      <c r="AB25" s="54"/>
      <c r="AC25" s="54"/>
      <c r="AD25" s="54"/>
      <c r="AE25" s="54"/>
      <c r="AF25" s="49"/>
      <c r="AG25" s="49"/>
      <c r="AH25" s="49"/>
      <c r="AI25" s="49"/>
      <c r="AJ25" s="49"/>
      <c r="AK25" s="54" t="s">
        <v>48</v>
      </c>
      <c r="AL25" s="54"/>
      <c r="AM25" s="54"/>
      <c r="AN25" s="54"/>
      <c r="AO25" s="54"/>
      <c r="AP25" s="49"/>
      <c r="AQ25" s="53"/>
      <c r="BE25" s="40"/>
    </row>
    <row r="26" s="2" customFormat="1" ht="14.4" customHeight="1">
      <c r="B26" s="55"/>
      <c r="C26" s="56"/>
      <c r="D26" s="57" t="s">
        <v>49</v>
      </c>
      <c r="E26" s="56"/>
      <c r="F26" s="57" t="s">
        <v>50</v>
      </c>
      <c r="G26" s="56"/>
      <c r="H26" s="56"/>
      <c r="I26" s="56"/>
      <c r="J26" s="56"/>
      <c r="K26" s="56"/>
      <c r="L26" s="58">
        <v>0.20999999999999999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9">
        <f>ROUND(AZ51,1)</f>
        <v>0</v>
      </c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9">
        <f>ROUND(AV51,2)</f>
        <v>0</v>
      </c>
      <c r="AL26" s="56"/>
      <c r="AM26" s="56"/>
      <c r="AN26" s="56"/>
      <c r="AO26" s="56"/>
      <c r="AP26" s="56"/>
      <c r="AQ26" s="60"/>
      <c r="BE26" s="40"/>
    </row>
    <row r="27" s="2" customFormat="1" ht="14.4" customHeight="1">
      <c r="B27" s="55"/>
      <c r="C27" s="56"/>
      <c r="D27" s="56"/>
      <c r="E27" s="56"/>
      <c r="F27" s="57" t="s">
        <v>51</v>
      </c>
      <c r="G27" s="56"/>
      <c r="H27" s="56"/>
      <c r="I27" s="56"/>
      <c r="J27" s="56"/>
      <c r="K27" s="56"/>
      <c r="L27" s="58">
        <v>0.14999999999999999</v>
      </c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9">
        <f>ROUND(BA51,1)</f>
        <v>0</v>
      </c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9">
        <f>ROUND(AW51,2)</f>
        <v>0</v>
      </c>
      <c r="AL27" s="56"/>
      <c r="AM27" s="56"/>
      <c r="AN27" s="56"/>
      <c r="AO27" s="56"/>
      <c r="AP27" s="56"/>
      <c r="AQ27" s="60"/>
      <c r="BE27" s="40"/>
    </row>
    <row r="28" hidden="1" s="2" customFormat="1" ht="14.4" customHeight="1">
      <c r="B28" s="55"/>
      <c r="C28" s="56"/>
      <c r="D28" s="56"/>
      <c r="E28" s="56"/>
      <c r="F28" s="57" t="s">
        <v>52</v>
      </c>
      <c r="G28" s="56"/>
      <c r="H28" s="56"/>
      <c r="I28" s="56"/>
      <c r="J28" s="56"/>
      <c r="K28" s="56"/>
      <c r="L28" s="58">
        <v>0.20999999999999999</v>
      </c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9">
        <f>ROUND(BB51,1)</f>
        <v>0</v>
      </c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9">
        <v>0</v>
      </c>
      <c r="AL28" s="56"/>
      <c r="AM28" s="56"/>
      <c r="AN28" s="56"/>
      <c r="AO28" s="56"/>
      <c r="AP28" s="56"/>
      <c r="AQ28" s="60"/>
      <c r="BE28" s="40"/>
    </row>
    <row r="29" hidden="1" s="2" customFormat="1" ht="14.4" customHeight="1">
      <c r="B29" s="55"/>
      <c r="C29" s="56"/>
      <c r="D29" s="56"/>
      <c r="E29" s="56"/>
      <c r="F29" s="57" t="s">
        <v>53</v>
      </c>
      <c r="G29" s="56"/>
      <c r="H29" s="56"/>
      <c r="I29" s="56"/>
      <c r="J29" s="56"/>
      <c r="K29" s="56"/>
      <c r="L29" s="58">
        <v>0.14999999999999999</v>
      </c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9">
        <f>ROUND(BC51,1)</f>
        <v>0</v>
      </c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9">
        <v>0</v>
      </c>
      <c r="AL29" s="56"/>
      <c r="AM29" s="56"/>
      <c r="AN29" s="56"/>
      <c r="AO29" s="56"/>
      <c r="AP29" s="56"/>
      <c r="AQ29" s="60"/>
      <c r="BE29" s="40"/>
    </row>
    <row r="30" hidden="1" s="2" customFormat="1" ht="14.4" customHeight="1">
      <c r="B30" s="55"/>
      <c r="C30" s="56"/>
      <c r="D30" s="56"/>
      <c r="E30" s="56"/>
      <c r="F30" s="57" t="s">
        <v>54</v>
      </c>
      <c r="G30" s="56"/>
      <c r="H30" s="56"/>
      <c r="I30" s="56"/>
      <c r="J30" s="56"/>
      <c r="K30" s="56"/>
      <c r="L30" s="58">
        <v>0</v>
      </c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9">
        <f>ROUND(BD51,1)</f>
        <v>0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9">
        <v>0</v>
      </c>
      <c r="AL30" s="56"/>
      <c r="AM30" s="56"/>
      <c r="AN30" s="56"/>
      <c r="AO30" s="56"/>
      <c r="AP30" s="56"/>
      <c r="AQ30" s="60"/>
      <c r="BE30" s="40"/>
    </row>
    <row r="31" s="1" customFormat="1" ht="6.96" customHeight="1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53"/>
      <c r="BE31" s="40"/>
    </row>
    <row r="32" s="1" customFormat="1" ht="25.92" customHeight="1">
      <c r="B32" s="48"/>
      <c r="C32" s="61"/>
      <c r="D32" s="62" t="s">
        <v>55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4" t="s">
        <v>56</v>
      </c>
      <c r="U32" s="63"/>
      <c r="V32" s="63"/>
      <c r="W32" s="63"/>
      <c r="X32" s="65" t="s">
        <v>57</v>
      </c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6">
        <f>SUM(AK23:AK30)</f>
        <v>0</v>
      </c>
      <c r="AL32" s="63"/>
      <c r="AM32" s="63"/>
      <c r="AN32" s="63"/>
      <c r="AO32" s="67"/>
      <c r="AP32" s="61"/>
      <c r="AQ32" s="68"/>
      <c r="BE32" s="40"/>
    </row>
    <row r="33" s="1" customFormat="1" ht="6.96" customHeight="1"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53"/>
    </row>
    <row r="34" s="1" customFormat="1" ht="6.96" customHeight="1">
      <c r="B34" s="69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1"/>
    </row>
    <row r="38" s="1" customFormat="1" ht="6.96" customHeight="1">
      <c r="B38" s="72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4"/>
    </row>
    <row r="39" s="1" customFormat="1" ht="36.96" customHeight="1">
      <c r="B39" s="48"/>
      <c r="C39" s="75" t="s">
        <v>58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4"/>
    </row>
    <row r="40" s="1" customFormat="1" ht="6.96" customHeight="1">
      <c r="B40" s="48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4"/>
    </row>
    <row r="41" s="3" customFormat="1" ht="14.4" customHeight="1">
      <c r="B41" s="77"/>
      <c r="C41" s="78" t="s">
        <v>15</v>
      </c>
      <c r="D41" s="79"/>
      <c r="E41" s="79"/>
      <c r="F41" s="79"/>
      <c r="G41" s="79"/>
      <c r="H41" s="79"/>
      <c r="I41" s="79"/>
      <c r="J41" s="79"/>
      <c r="K41" s="79"/>
      <c r="L41" s="79" t="str">
        <f>K5</f>
        <v>2018-04-005</v>
      </c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80"/>
    </row>
    <row r="42" s="4" customFormat="1" ht="36.96" customHeight="1">
      <c r="B42" s="81"/>
      <c r="C42" s="82" t="s">
        <v>18</v>
      </c>
      <c r="D42" s="83"/>
      <c r="E42" s="83"/>
      <c r="F42" s="83"/>
      <c r="G42" s="83"/>
      <c r="H42" s="83"/>
      <c r="I42" s="83"/>
      <c r="J42" s="83"/>
      <c r="K42" s="83"/>
      <c r="L42" s="84" t="str">
        <f>K6</f>
        <v>Vrátkov - splašková kanalizace a ČOV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5"/>
    </row>
    <row r="43" s="1" customFormat="1" ht="6.96" customHeight="1">
      <c r="B43" s="48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</row>
    <row r="44" s="1" customFormat="1">
      <c r="B44" s="48"/>
      <c r="C44" s="78" t="s">
        <v>24</v>
      </c>
      <c r="D44" s="76"/>
      <c r="E44" s="76"/>
      <c r="F44" s="76"/>
      <c r="G44" s="76"/>
      <c r="H44" s="76"/>
      <c r="I44" s="76"/>
      <c r="J44" s="76"/>
      <c r="K44" s="76"/>
      <c r="L44" s="86" t="str">
        <f>IF(K8="","",K8)</f>
        <v>obec Vrátkov</v>
      </c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8" t="s">
        <v>26</v>
      </c>
      <c r="AJ44" s="76"/>
      <c r="AK44" s="76"/>
      <c r="AL44" s="76"/>
      <c r="AM44" s="87" t="str">
        <f>IF(AN8= "","",AN8)</f>
        <v>23. 4. 2018</v>
      </c>
      <c r="AN44" s="87"/>
      <c r="AO44" s="76"/>
      <c r="AP44" s="76"/>
      <c r="AQ44" s="76"/>
      <c r="AR44" s="74"/>
    </row>
    <row r="45" s="1" customFormat="1" ht="6.96" customHeight="1">
      <c r="B45" s="48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</row>
    <row r="46" s="1" customFormat="1">
      <c r="B46" s="48"/>
      <c r="C46" s="78" t="s">
        <v>32</v>
      </c>
      <c r="D46" s="76"/>
      <c r="E46" s="76"/>
      <c r="F46" s="76"/>
      <c r="G46" s="76"/>
      <c r="H46" s="76"/>
      <c r="I46" s="76"/>
      <c r="J46" s="76"/>
      <c r="K46" s="76"/>
      <c r="L46" s="79" t="str">
        <f>IF(E11= "","",E11)</f>
        <v>obec Vrátkov</v>
      </c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8" t="s">
        <v>39</v>
      </c>
      <c r="AJ46" s="76"/>
      <c r="AK46" s="76"/>
      <c r="AL46" s="76"/>
      <c r="AM46" s="79" t="str">
        <f>IF(E17="","",E17)</f>
        <v>Ing. Liběna Knapová</v>
      </c>
      <c r="AN46" s="79"/>
      <c r="AO46" s="79"/>
      <c r="AP46" s="79"/>
      <c r="AQ46" s="76"/>
      <c r="AR46" s="74"/>
      <c r="AS46" s="88" t="s">
        <v>59</v>
      </c>
      <c r="AT46" s="89"/>
      <c r="AU46" s="90"/>
      <c r="AV46" s="90"/>
      <c r="AW46" s="90"/>
      <c r="AX46" s="90"/>
      <c r="AY46" s="90"/>
      <c r="AZ46" s="90"/>
      <c r="BA46" s="90"/>
      <c r="BB46" s="90"/>
      <c r="BC46" s="90"/>
      <c r="BD46" s="91"/>
    </row>
    <row r="47" s="1" customFormat="1">
      <c r="B47" s="48"/>
      <c r="C47" s="78" t="s">
        <v>37</v>
      </c>
      <c r="D47" s="76"/>
      <c r="E47" s="76"/>
      <c r="F47" s="76"/>
      <c r="G47" s="76"/>
      <c r="H47" s="76"/>
      <c r="I47" s="76"/>
      <c r="J47" s="76"/>
      <c r="K47" s="76"/>
      <c r="L47" s="79" t="str">
        <f>IF(E14= "Vyplň údaj","",E14)</f>
        <v/>
      </c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92"/>
      <c r="AT47" s="93"/>
      <c r="AU47" s="94"/>
      <c r="AV47" s="94"/>
      <c r="AW47" s="94"/>
      <c r="AX47" s="94"/>
      <c r="AY47" s="94"/>
      <c r="AZ47" s="94"/>
      <c r="BA47" s="94"/>
      <c r="BB47" s="94"/>
      <c r="BC47" s="94"/>
      <c r="BD47" s="95"/>
    </row>
    <row r="48" s="1" customFormat="1" ht="10.8" customHeight="1">
      <c r="B48" s="48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4"/>
      <c r="AS48" s="96"/>
      <c r="AT48" s="57"/>
      <c r="AU48" s="49"/>
      <c r="AV48" s="49"/>
      <c r="AW48" s="49"/>
      <c r="AX48" s="49"/>
      <c r="AY48" s="49"/>
      <c r="AZ48" s="49"/>
      <c r="BA48" s="49"/>
      <c r="BB48" s="49"/>
      <c r="BC48" s="49"/>
      <c r="BD48" s="97"/>
    </row>
    <row r="49" s="1" customFormat="1" ht="29.28" customHeight="1">
      <c r="B49" s="48"/>
      <c r="C49" s="98" t="s">
        <v>60</v>
      </c>
      <c r="D49" s="99"/>
      <c r="E49" s="99"/>
      <c r="F49" s="99"/>
      <c r="G49" s="99"/>
      <c r="H49" s="100"/>
      <c r="I49" s="101" t="s">
        <v>61</v>
      </c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102" t="s">
        <v>62</v>
      </c>
      <c r="AH49" s="99"/>
      <c r="AI49" s="99"/>
      <c r="AJ49" s="99"/>
      <c r="AK49" s="99"/>
      <c r="AL49" s="99"/>
      <c r="AM49" s="99"/>
      <c r="AN49" s="101" t="s">
        <v>63</v>
      </c>
      <c r="AO49" s="99"/>
      <c r="AP49" s="99"/>
      <c r="AQ49" s="103" t="s">
        <v>64</v>
      </c>
      <c r="AR49" s="74"/>
      <c r="AS49" s="104" t="s">
        <v>65</v>
      </c>
      <c r="AT49" s="105" t="s">
        <v>66</v>
      </c>
      <c r="AU49" s="105" t="s">
        <v>67</v>
      </c>
      <c r="AV49" s="105" t="s">
        <v>68</v>
      </c>
      <c r="AW49" s="105" t="s">
        <v>69</v>
      </c>
      <c r="AX49" s="105" t="s">
        <v>70</v>
      </c>
      <c r="AY49" s="105" t="s">
        <v>71</v>
      </c>
      <c r="AZ49" s="105" t="s">
        <v>72</v>
      </c>
      <c r="BA49" s="105" t="s">
        <v>73</v>
      </c>
      <c r="BB49" s="105" t="s">
        <v>74</v>
      </c>
      <c r="BC49" s="105" t="s">
        <v>75</v>
      </c>
      <c r="BD49" s="106" t="s">
        <v>76</v>
      </c>
    </row>
    <row r="50" s="1" customFormat="1" ht="10.8" customHeight="1">
      <c r="B50" s="48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4"/>
      <c r="AS50" s="107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9"/>
    </row>
    <row r="51" s="4" customFormat="1" ht="32.4" customHeight="1">
      <c r="B51" s="81"/>
      <c r="C51" s="110" t="s">
        <v>77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2">
        <f>ROUND(AG52+AG53+AG54+AG57+SUM(AG63:AG65),1)</f>
        <v>0</v>
      </c>
      <c r="AH51" s="112"/>
      <c r="AI51" s="112"/>
      <c r="AJ51" s="112"/>
      <c r="AK51" s="112"/>
      <c r="AL51" s="112"/>
      <c r="AM51" s="112"/>
      <c r="AN51" s="113">
        <f>SUM(AG51,AT51)</f>
        <v>0</v>
      </c>
      <c r="AO51" s="113"/>
      <c r="AP51" s="113"/>
      <c r="AQ51" s="114" t="s">
        <v>36</v>
      </c>
      <c r="AR51" s="85"/>
      <c r="AS51" s="115">
        <f>ROUND(AS52+AS53+AS54+AS57+SUM(AS63:AS65),1)</f>
        <v>0</v>
      </c>
      <c r="AT51" s="116">
        <f>ROUND(SUM(AV51:AW51),2)</f>
        <v>0</v>
      </c>
      <c r="AU51" s="117">
        <f>ROUND(AU52+AU53+AU54+AU57+SUM(AU63:AU65),5)</f>
        <v>0</v>
      </c>
      <c r="AV51" s="116">
        <f>ROUND(AZ51*L26,2)</f>
        <v>0</v>
      </c>
      <c r="AW51" s="116">
        <f>ROUND(BA51*L27,2)</f>
        <v>0</v>
      </c>
      <c r="AX51" s="116">
        <f>ROUND(BB51*L26,2)</f>
        <v>0</v>
      </c>
      <c r="AY51" s="116">
        <f>ROUND(BC51*L27,2)</f>
        <v>0</v>
      </c>
      <c r="AZ51" s="116">
        <f>ROUND(AZ52+AZ53+AZ54+AZ57+SUM(AZ63:AZ65),1)</f>
        <v>0</v>
      </c>
      <c r="BA51" s="116">
        <f>ROUND(BA52+BA53+BA54+BA57+SUM(BA63:BA65),1)</f>
        <v>0</v>
      </c>
      <c r="BB51" s="116">
        <f>ROUND(BB52+BB53+BB54+BB57+SUM(BB63:BB65),1)</f>
        <v>0</v>
      </c>
      <c r="BC51" s="116">
        <f>ROUND(BC52+BC53+BC54+BC57+SUM(BC63:BC65),1)</f>
        <v>0</v>
      </c>
      <c r="BD51" s="118">
        <f>ROUND(BD52+BD53+BD54+BD57+SUM(BD63:BD65),1)</f>
        <v>0</v>
      </c>
      <c r="BS51" s="119" t="s">
        <v>78</v>
      </c>
      <c r="BT51" s="119" t="s">
        <v>79</v>
      </c>
      <c r="BU51" s="120" t="s">
        <v>80</v>
      </c>
      <c r="BV51" s="119" t="s">
        <v>81</v>
      </c>
      <c r="BW51" s="119" t="s">
        <v>7</v>
      </c>
      <c r="BX51" s="119" t="s">
        <v>82</v>
      </c>
      <c r="CL51" s="119" t="s">
        <v>21</v>
      </c>
    </row>
    <row r="52" s="5" customFormat="1" ht="16.5" customHeight="1">
      <c r="A52" s="121" t="s">
        <v>83</v>
      </c>
      <c r="B52" s="122"/>
      <c r="C52" s="123"/>
      <c r="D52" s="124" t="s">
        <v>84</v>
      </c>
      <c r="E52" s="124"/>
      <c r="F52" s="124"/>
      <c r="G52" s="124"/>
      <c r="H52" s="124"/>
      <c r="I52" s="125"/>
      <c r="J52" s="124" t="s">
        <v>85</v>
      </c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6">
        <f>'PS 01 - Strojně technolog...'!J27</f>
        <v>0</v>
      </c>
      <c r="AH52" s="125"/>
      <c r="AI52" s="125"/>
      <c r="AJ52" s="125"/>
      <c r="AK52" s="125"/>
      <c r="AL52" s="125"/>
      <c r="AM52" s="125"/>
      <c r="AN52" s="126">
        <f>SUM(AG52,AT52)</f>
        <v>0</v>
      </c>
      <c r="AO52" s="125"/>
      <c r="AP52" s="125"/>
      <c r="AQ52" s="127" t="s">
        <v>86</v>
      </c>
      <c r="AR52" s="128"/>
      <c r="AS52" s="129">
        <v>0</v>
      </c>
      <c r="AT52" s="130">
        <f>ROUND(SUM(AV52:AW52),2)</f>
        <v>0</v>
      </c>
      <c r="AU52" s="131">
        <f>'PS 01 - Strojně technolog...'!P78</f>
        <v>0</v>
      </c>
      <c r="AV52" s="130">
        <f>'PS 01 - Strojně technolog...'!J30</f>
        <v>0</v>
      </c>
      <c r="AW52" s="130">
        <f>'PS 01 - Strojně technolog...'!J31</f>
        <v>0</v>
      </c>
      <c r="AX52" s="130">
        <f>'PS 01 - Strojně technolog...'!J32</f>
        <v>0</v>
      </c>
      <c r="AY52" s="130">
        <f>'PS 01 - Strojně technolog...'!J33</f>
        <v>0</v>
      </c>
      <c r="AZ52" s="130">
        <f>'PS 01 - Strojně technolog...'!F30</f>
        <v>0</v>
      </c>
      <c r="BA52" s="130">
        <f>'PS 01 - Strojně technolog...'!F31</f>
        <v>0</v>
      </c>
      <c r="BB52" s="130">
        <f>'PS 01 - Strojně technolog...'!F32</f>
        <v>0</v>
      </c>
      <c r="BC52" s="130">
        <f>'PS 01 - Strojně technolog...'!F33</f>
        <v>0</v>
      </c>
      <c r="BD52" s="132">
        <f>'PS 01 - Strojně technolog...'!F34</f>
        <v>0</v>
      </c>
      <c r="BT52" s="133" t="s">
        <v>87</v>
      </c>
      <c r="BV52" s="133" t="s">
        <v>81</v>
      </c>
      <c r="BW52" s="133" t="s">
        <v>88</v>
      </c>
      <c r="BX52" s="133" t="s">
        <v>7</v>
      </c>
      <c r="CL52" s="133" t="s">
        <v>21</v>
      </c>
      <c r="CM52" s="133" t="s">
        <v>89</v>
      </c>
    </row>
    <row r="53" s="5" customFormat="1" ht="16.5" customHeight="1">
      <c r="A53" s="121" t="s">
        <v>83</v>
      </c>
      <c r="B53" s="122"/>
      <c r="C53" s="123"/>
      <c r="D53" s="124" t="s">
        <v>90</v>
      </c>
      <c r="E53" s="124"/>
      <c r="F53" s="124"/>
      <c r="G53" s="124"/>
      <c r="H53" s="124"/>
      <c r="I53" s="125"/>
      <c r="J53" s="124" t="s">
        <v>91</v>
      </c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6">
        <f>'PS 02 - Elektrotechnická ...'!J27</f>
        <v>0</v>
      </c>
      <c r="AH53" s="125"/>
      <c r="AI53" s="125"/>
      <c r="AJ53" s="125"/>
      <c r="AK53" s="125"/>
      <c r="AL53" s="125"/>
      <c r="AM53" s="125"/>
      <c r="AN53" s="126">
        <f>SUM(AG53,AT53)</f>
        <v>0</v>
      </c>
      <c r="AO53" s="125"/>
      <c r="AP53" s="125"/>
      <c r="AQ53" s="127" t="s">
        <v>86</v>
      </c>
      <c r="AR53" s="128"/>
      <c r="AS53" s="129">
        <v>0</v>
      </c>
      <c r="AT53" s="130">
        <f>ROUND(SUM(AV53:AW53),2)</f>
        <v>0</v>
      </c>
      <c r="AU53" s="131">
        <f>'PS 02 - Elektrotechnická ...'!P84</f>
        <v>0</v>
      </c>
      <c r="AV53" s="130">
        <f>'PS 02 - Elektrotechnická ...'!J30</f>
        <v>0</v>
      </c>
      <c r="AW53" s="130">
        <f>'PS 02 - Elektrotechnická ...'!J31</f>
        <v>0</v>
      </c>
      <c r="AX53" s="130">
        <f>'PS 02 - Elektrotechnická ...'!J32</f>
        <v>0</v>
      </c>
      <c r="AY53" s="130">
        <f>'PS 02 - Elektrotechnická ...'!J33</f>
        <v>0</v>
      </c>
      <c r="AZ53" s="130">
        <f>'PS 02 - Elektrotechnická ...'!F30</f>
        <v>0</v>
      </c>
      <c r="BA53" s="130">
        <f>'PS 02 - Elektrotechnická ...'!F31</f>
        <v>0</v>
      </c>
      <c r="BB53" s="130">
        <f>'PS 02 - Elektrotechnická ...'!F32</f>
        <v>0</v>
      </c>
      <c r="BC53" s="130">
        <f>'PS 02 - Elektrotechnická ...'!F33</f>
        <v>0</v>
      </c>
      <c r="BD53" s="132">
        <f>'PS 02 - Elektrotechnická ...'!F34</f>
        <v>0</v>
      </c>
      <c r="BT53" s="133" t="s">
        <v>87</v>
      </c>
      <c r="BV53" s="133" t="s">
        <v>81</v>
      </c>
      <c r="BW53" s="133" t="s">
        <v>92</v>
      </c>
      <c r="BX53" s="133" t="s">
        <v>7</v>
      </c>
      <c r="CL53" s="133" t="s">
        <v>21</v>
      </c>
      <c r="CM53" s="133" t="s">
        <v>89</v>
      </c>
    </row>
    <row r="54" s="5" customFormat="1" ht="16.5" customHeight="1">
      <c r="B54" s="122"/>
      <c r="C54" s="123"/>
      <c r="D54" s="124" t="s">
        <v>93</v>
      </c>
      <c r="E54" s="124"/>
      <c r="F54" s="124"/>
      <c r="G54" s="124"/>
      <c r="H54" s="124"/>
      <c r="I54" s="125"/>
      <c r="J54" s="124" t="s">
        <v>94</v>
      </c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34">
        <f>ROUND(SUM(AG55:AG56),1)</f>
        <v>0</v>
      </c>
      <c r="AH54" s="125"/>
      <c r="AI54" s="125"/>
      <c r="AJ54" s="125"/>
      <c r="AK54" s="125"/>
      <c r="AL54" s="125"/>
      <c r="AM54" s="125"/>
      <c r="AN54" s="126">
        <f>SUM(AG54,AT54)</f>
        <v>0</v>
      </c>
      <c r="AO54" s="125"/>
      <c r="AP54" s="125"/>
      <c r="AQ54" s="127" t="s">
        <v>86</v>
      </c>
      <c r="AR54" s="128"/>
      <c r="AS54" s="129">
        <f>ROUND(SUM(AS55:AS56),1)</f>
        <v>0</v>
      </c>
      <c r="AT54" s="130">
        <f>ROUND(SUM(AV54:AW54),2)</f>
        <v>0</v>
      </c>
      <c r="AU54" s="131">
        <f>ROUND(SUM(AU55:AU56),5)</f>
        <v>0</v>
      </c>
      <c r="AV54" s="130">
        <f>ROUND(AZ54*L26,2)</f>
        <v>0</v>
      </c>
      <c r="AW54" s="130">
        <f>ROUND(BA54*L27,2)</f>
        <v>0</v>
      </c>
      <c r="AX54" s="130">
        <f>ROUND(BB54*L26,2)</f>
        <v>0</v>
      </c>
      <c r="AY54" s="130">
        <f>ROUND(BC54*L27,2)</f>
        <v>0</v>
      </c>
      <c r="AZ54" s="130">
        <f>ROUND(SUM(AZ55:AZ56),1)</f>
        <v>0</v>
      </c>
      <c r="BA54" s="130">
        <f>ROUND(SUM(BA55:BA56),1)</f>
        <v>0</v>
      </c>
      <c r="BB54" s="130">
        <f>ROUND(SUM(BB55:BB56),1)</f>
        <v>0</v>
      </c>
      <c r="BC54" s="130">
        <f>ROUND(SUM(BC55:BC56),1)</f>
        <v>0</v>
      </c>
      <c r="BD54" s="132">
        <f>ROUND(SUM(BD55:BD56),1)</f>
        <v>0</v>
      </c>
      <c r="BS54" s="133" t="s">
        <v>78</v>
      </c>
      <c r="BT54" s="133" t="s">
        <v>87</v>
      </c>
      <c r="BU54" s="133" t="s">
        <v>80</v>
      </c>
      <c r="BV54" s="133" t="s">
        <v>81</v>
      </c>
      <c r="BW54" s="133" t="s">
        <v>95</v>
      </c>
      <c r="BX54" s="133" t="s">
        <v>7</v>
      </c>
      <c r="CL54" s="133" t="s">
        <v>21</v>
      </c>
      <c r="CM54" s="133" t="s">
        <v>89</v>
      </c>
    </row>
    <row r="55" s="6" customFormat="1" ht="16.5" customHeight="1">
      <c r="A55" s="121" t="s">
        <v>83</v>
      </c>
      <c r="B55" s="135"/>
      <c r="C55" s="136"/>
      <c r="D55" s="136"/>
      <c r="E55" s="137" t="s">
        <v>96</v>
      </c>
      <c r="F55" s="137"/>
      <c r="G55" s="137"/>
      <c r="H55" s="137"/>
      <c r="I55" s="137"/>
      <c r="J55" s="136"/>
      <c r="K55" s="137" t="s">
        <v>97</v>
      </c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8">
        <f>'SO 01.1 - Hlavní tlakové ...'!J29</f>
        <v>0</v>
      </c>
      <c r="AH55" s="136"/>
      <c r="AI55" s="136"/>
      <c r="AJ55" s="136"/>
      <c r="AK55" s="136"/>
      <c r="AL55" s="136"/>
      <c r="AM55" s="136"/>
      <c r="AN55" s="138">
        <f>SUM(AG55,AT55)</f>
        <v>0</v>
      </c>
      <c r="AO55" s="136"/>
      <c r="AP55" s="136"/>
      <c r="AQ55" s="139" t="s">
        <v>98</v>
      </c>
      <c r="AR55" s="140"/>
      <c r="AS55" s="141">
        <v>0</v>
      </c>
      <c r="AT55" s="142">
        <f>ROUND(SUM(AV55:AW55),2)</f>
        <v>0</v>
      </c>
      <c r="AU55" s="143">
        <f>'SO 01.1 - Hlavní tlakové ...'!P93</f>
        <v>0</v>
      </c>
      <c r="AV55" s="142">
        <f>'SO 01.1 - Hlavní tlakové ...'!J32</f>
        <v>0</v>
      </c>
      <c r="AW55" s="142">
        <f>'SO 01.1 - Hlavní tlakové ...'!J33</f>
        <v>0</v>
      </c>
      <c r="AX55" s="142">
        <f>'SO 01.1 - Hlavní tlakové ...'!J34</f>
        <v>0</v>
      </c>
      <c r="AY55" s="142">
        <f>'SO 01.1 - Hlavní tlakové ...'!J35</f>
        <v>0</v>
      </c>
      <c r="AZ55" s="142">
        <f>'SO 01.1 - Hlavní tlakové ...'!F32</f>
        <v>0</v>
      </c>
      <c r="BA55" s="142">
        <f>'SO 01.1 - Hlavní tlakové ...'!F33</f>
        <v>0</v>
      </c>
      <c r="BB55" s="142">
        <f>'SO 01.1 - Hlavní tlakové ...'!F34</f>
        <v>0</v>
      </c>
      <c r="BC55" s="142">
        <f>'SO 01.1 - Hlavní tlakové ...'!F35</f>
        <v>0</v>
      </c>
      <c r="BD55" s="144">
        <f>'SO 01.1 - Hlavní tlakové ...'!F36</f>
        <v>0</v>
      </c>
      <c r="BT55" s="145" t="s">
        <v>89</v>
      </c>
      <c r="BV55" s="145" t="s">
        <v>81</v>
      </c>
      <c r="BW55" s="145" t="s">
        <v>99</v>
      </c>
      <c r="BX55" s="145" t="s">
        <v>95</v>
      </c>
      <c r="CL55" s="145" t="s">
        <v>21</v>
      </c>
    </row>
    <row r="56" s="6" customFormat="1" ht="16.5" customHeight="1">
      <c r="A56" s="121" t="s">
        <v>83</v>
      </c>
      <c r="B56" s="135"/>
      <c r="C56" s="136"/>
      <c r="D56" s="136"/>
      <c r="E56" s="137" t="s">
        <v>100</v>
      </c>
      <c r="F56" s="137"/>
      <c r="G56" s="137"/>
      <c r="H56" s="137"/>
      <c r="I56" s="137"/>
      <c r="J56" s="136"/>
      <c r="K56" s="137" t="s">
        <v>101</v>
      </c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8">
        <f>'SO 01.2 - Vedlejší tlakov...'!J29</f>
        <v>0</v>
      </c>
      <c r="AH56" s="136"/>
      <c r="AI56" s="136"/>
      <c r="AJ56" s="136"/>
      <c r="AK56" s="136"/>
      <c r="AL56" s="136"/>
      <c r="AM56" s="136"/>
      <c r="AN56" s="138">
        <f>SUM(AG56,AT56)</f>
        <v>0</v>
      </c>
      <c r="AO56" s="136"/>
      <c r="AP56" s="136"/>
      <c r="AQ56" s="139" t="s">
        <v>98</v>
      </c>
      <c r="AR56" s="140"/>
      <c r="AS56" s="141">
        <v>0</v>
      </c>
      <c r="AT56" s="142">
        <f>ROUND(SUM(AV56:AW56),2)</f>
        <v>0</v>
      </c>
      <c r="AU56" s="143">
        <f>'SO 01.2 - Vedlejší tlakov...'!P91</f>
        <v>0</v>
      </c>
      <c r="AV56" s="142">
        <f>'SO 01.2 - Vedlejší tlakov...'!J32</f>
        <v>0</v>
      </c>
      <c r="AW56" s="142">
        <f>'SO 01.2 - Vedlejší tlakov...'!J33</f>
        <v>0</v>
      </c>
      <c r="AX56" s="142">
        <f>'SO 01.2 - Vedlejší tlakov...'!J34</f>
        <v>0</v>
      </c>
      <c r="AY56" s="142">
        <f>'SO 01.2 - Vedlejší tlakov...'!J35</f>
        <v>0</v>
      </c>
      <c r="AZ56" s="142">
        <f>'SO 01.2 - Vedlejší tlakov...'!F32</f>
        <v>0</v>
      </c>
      <c r="BA56" s="142">
        <f>'SO 01.2 - Vedlejší tlakov...'!F33</f>
        <v>0</v>
      </c>
      <c r="BB56" s="142">
        <f>'SO 01.2 - Vedlejší tlakov...'!F34</f>
        <v>0</v>
      </c>
      <c r="BC56" s="142">
        <f>'SO 01.2 - Vedlejší tlakov...'!F35</f>
        <v>0</v>
      </c>
      <c r="BD56" s="144">
        <f>'SO 01.2 - Vedlejší tlakov...'!F36</f>
        <v>0</v>
      </c>
      <c r="BT56" s="145" t="s">
        <v>89</v>
      </c>
      <c r="BV56" s="145" t="s">
        <v>81</v>
      </c>
      <c r="BW56" s="145" t="s">
        <v>102</v>
      </c>
      <c r="BX56" s="145" t="s">
        <v>95</v>
      </c>
      <c r="CL56" s="145" t="s">
        <v>21</v>
      </c>
    </row>
    <row r="57" s="5" customFormat="1" ht="16.5" customHeight="1">
      <c r="B57" s="122"/>
      <c r="C57" s="123"/>
      <c r="D57" s="124" t="s">
        <v>103</v>
      </c>
      <c r="E57" s="124"/>
      <c r="F57" s="124"/>
      <c r="G57" s="124"/>
      <c r="H57" s="124"/>
      <c r="I57" s="125"/>
      <c r="J57" s="124" t="s">
        <v>104</v>
      </c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34">
        <f>ROUND(SUM(AG58:AG62),1)</f>
        <v>0</v>
      </c>
      <c r="AH57" s="125"/>
      <c r="AI57" s="125"/>
      <c r="AJ57" s="125"/>
      <c r="AK57" s="125"/>
      <c r="AL57" s="125"/>
      <c r="AM57" s="125"/>
      <c r="AN57" s="126">
        <f>SUM(AG57,AT57)</f>
        <v>0</v>
      </c>
      <c r="AO57" s="125"/>
      <c r="AP57" s="125"/>
      <c r="AQ57" s="127" t="s">
        <v>86</v>
      </c>
      <c r="AR57" s="128"/>
      <c r="AS57" s="129">
        <f>ROUND(SUM(AS58:AS62),1)</f>
        <v>0</v>
      </c>
      <c r="AT57" s="130">
        <f>ROUND(SUM(AV57:AW57),2)</f>
        <v>0</v>
      </c>
      <c r="AU57" s="131">
        <f>ROUND(SUM(AU58:AU62),5)</f>
        <v>0</v>
      </c>
      <c r="AV57" s="130">
        <f>ROUND(AZ57*L26,2)</f>
        <v>0</v>
      </c>
      <c r="AW57" s="130">
        <f>ROUND(BA57*L27,2)</f>
        <v>0</v>
      </c>
      <c r="AX57" s="130">
        <f>ROUND(BB57*L26,2)</f>
        <v>0</v>
      </c>
      <c r="AY57" s="130">
        <f>ROUND(BC57*L27,2)</f>
        <v>0</v>
      </c>
      <c r="AZ57" s="130">
        <f>ROUND(SUM(AZ58:AZ62),1)</f>
        <v>0</v>
      </c>
      <c r="BA57" s="130">
        <f>ROUND(SUM(BA58:BA62),1)</f>
        <v>0</v>
      </c>
      <c r="BB57" s="130">
        <f>ROUND(SUM(BB58:BB62),1)</f>
        <v>0</v>
      </c>
      <c r="BC57" s="130">
        <f>ROUND(SUM(BC58:BC62),1)</f>
        <v>0</v>
      </c>
      <c r="BD57" s="132">
        <f>ROUND(SUM(BD58:BD62),1)</f>
        <v>0</v>
      </c>
      <c r="BS57" s="133" t="s">
        <v>78</v>
      </c>
      <c r="BT57" s="133" t="s">
        <v>87</v>
      </c>
      <c r="BU57" s="133" t="s">
        <v>80</v>
      </c>
      <c r="BV57" s="133" t="s">
        <v>81</v>
      </c>
      <c r="BW57" s="133" t="s">
        <v>105</v>
      </c>
      <c r="BX57" s="133" t="s">
        <v>7</v>
      </c>
      <c r="CL57" s="133" t="s">
        <v>21</v>
      </c>
      <c r="CM57" s="133" t="s">
        <v>89</v>
      </c>
    </row>
    <row r="58" s="6" customFormat="1" ht="16.5" customHeight="1">
      <c r="A58" s="121" t="s">
        <v>83</v>
      </c>
      <c r="B58" s="135"/>
      <c r="C58" s="136"/>
      <c r="D58" s="136"/>
      <c r="E58" s="137" t="s">
        <v>106</v>
      </c>
      <c r="F58" s="137"/>
      <c r="G58" s="137"/>
      <c r="H58" s="137"/>
      <c r="I58" s="137"/>
      <c r="J58" s="136"/>
      <c r="K58" s="137" t="s">
        <v>107</v>
      </c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8">
        <f>'SO 02.1 - Čistírna odpadn...'!J29</f>
        <v>0</v>
      </c>
      <c r="AH58" s="136"/>
      <c r="AI58" s="136"/>
      <c r="AJ58" s="136"/>
      <c r="AK58" s="136"/>
      <c r="AL58" s="136"/>
      <c r="AM58" s="136"/>
      <c r="AN58" s="138">
        <f>SUM(AG58,AT58)</f>
        <v>0</v>
      </c>
      <c r="AO58" s="136"/>
      <c r="AP58" s="136"/>
      <c r="AQ58" s="139" t="s">
        <v>98</v>
      </c>
      <c r="AR58" s="140"/>
      <c r="AS58" s="141">
        <v>0</v>
      </c>
      <c r="AT58" s="142">
        <f>ROUND(SUM(AV58:AW58),2)</f>
        <v>0</v>
      </c>
      <c r="AU58" s="143">
        <f>'SO 02.1 - Čistírna odpadn...'!P105</f>
        <v>0</v>
      </c>
      <c r="AV58" s="142">
        <f>'SO 02.1 - Čistírna odpadn...'!J32</f>
        <v>0</v>
      </c>
      <c r="AW58" s="142">
        <f>'SO 02.1 - Čistírna odpadn...'!J33</f>
        <v>0</v>
      </c>
      <c r="AX58" s="142">
        <f>'SO 02.1 - Čistírna odpadn...'!J34</f>
        <v>0</v>
      </c>
      <c r="AY58" s="142">
        <f>'SO 02.1 - Čistírna odpadn...'!J35</f>
        <v>0</v>
      </c>
      <c r="AZ58" s="142">
        <f>'SO 02.1 - Čistírna odpadn...'!F32</f>
        <v>0</v>
      </c>
      <c r="BA58" s="142">
        <f>'SO 02.1 - Čistírna odpadn...'!F33</f>
        <v>0</v>
      </c>
      <c r="BB58" s="142">
        <f>'SO 02.1 - Čistírna odpadn...'!F34</f>
        <v>0</v>
      </c>
      <c r="BC58" s="142">
        <f>'SO 02.1 - Čistírna odpadn...'!F35</f>
        <v>0</v>
      </c>
      <c r="BD58" s="144">
        <f>'SO 02.1 - Čistírna odpadn...'!F36</f>
        <v>0</v>
      </c>
      <c r="BT58" s="145" t="s">
        <v>89</v>
      </c>
      <c r="BV58" s="145" t="s">
        <v>81</v>
      </c>
      <c r="BW58" s="145" t="s">
        <v>108</v>
      </c>
      <c r="BX58" s="145" t="s">
        <v>105</v>
      </c>
      <c r="CL58" s="145" t="s">
        <v>21</v>
      </c>
    </row>
    <row r="59" s="6" customFormat="1" ht="16.5" customHeight="1">
      <c r="A59" s="121" t="s">
        <v>83</v>
      </c>
      <c r="B59" s="135"/>
      <c r="C59" s="136"/>
      <c r="D59" s="136"/>
      <c r="E59" s="137" t="s">
        <v>109</v>
      </c>
      <c r="F59" s="137"/>
      <c r="G59" s="137"/>
      <c r="H59" s="137"/>
      <c r="I59" s="137"/>
      <c r="J59" s="136"/>
      <c r="K59" s="137" t="s">
        <v>110</v>
      </c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8">
        <f>'SO 02.2 - Propojovací pot...'!J29</f>
        <v>0</v>
      </c>
      <c r="AH59" s="136"/>
      <c r="AI59" s="136"/>
      <c r="AJ59" s="136"/>
      <c r="AK59" s="136"/>
      <c r="AL59" s="136"/>
      <c r="AM59" s="136"/>
      <c r="AN59" s="138">
        <f>SUM(AG59,AT59)</f>
        <v>0</v>
      </c>
      <c r="AO59" s="136"/>
      <c r="AP59" s="136"/>
      <c r="AQ59" s="139" t="s">
        <v>98</v>
      </c>
      <c r="AR59" s="140"/>
      <c r="AS59" s="141">
        <v>0</v>
      </c>
      <c r="AT59" s="142">
        <f>ROUND(SUM(AV59:AW59),2)</f>
        <v>0</v>
      </c>
      <c r="AU59" s="143">
        <f>'SO 02.2 - Propojovací pot...'!P90</f>
        <v>0</v>
      </c>
      <c r="AV59" s="142">
        <f>'SO 02.2 - Propojovací pot...'!J32</f>
        <v>0</v>
      </c>
      <c r="AW59" s="142">
        <f>'SO 02.2 - Propojovací pot...'!J33</f>
        <v>0</v>
      </c>
      <c r="AX59" s="142">
        <f>'SO 02.2 - Propojovací pot...'!J34</f>
        <v>0</v>
      </c>
      <c r="AY59" s="142">
        <f>'SO 02.2 - Propojovací pot...'!J35</f>
        <v>0</v>
      </c>
      <c r="AZ59" s="142">
        <f>'SO 02.2 - Propojovací pot...'!F32</f>
        <v>0</v>
      </c>
      <c r="BA59" s="142">
        <f>'SO 02.2 - Propojovací pot...'!F33</f>
        <v>0</v>
      </c>
      <c r="BB59" s="142">
        <f>'SO 02.2 - Propojovací pot...'!F34</f>
        <v>0</v>
      </c>
      <c r="BC59" s="142">
        <f>'SO 02.2 - Propojovací pot...'!F35</f>
        <v>0</v>
      </c>
      <c r="BD59" s="144">
        <f>'SO 02.2 - Propojovací pot...'!F36</f>
        <v>0</v>
      </c>
      <c r="BT59" s="145" t="s">
        <v>89</v>
      </c>
      <c r="BV59" s="145" t="s">
        <v>81</v>
      </c>
      <c r="BW59" s="145" t="s">
        <v>111</v>
      </c>
      <c r="BX59" s="145" t="s">
        <v>105</v>
      </c>
      <c r="CL59" s="145" t="s">
        <v>21</v>
      </c>
    </row>
    <row r="60" s="6" customFormat="1" ht="16.5" customHeight="1">
      <c r="A60" s="121" t="s">
        <v>83</v>
      </c>
      <c r="B60" s="135"/>
      <c r="C60" s="136"/>
      <c r="D60" s="136"/>
      <c r="E60" s="137" t="s">
        <v>112</v>
      </c>
      <c r="F60" s="137"/>
      <c r="G60" s="137"/>
      <c r="H60" s="137"/>
      <c r="I60" s="137"/>
      <c r="J60" s="136"/>
      <c r="K60" s="137" t="s">
        <v>113</v>
      </c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8">
        <f>'SO 02.3 - Studna'!J29</f>
        <v>0</v>
      </c>
      <c r="AH60" s="136"/>
      <c r="AI60" s="136"/>
      <c r="AJ60" s="136"/>
      <c r="AK60" s="136"/>
      <c r="AL60" s="136"/>
      <c r="AM60" s="136"/>
      <c r="AN60" s="138">
        <f>SUM(AG60,AT60)</f>
        <v>0</v>
      </c>
      <c r="AO60" s="136"/>
      <c r="AP60" s="136"/>
      <c r="AQ60" s="139" t="s">
        <v>98</v>
      </c>
      <c r="AR60" s="140"/>
      <c r="AS60" s="141">
        <v>0</v>
      </c>
      <c r="AT60" s="142">
        <f>ROUND(SUM(AV60:AW60),2)</f>
        <v>0</v>
      </c>
      <c r="AU60" s="143">
        <f>'SO 02.3 - Studna'!P86</f>
        <v>0</v>
      </c>
      <c r="AV60" s="142">
        <f>'SO 02.3 - Studna'!J32</f>
        <v>0</v>
      </c>
      <c r="AW60" s="142">
        <f>'SO 02.3 - Studna'!J33</f>
        <v>0</v>
      </c>
      <c r="AX60" s="142">
        <f>'SO 02.3 - Studna'!J34</f>
        <v>0</v>
      </c>
      <c r="AY60" s="142">
        <f>'SO 02.3 - Studna'!J35</f>
        <v>0</v>
      </c>
      <c r="AZ60" s="142">
        <f>'SO 02.3 - Studna'!F32</f>
        <v>0</v>
      </c>
      <c r="BA60" s="142">
        <f>'SO 02.3 - Studna'!F33</f>
        <v>0</v>
      </c>
      <c r="BB60" s="142">
        <f>'SO 02.3 - Studna'!F34</f>
        <v>0</v>
      </c>
      <c r="BC60" s="142">
        <f>'SO 02.3 - Studna'!F35</f>
        <v>0</v>
      </c>
      <c r="BD60" s="144">
        <f>'SO 02.3 - Studna'!F36</f>
        <v>0</v>
      </c>
      <c r="BT60" s="145" t="s">
        <v>89</v>
      </c>
      <c r="BV60" s="145" t="s">
        <v>81</v>
      </c>
      <c r="BW60" s="145" t="s">
        <v>114</v>
      </c>
      <c r="BX60" s="145" t="s">
        <v>105</v>
      </c>
      <c r="CL60" s="145" t="s">
        <v>21</v>
      </c>
    </row>
    <row r="61" s="6" customFormat="1" ht="16.5" customHeight="1">
      <c r="A61" s="121" t="s">
        <v>83</v>
      </c>
      <c r="B61" s="135"/>
      <c r="C61" s="136"/>
      <c r="D61" s="136"/>
      <c r="E61" s="137" t="s">
        <v>115</v>
      </c>
      <c r="F61" s="137"/>
      <c r="G61" s="137"/>
      <c r="H61" s="137"/>
      <c r="I61" s="137"/>
      <c r="J61" s="136"/>
      <c r="K61" s="137" t="s">
        <v>116</v>
      </c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8">
        <f>'SO 02.4 - Odtok z ČOV'!J29</f>
        <v>0</v>
      </c>
      <c r="AH61" s="136"/>
      <c r="AI61" s="136"/>
      <c r="AJ61" s="136"/>
      <c r="AK61" s="136"/>
      <c r="AL61" s="136"/>
      <c r="AM61" s="136"/>
      <c r="AN61" s="138">
        <f>SUM(AG61,AT61)</f>
        <v>0</v>
      </c>
      <c r="AO61" s="136"/>
      <c r="AP61" s="136"/>
      <c r="AQ61" s="139" t="s">
        <v>98</v>
      </c>
      <c r="AR61" s="140"/>
      <c r="AS61" s="141">
        <v>0</v>
      </c>
      <c r="AT61" s="142">
        <f>ROUND(SUM(AV61:AW61),2)</f>
        <v>0</v>
      </c>
      <c r="AU61" s="143">
        <f>'SO 02.4 - Odtok z ČOV'!P88</f>
        <v>0</v>
      </c>
      <c r="AV61" s="142">
        <f>'SO 02.4 - Odtok z ČOV'!J32</f>
        <v>0</v>
      </c>
      <c r="AW61" s="142">
        <f>'SO 02.4 - Odtok z ČOV'!J33</f>
        <v>0</v>
      </c>
      <c r="AX61" s="142">
        <f>'SO 02.4 - Odtok z ČOV'!J34</f>
        <v>0</v>
      </c>
      <c r="AY61" s="142">
        <f>'SO 02.4 - Odtok z ČOV'!J35</f>
        <v>0</v>
      </c>
      <c r="AZ61" s="142">
        <f>'SO 02.4 - Odtok z ČOV'!F32</f>
        <v>0</v>
      </c>
      <c r="BA61" s="142">
        <f>'SO 02.4 - Odtok z ČOV'!F33</f>
        <v>0</v>
      </c>
      <c r="BB61" s="142">
        <f>'SO 02.4 - Odtok z ČOV'!F34</f>
        <v>0</v>
      </c>
      <c r="BC61" s="142">
        <f>'SO 02.4 - Odtok z ČOV'!F35</f>
        <v>0</v>
      </c>
      <c r="BD61" s="144">
        <f>'SO 02.4 - Odtok z ČOV'!F36</f>
        <v>0</v>
      </c>
      <c r="BT61" s="145" t="s">
        <v>89</v>
      </c>
      <c r="BV61" s="145" t="s">
        <v>81</v>
      </c>
      <c r="BW61" s="145" t="s">
        <v>117</v>
      </c>
      <c r="BX61" s="145" t="s">
        <v>105</v>
      </c>
      <c r="CL61" s="145" t="s">
        <v>21</v>
      </c>
    </row>
    <row r="62" s="6" customFormat="1" ht="16.5" customHeight="1">
      <c r="A62" s="121" t="s">
        <v>83</v>
      </c>
      <c r="B62" s="135"/>
      <c r="C62" s="136"/>
      <c r="D62" s="136"/>
      <c r="E62" s="137" t="s">
        <v>118</v>
      </c>
      <c r="F62" s="137"/>
      <c r="G62" s="137"/>
      <c r="H62" s="137"/>
      <c r="I62" s="137"/>
      <c r="J62" s="136"/>
      <c r="K62" s="137" t="s">
        <v>119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8">
        <f>'SO 02.5 - Příjezdová a ar...'!J29</f>
        <v>0</v>
      </c>
      <c r="AH62" s="136"/>
      <c r="AI62" s="136"/>
      <c r="AJ62" s="136"/>
      <c r="AK62" s="136"/>
      <c r="AL62" s="136"/>
      <c r="AM62" s="136"/>
      <c r="AN62" s="138">
        <f>SUM(AG62,AT62)</f>
        <v>0</v>
      </c>
      <c r="AO62" s="136"/>
      <c r="AP62" s="136"/>
      <c r="AQ62" s="139" t="s">
        <v>98</v>
      </c>
      <c r="AR62" s="140"/>
      <c r="AS62" s="141">
        <v>0</v>
      </c>
      <c r="AT62" s="142">
        <f>ROUND(SUM(AV62:AW62),2)</f>
        <v>0</v>
      </c>
      <c r="AU62" s="143">
        <f>'SO 02.5 - Příjezdová a ar...'!P87</f>
        <v>0</v>
      </c>
      <c r="AV62" s="142">
        <f>'SO 02.5 - Příjezdová a ar...'!J32</f>
        <v>0</v>
      </c>
      <c r="AW62" s="142">
        <f>'SO 02.5 - Příjezdová a ar...'!J33</f>
        <v>0</v>
      </c>
      <c r="AX62" s="142">
        <f>'SO 02.5 - Příjezdová a ar...'!J34</f>
        <v>0</v>
      </c>
      <c r="AY62" s="142">
        <f>'SO 02.5 - Příjezdová a ar...'!J35</f>
        <v>0</v>
      </c>
      <c r="AZ62" s="142">
        <f>'SO 02.5 - Příjezdová a ar...'!F32</f>
        <v>0</v>
      </c>
      <c r="BA62" s="142">
        <f>'SO 02.5 - Příjezdová a ar...'!F33</f>
        <v>0</v>
      </c>
      <c r="BB62" s="142">
        <f>'SO 02.5 - Příjezdová a ar...'!F34</f>
        <v>0</v>
      </c>
      <c r="BC62" s="142">
        <f>'SO 02.5 - Příjezdová a ar...'!F35</f>
        <v>0</v>
      </c>
      <c r="BD62" s="144">
        <f>'SO 02.5 - Příjezdová a ar...'!F36</f>
        <v>0</v>
      </c>
      <c r="BT62" s="145" t="s">
        <v>89</v>
      </c>
      <c r="BV62" s="145" t="s">
        <v>81</v>
      </c>
      <c r="BW62" s="145" t="s">
        <v>120</v>
      </c>
      <c r="BX62" s="145" t="s">
        <v>105</v>
      </c>
      <c r="CL62" s="145" t="s">
        <v>21</v>
      </c>
    </row>
    <row r="63" s="5" customFormat="1" ht="16.5" customHeight="1">
      <c r="A63" s="121" t="s">
        <v>83</v>
      </c>
      <c r="B63" s="122"/>
      <c r="C63" s="123"/>
      <c r="D63" s="124" t="s">
        <v>121</v>
      </c>
      <c r="E63" s="124"/>
      <c r="F63" s="124"/>
      <c r="G63" s="124"/>
      <c r="H63" s="124"/>
      <c r="I63" s="125"/>
      <c r="J63" s="124" t="s">
        <v>122</v>
      </c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6">
        <f>'SO 03 - Elektropřípojka NN'!J27</f>
        <v>0</v>
      </c>
      <c r="AH63" s="125"/>
      <c r="AI63" s="125"/>
      <c r="AJ63" s="125"/>
      <c r="AK63" s="125"/>
      <c r="AL63" s="125"/>
      <c r="AM63" s="125"/>
      <c r="AN63" s="126">
        <f>SUM(AG63,AT63)</f>
        <v>0</v>
      </c>
      <c r="AO63" s="125"/>
      <c r="AP63" s="125"/>
      <c r="AQ63" s="127" t="s">
        <v>86</v>
      </c>
      <c r="AR63" s="128"/>
      <c r="AS63" s="129">
        <v>0</v>
      </c>
      <c r="AT63" s="130">
        <f>ROUND(SUM(AV63:AW63),2)</f>
        <v>0</v>
      </c>
      <c r="AU63" s="131">
        <f>'SO 03 - Elektropřípojka NN'!P81</f>
        <v>0</v>
      </c>
      <c r="AV63" s="130">
        <f>'SO 03 - Elektropřípojka NN'!J30</f>
        <v>0</v>
      </c>
      <c r="AW63" s="130">
        <f>'SO 03 - Elektropřípojka NN'!J31</f>
        <v>0</v>
      </c>
      <c r="AX63" s="130">
        <f>'SO 03 - Elektropřípojka NN'!J32</f>
        <v>0</v>
      </c>
      <c r="AY63" s="130">
        <f>'SO 03 - Elektropřípojka NN'!J33</f>
        <v>0</v>
      </c>
      <c r="AZ63" s="130">
        <f>'SO 03 - Elektropřípojka NN'!F30</f>
        <v>0</v>
      </c>
      <c r="BA63" s="130">
        <f>'SO 03 - Elektropřípojka NN'!F31</f>
        <v>0</v>
      </c>
      <c r="BB63" s="130">
        <f>'SO 03 - Elektropřípojka NN'!F32</f>
        <v>0</v>
      </c>
      <c r="BC63" s="130">
        <f>'SO 03 - Elektropřípojka NN'!F33</f>
        <v>0</v>
      </c>
      <c r="BD63" s="132">
        <f>'SO 03 - Elektropřípojka NN'!F34</f>
        <v>0</v>
      </c>
      <c r="BT63" s="133" t="s">
        <v>87</v>
      </c>
      <c r="BV63" s="133" t="s">
        <v>81</v>
      </c>
      <c r="BW63" s="133" t="s">
        <v>123</v>
      </c>
      <c r="BX63" s="133" t="s">
        <v>7</v>
      </c>
      <c r="CL63" s="133" t="s">
        <v>21</v>
      </c>
      <c r="CM63" s="133" t="s">
        <v>89</v>
      </c>
    </row>
    <row r="64" s="5" customFormat="1" ht="16.5" customHeight="1">
      <c r="A64" s="121" t="s">
        <v>83</v>
      </c>
      <c r="B64" s="122"/>
      <c r="C64" s="123"/>
      <c r="D64" s="124" t="s">
        <v>124</v>
      </c>
      <c r="E64" s="124"/>
      <c r="F64" s="124"/>
      <c r="G64" s="124"/>
      <c r="H64" s="124"/>
      <c r="I64" s="125"/>
      <c r="J64" s="124" t="s">
        <v>125</v>
      </c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6">
        <f>'SO 04 - Vodovod'!J27</f>
        <v>0</v>
      </c>
      <c r="AH64" s="125"/>
      <c r="AI64" s="125"/>
      <c r="AJ64" s="125"/>
      <c r="AK64" s="125"/>
      <c r="AL64" s="125"/>
      <c r="AM64" s="125"/>
      <c r="AN64" s="126">
        <f>SUM(AG64,AT64)</f>
        <v>0</v>
      </c>
      <c r="AO64" s="125"/>
      <c r="AP64" s="125"/>
      <c r="AQ64" s="127" t="s">
        <v>86</v>
      </c>
      <c r="AR64" s="128"/>
      <c r="AS64" s="129">
        <v>0</v>
      </c>
      <c r="AT64" s="130">
        <f>ROUND(SUM(AV64:AW64),2)</f>
        <v>0</v>
      </c>
      <c r="AU64" s="131">
        <f>'SO 04 - Vodovod'!P87</f>
        <v>0</v>
      </c>
      <c r="AV64" s="130">
        <f>'SO 04 - Vodovod'!J30</f>
        <v>0</v>
      </c>
      <c r="AW64" s="130">
        <f>'SO 04 - Vodovod'!J31</f>
        <v>0</v>
      </c>
      <c r="AX64" s="130">
        <f>'SO 04 - Vodovod'!J32</f>
        <v>0</v>
      </c>
      <c r="AY64" s="130">
        <f>'SO 04 - Vodovod'!J33</f>
        <v>0</v>
      </c>
      <c r="AZ64" s="130">
        <f>'SO 04 - Vodovod'!F30</f>
        <v>0</v>
      </c>
      <c r="BA64" s="130">
        <f>'SO 04 - Vodovod'!F31</f>
        <v>0</v>
      </c>
      <c r="BB64" s="130">
        <f>'SO 04 - Vodovod'!F32</f>
        <v>0</v>
      </c>
      <c r="BC64" s="130">
        <f>'SO 04 - Vodovod'!F33</f>
        <v>0</v>
      </c>
      <c r="BD64" s="132">
        <f>'SO 04 - Vodovod'!F34</f>
        <v>0</v>
      </c>
      <c r="BT64" s="133" t="s">
        <v>87</v>
      </c>
      <c r="BV64" s="133" t="s">
        <v>81</v>
      </c>
      <c r="BW64" s="133" t="s">
        <v>126</v>
      </c>
      <c r="BX64" s="133" t="s">
        <v>7</v>
      </c>
      <c r="CL64" s="133" t="s">
        <v>21</v>
      </c>
      <c r="CM64" s="133" t="s">
        <v>89</v>
      </c>
    </row>
    <row r="65" s="5" customFormat="1" ht="16.5" customHeight="1">
      <c r="A65" s="121" t="s">
        <v>83</v>
      </c>
      <c r="B65" s="122"/>
      <c r="C65" s="123"/>
      <c r="D65" s="124" t="s">
        <v>127</v>
      </c>
      <c r="E65" s="124"/>
      <c r="F65" s="124"/>
      <c r="G65" s="124"/>
      <c r="H65" s="124"/>
      <c r="I65" s="125"/>
      <c r="J65" s="124" t="s">
        <v>128</v>
      </c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6">
        <f>'VRN - Vedlejší rozpočtové...'!J27</f>
        <v>0</v>
      </c>
      <c r="AH65" s="125"/>
      <c r="AI65" s="125"/>
      <c r="AJ65" s="125"/>
      <c r="AK65" s="125"/>
      <c r="AL65" s="125"/>
      <c r="AM65" s="125"/>
      <c r="AN65" s="126">
        <f>SUM(AG65,AT65)</f>
        <v>0</v>
      </c>
      <c r="AO65" s="125"/>
      <c r="AP65" s="125"/>
      <c r="AQ65" s="127" t="s">
        <v>86</v>
      </c>
      <c r="AR65" s="128"/>
      <c r="AS65" s="146">
        <v>0</v>
      </c>
      <c r="AT65" s="147">
        <f>ROUND(SUM(AV65:AW65),2)</f>
        <v>0</v>
      </c>
      <c r="AU65" s="148">
        <f>'VRN - Vedlejší rozpočtové...'!P81</f>
        <v>0</v>
      </c>
      <c r="AV65" s="147">
        <f>'VRN - Vedlejší rozpočtové...'!J30</f>
        <v>0</v>
      </c>
      <c r="AW65" s="147">
        <f>'VRN - Vedlejší rozpočtové...'!J31</f>
        <v>0</v>
      </c>
      <c r="AX65" s="147">
        <f>'VRN - Vedlejší rozpočtové...'!J32</f>
        <v>0</v>
      </c>
      <c r="AY65" s="147">
        <f>'VRN - Vedlejší rozpočtové...'!J33</f>
        <v>0</v>
      </c>
      <c r="AZ65" s="147">
        <f>'VRN - Vedlejší rozpočtové...'!F30</f>
        <v>0</v>
      </c>
      <c r="BA65" s="147">
        <f>'VRN - Vedlejší rozpočtové...'!F31</f>
        <v>0</v>
      </c>
      <c r="BB65" s="147">
        <f>'VRN - Vedlejší rozpočtové...'!F32</f>
        <v>0</v>
      </c>
      <c r="BC65" s="147">
        <f>'VRN - Vedlejší rozpočtové...'!F33</f>
        <v>0</v>
      </c>
      <c r="BD65" s="149">
        <f>'VRN - Vedlejší rozpočtové...'!F34</f>
        <v>0</v>
      </c>
      <c r="BT65" s="133" t="s">
        <v>87</v>
      </c>
      <c r="BV65" s="133" t="s">
        <v>81</v>
      </c>
      <c r="BW65" s="133" t="s">
        <v>129</v>
      </c>
      <c r="BX65" s="133" t="s">
        <v>7</v>
      </c>
      <c r="CL65" s="133" t="s">
        <v>21</v>
      </c>
      <c r="CM65" s="133" t="s">
        <v>89</v>
      </c>
    </row>
    <row r="66" s="1" customFormat="1" ht="30" customHeight="1">
      <c r="B66" s="48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4"/>
    </row>
    <row r="67" s="1" customFormat="1" ht="6.96" customHeight="1">
      <c r="B67" s="69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4"/>
    </row>
  </sheetData>
  <sheetProtection sheet="1" formatColumns="0" formatRows="0" objects="1" scenarios="1" spinCount="100000" saltValue="XkMcD3AnvTyC7mqIjKfiBLzVzpgIWDNeLFgYwTN78mj8f/++a4AvtLAvBFXOIPIQOhCnXwN7z2yhOKO4fdE3sw==" hashValue="rL6m2y7/xE8lfFRPm0YajtpljGTr9NmdGP1FNliDjENKGrCHfh/hb03GO4M3kGv7lUb3xm5s+jxLwc3MBesaqA==" algorithmName="SHA-512" password="CC35"/>
  <mergeCells count="93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9:AP59"/>
    <mergeCell ref="AN57:AP57"/>
    <mergeCell ref="AN54:AP54"/>
    <mergeCell ref="AN55:AP55"/>
    <mergeCell ref="AN56:AP56"/>
    <mergeCell ref="AN58:AP58"/>
    <mergeCell ref="AN60:AP60"/>
    <mergeCell ref="AN61:AP61"/>
    <mergeCell ref="AN62:AP62"/>
    <mergeCell ref="AN63:AP63"/>
    <mergeCell ref="AN64:AP64"/>
    <mergeCell ref="AN65:AP65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E58:I58"/>
    <mergeCell ref="C49:G49"/>
    <mergeCell ref="D52:H52"/>
    <mergeCell ref="D53:H53"/>
    <mergeCell ref="D54:H54"/>
    <mergeCell ref="E55:I55"/>
    <mergeCell ref="E56:I56"/>
    <mergeCell ref="D57:H57"/>
    <mergeCell ref="E59:I59"/>
    <mergeCell ref="E60:I60"/>
    <mergeCell ref="E61:I61"/>
    <mergeCell ref="E62:I62"/>
    <mergeCell ref="D63:H63"/>
    <mergeCell ref="D64:H64"/>
    <mergeCell ref="D65:H65"/>
    <mergeCell ref="AM46:AP46"/>
    <mergeCell ref="AS46:AT48"/>
    <mergeCell ref="AN49:AP49"/>
    <mergeCell ref="J65:AF65"/>
    <mergeCell ref="J64:AF64"/>
    <mergeCell ref="AG64:AM64"/>
    <mergeCell ref="AG63:AM63"/>
    <mergeCell ref="AG65:AM65"/>
    <mergeCell ref="AN53:AP53"/>
    <mergeCell ref="AN52:AP52"/>
    <mergeCell ref="AG52:AM52"/>
    <mergeCell ref="AG53:AM53"/>
    <mergeCell ref="AG54:AM54"/>
    <mergeCell ref="AG55:AM55"/>
    <mergeCell ref="AG56:AM56"/>
    <mergeCell ref="AG57:AM57"/>
    <mergeCell ref="AG58:AM58"/>
    <mergeCell ref="AG59:AM59"/>
    <mergeCell ref="AG60:AM60"/>
    <mergeCell ref="AG61:AM61"/>
    <mergeCell ref="AG62:AM62"/>
    <mergeCell ref="L42:AO42"/>
    <mergeCell ref="AM44:AN44"/>
    <mergeCell ref="I49:AF49"/>
    <mergeCell ref="AG49:AM49"/>
    <mergeCell ref="J53:AF53"/>
    <mergeCell ref="J54:AF54"/>
    <mergeCell ref="K55:AF55"/>
    <mergeCell ref="K56:AF56"/>
    <mergeCell ref="J57:AF57"/>
    <mergeCell ref="K58:AF58"/>
    <mergeCell ref="K59:AF59"/>
    <mergeCell ref="K60:AF60"/>
    <mergeCell ref="K61:AF61"/>
    <mergeCell ref="K62:AF62"/>
    <mergeCell ref="J63:AF63"/>
    <mergeCell ref="AG51:AM51"/>
  </mergeCells>
  <hyperlinks>
    <hyperlink ref="K1:S1" location="C2" display="1) Rekapitulace stavby"/>
    <hyperlink ref="W1:AI1" location="C51" display="2) Rekapitulace objektů stavby a soupisů prací"/>
    <hyperlink ref="A52" location="'PS 01 - Strojně technolog...'!C2" display="/"/>
    <hyperlink ref="A53" location="'PS 02 - Elektrotechnická ...'!C2" display="/"/>
    <hyperlink ref="A55" location="'SO 01.1 - Hlavní tlakové ...'!C2" display="/"/>
    <hyperlink ref="A56" location="'SO 01.2 - Vedlejší tlakov...'!C2" display="/"/>
    <hyperlink ref="A58" location="'SO 02.1 - Čistírna odpadn...'!C2" display="/"/>
    <hyperlink ref="A59" location="'SO 02.2 - Propojovací pot...'!C2" display="/"/>
    <hyperlink ref="A60" location="'SO 02.3 - Studna'!C2" display="/"/>
    <hyperlink ref="A61" location="'SO 02.4 - Odtok z ČOV'!C2" display="/"/>
    <hyperlink ref="A62" location="'SO 02.5 - Příjezdová a ar...'!C2" display="/"/>
    <hyperlink ref="A63" location="'SO 03 - Elektropřípojka NN'!C2" display="/"/>
    <hyperlink ref="A64" location="'SO 04 - Vodovod'!C2" display="/"/>
    <hyperlink ref="A65" location="'VRN - Vedlejší rozpočtové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120</v>
      </c>
      <c r="AZ2" s="280" t="s">
        <v>2989</v>
      </c>
      <c r="BA2" s="280" t="s">
        <v>36</v>
      </c>
      <c r="BB2" s="280" t="s">
        <v>36</v>
      </c>
      <c r="BC2" s="280" t="s">
        <v>2990</v>
      </c>
      <c r="BD2" s="280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  <c r="AZ3" s="280" t="s">
        <v>2991</v>
      </c>
      <c r="BA3" s="280" t="s">
        <v>36</v>
      </c>
      <c r="BB3" s="280" t="s">
        <v>36</v>
      </c>
      <c r="BC3" s="280" t="s">
        <v>2992</v>
      </c>
      <c r="BD3" s="280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</row>
    <row r="8">
      <c r="B8" s="29"/>
      <c r="C8" s="30"/>
      <c r="D8" s="41" t="s">
        <v>136</v>
      </c>
      <c r="E8" s="30"/>
      <c r="F8" s="30"/>
      <c r="G8" s="30"/>
      <c r="H8" s="30"/>
      <c r="I8" s="156"/>
      <c r="J8" s="30"/>
      <c r="K8" s="32"/>
    </row>
    <row r="9" s="1" customFormat="1" ht="16.5" customHeight="1">
      <c r="B9" s="48"/>
      <c r="C9" s="49"/>
      <c r="D9" s="49"/>
      <c r="E9" s="157" t="s">
        <v>1548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1" t="s">
        <v>665</v>
      </c>
      <c r="E10" s="49"/>
      <c r="F10" s="49"/>
      <c r="G10" s="49"/>
      <c r="H10" s="49"/>
      <c r="I10" s="158"/>
      <c r="J10" s="49"/>
      <c r="K10" s="53"/>
    </row>
    <row r="11" s="1" customFormat="1" ht="36.96" customHeight="1">
      <c r="B11" s="48"/>
      <c r="C11" s="49"/>
      <c r="D11" s="49"/>
      <c r="E11" s="159" t="s">
        <v>2993</v>
      </c>
      <c r="F11" s="49"/>
      <c r="G11" s="49"/>
      <c r="H11" s="49"/>
      <c r="I11" s="158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8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0" t="s">
        <v>22</v>
      </c>
      <c r="J13" s="36" t="s">
        <v>36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0" t="s">
        <v>26</v>
      </c>
      <c r="J14" s="161" t="str">
        <f>'Rekapitulace stavby'!AN8</f>
        <v>23. 4. 2018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8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0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25</v>
      </c>
      <c r="F17" s="49"/>
      <c r="G17" s="49"/>
      <c r="H17" s="49"/>
      <c r="I17" s="160" t="s">
        <v>35</v>
      </c>
      <c r="J17" s="36" t="s">
        <v>36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8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0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0" t="s">
        <v>35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8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0" t="s">
        <v>33</v>
      </c>
      <c r="J22" s="36" t="s">
        <v>40</v>
      </c>
      <c r="K22" s="53"/>
    </row>
    <row r="23" s="1" customFormat="1" ht="18" customHeight="1">
      <c r="B23" s="48"/>
      <c r="C23" s="49"/>
      <c r="D23" s="49"/>
      <c r="E23" s="36" t="s">
        <v>41</v>
      </c>
      <c r="F23" s="49"/>
      <c r="G23" s="49"/>
      <c r="H23" s="49"/>
      <c r="I23" s="160" t="s">
        <v>35</v>
      </c>
      <c r="J23" s="36" t="s">
        <v>36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8"/>
      <c r="J24" s="49"/>
      <c r="K24" s="53"/>
    </row>
    <row r="25" s="1" customFormat="1" ht="14.4" customHeight="1">
      <c r="B25" s="48"/>
      <c r="C25" s="49"/>
      <c r="D25" s="41" t="s">
        <v>43</v>
      </c>
      <c r="E25" s="49"/>
      <c r="F25" s="49"/>
      <c r="G25" s="49"/>
      <c r="H25" s="49"/>
      <c r="I25" s="158"/>
      <c r="J25" s="49"/>
      <c r="K25" s="53"/>
    </row>
    <row r="26" s="7" customFormat="1" ht="16.5" customHeight="1">
      <c r="B26" s="162"/>
      <c r="C26" s="163"/>
      <c r="D26" s="163"/>
      <c r="E26" s="46" t="s">
        <v>36</v>
      </c>
      <c r="F26" s="46"/>
      <c r="G26" s="46"/>
      <c r="H26" s="46"/>
      <c r="I26" s="164"/>
      <c r="J26" s="163"/>
      <c r="K26" s="165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8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25.44" customHeight="1">
      <c r="B29" s="48"/>
      <c r="C29" s="49"/>
      <c r="D29" s="168" t="s">
        <v>45</v>
      </c>
      <c r="E29" s="49"/>
      <c r="F29" s="49"/>
      <c r="G29" s="49"/>
      <c r="H29" s="49"/>
      <c r="I29" s="158"/>
      <c r="J29" s="169">
        <f>ROUND(J87,1)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6"/>
      <c r="J30" s="108"/>
      <c r="K30" s="167"/>
    </row>
    <row r="31" s="1" customFormat="1" ht="14.4" customHeight="1">
      <c r="B31" s="48"/>
      <c r="C31" s="49"/>
      <c r="D31" s="49"/>
      <c r="E31" s="49"/>
      <c r="F31" s="54" t="s">
        <v>47</v>
      </c>
      <c r="G31" s="49"/>
      <c r="H31" s="49"/>
      <c r="I31" s="170" t="s">
        <v>46</v>
      </c>
      <c r="J31" s="54" t="s">
        <v>48</v>
      </c>
      <c r="K31" s="53"/>
    </row>
    <row r="32" s="1" customFormat="1" ht="14.4" customHeight="1">
      <c r="B32" s="48"/>
      <c r="C32" s="49"/>
      <c r="D32" s="57" t="s">
        <v>49</v>
      </c>
      <c r="E32" s="57" t="s">
        <v>50</v>
      </c>
      <c r="F32" s="171">
        <f>ROUND(SUM(BE87:BE156), 1)</f>
        <v>0</v>
      </c>
      <c r="G32" s="49"/>
      <c r="H32" s="49"/>
      <c r="I32" s="172">
        <v>0.20999999999999999</v>
      </c>
      <c r="J32" s="171">
        <f>ROUND(ROUND((SUM(BE87:BE156)), 1)*I32, 2)</f>
        <v>0</v>
      </c>
      <c r="K32" s="53"/>
    </row>
    <row r="33" s="1" customFormat="1" ht="14.4" customHeight="1">
      <c r="B33" s="48"/>
      <c r="C33" s="49"/>
      <c r="D33" s="49"/>
      <c r="E33" s="57" t="s">
        <v>51</v>
      </c>
      <c r="F33" s="171">
        <f>ROUND(SUM(BF87:BF156), 1)</f>
        <v>0</v>
      </c>
      <c r="G33" s="49"/>
      <c r="H33" s="49"/>
      <c r="I33" s="172">
        <v>0.14999999999999999</v>
      </c>
      <c r="J33" s="171">
        <f>ROUND(ROUND((SUM(BF87:BF156)), 1)*I33, 2)</f>
        <v>0</v>
      </c>
      <c r="K33" s="53"/>
    </row>
    <row r="34" hidden="1" s="1" customFormat="1" ht="14.4" customHeight="1">
      <c r="B34" s="48"/>
      <c r="C34" s="49"/>
      <c r="D34" s="49"/>
      <c r="E34" s="57" t="s">
        <v>52</v>
      </c>
      <c r="F34" s="171">
        <f>ROUND(SUM(BG87:BG156), 1)</f>
        <v>0</v>
      </c>
      <c r="G34" s="49"/>
      <c r="H34" s="49"/>
      <c r="I34" s="172">
        <v>0.20999999999999999</v>
      </c>
      <c r="J34" s="171">
        <v>0</v>
      </c>
      <c r="K34" s="53"/>
    </row>
    <row r="35" hidden="1" s="1" customFormat="1" ht="14.4" customHeight="1">
      <c r="B35" s="48"/>
      <c r="C35" s="49"/>
      <c r="D35" s="49"/>
      <c r="E35" s="57" t="s">
        <v>53</v>
      </c>
      <c r="F35" s="171">
        <f>ROUND(SUM(BH87:BH156), 1)</f>
        <v>0</v>
      </c>
      <c r="G35" s="49"/>
      <c r="H35" s="49"/>
      <c r="I35" s="172">
        <v>0.14999999999999999</v>
      </c>
      <c r="J35" s="171">
        <v>0</v>
      </c>
      <c r="K35" s="53"/>
    </row>
    <row r="36" hidden="1" s="1" customFormat="1" ht="14.4" customHeight="1">
      <c r="B36" s="48"/>
      <c r="C36" s="49"/>
      <c r="D36" s="49"/>
      <c r="E36" s="57" t="s">
        <v>54</v>
      </c>
      <c r="F36" s="171">
        <f>ROUND(SUM(BI87:BI156), 1)</f>
        <v>0</v>
      </c>
      <c r="G36" s="49"/>
      <c r="H36" s="49"/>
      <c r="I36" s="172">
        <v>0</v>
      </c>
      <c r="J36" s="171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8"/>
      <c r="J37" s="49"/>
      <c r="K37" s="53"/>
    </row>
    <row r="38" s="1" customFormat="1" ht="25.44" customHeight="1">
      <c r="B38" s="48"/>
      <c r="C38" s="173"/>
      <c r="D38" s="174" t="s">
        <v>55</v>
      </c>
      <c r="E38" s="100"/>
      <c r="F38" s="100"/>
      <c r="G38" s="175" t="s">
        <v>56</v>
      </c>
      <c r="H38" s="176" t="s">
        <v>57</v>
      </c>
      <c r="I38" s="177"/>
      <c r="J38" s="178">
        <f>SUM(J29:J36)</f>
        <v>0</v>
      </c>
      <c r="K38" s="179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0"/>
      <c r="J39" s="70"/>
      <c r="K39" s="71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8"/>
      <c r="C44" s="31" t="s">
        <v>138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8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6.5" customHeight="1">
      <c r="B47" s="48"/>
      <c r="C47" s="49"/>
      <c r="D47" s="49"/>
      <c r="E47" s="157" t="str">
        <f>E7</f>
        <v>Vrátkov - splašková kanalizace a ČOV</v>
      </c>
      <c r="F47" s="41"/>
      <c r="G47" s="41"/>
      <c r="H47" s="41"/>
      <c r="I47" s="158"/>
      <c r="J47" s="49"/>
      <c r="K47" s="53"/>
    </row>
    <row r="48">
      <c r="B48" s="29"/>
      <c r="C48" s="41" t="s">
        <v>136</v>
      </c>
      <c r="D48" s="30"/>
      <c r="E48" s="30"/>
      <c r="F48" s="30"/>
      <c r="G48" s="30"/>
      <c r="H48" s="30"/>
      <c r="I48" s="156"/>
      <c r="J48" s="30"/>
      <c r="K48" s="32"/>
    </row>
    <row r="49" s="1" customFormat="1" ht="16.5" customHeight="1">
      <c r="B49" s="48"/>
      <c r="C49" s="49"/>
      <c r="D49" s="49"/>
      <c r="E49" s="157" t="s">
        <v>1548</v>
      </c>
      <c r="F49" s="49"/>
      <c r="G49" s="49"/>
      <c r="H49" s="49"/>
      <c r="I49" s="158"/>
      <c r="J49" s="49"/>
      <c r="K49" s="53"/>
    </row>
    <row r="50" s="1" customFormat="1" ht="14.4" customHeight="1">
      <c r="B50" s="48"/>
      <c r="C50" s="41" t="s">
        <v>665</v>
      </c>
      <c r="D50" s="49"/>
      <c r="E50" s="49"/>
      <c r="F50" s="49"/>
      <c r="G50" s="49"/>
      <c r="H50" s="49"/>
      <c r="I50" s="158"/>
      <c r="J50" s="49"/>
      <c r="K50" s="53"/>
    </row>
    <row r="51" s="1" customFormat="1" ht="17.25" customHeight="1">
      <c r="B51" s="48"/>
      <c r="C51" s="49"/>
      <c r="D51" s="49"/>
      <c r="E51" s="159" t="str">
        <f>E11</f>
        <v>SO 02.5 - Příjezdová a areálová komunikace ČOV</v>
      </c>
      <c r="F51" s="49"/>
      <c r="G51" s="49"/>
      <c r="H51" s="49"/>
      <c r="I51" s="158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8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obec Vrátkov</v>
      </c>
      <c r="G53" s="49"/>
      <c r="H53" s="49"/>
      <c r="I53" s="160" t="s">
        <v>26</v>
      </c>
      <c r="J53" s="161" t="str">
        <f>IF(J14="","",J14)</f>
        <v>23. 4. 2018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8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obec Vrátkov</v>
      </c>
      <c r="G55" s="49"/>
      <c r="H55" s="49"/>
      <c r="I55" s="160" t="s">
        <v>39</v>
      </c>
      <c r="J55" s="46" t="str">
        <f>E23</f>
        <v>Ing. Liběna Knapová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8"/>
      <c r="J56" s="185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8"/>
      <c r="J57" s="49"/>
      <c r="K57" s="53"/>
    </row>
    <row r="58" s="1" customFormat="1" ht="29.28" customHeight="1">
      <c r="B58" s="48"/>
      <c r="C58" s="186" t="s">
        <v>139</v>
      </c>
      <c r="D58" s="173"/>
      <c r="E58" s="173"/>
      <c r="F58" s="173"/>
      <c r="G58" s="173"/>
      <c r="H58" s="173"/>
      <c r="I58" s="187"/>
      <c r="J58" s="188" t="s">
        <v>140</v>
      </c>
      <c r="K58" s="189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29.28" customHeight="1">
      <c r="B60" s="48"/>
      <c r="C60" s="190" t="s">
        <v>141</v>
      </c>
      <c r="D60" s="49"/>
      <c r="E60" s="49"/>
      <c r="F60" s="49"/>
      <c r="G60" s="49"/>
      <c r="H60" s="49"/>
      <c r="I60" s="158"/>
      <c r="J60" s="169">
        <f>J87</f>
        <v>0</v>
      </c>
      <c r="K60" s="53"/>
      <c r="AU60" s="25" t="s">
        <v>142</v>
      </c>
    </row>
    <row r="61" s="8" customFormat="1" ht="24.96" customHeight="1">
      <c r="B61" s="191"/>
      <c r="C61" s="192"/>
      <c r="D61" s="193" t="s">
        <v>227</v>
      </c>
      <c r="E61" s="194"/>
      <c r="F61" s="194"/>
      <c r="G61" s="194"/>
      <c r="H61" s="194"/>
      <c r="I61" s="195"/>
      <c r="J61" s="196">
        <f>J88</f>
        <v>0</v>
      </c>
      <c r="K61" s="197"/>
    </row>
    <row r="62" s="9" customFormat="1" ht="19.92" customHeight="1">
      <c r="B62" s="198"/>
      <c r="C62" s="199"/>
      <c r="D62" s="200" t="s">
        <v>667</v>
      </c>
      <c r="E62" s="201"/>
      <c r="F62" s="201"/>
      <c r="G62" s="201"/>
      <c r="H62" s="201"/>
      <c r="I62" s="202"/>
      <c r="J62" s="203">
        <f>J89</f>
        <v>0</v>
      </c>
      <c r="K62" s="204"/>
    </row>
    <row r="63" s="9" customFormat="1" ht="19.92" customHeight="1">
      <c r="B63" s="198"/>
      <c r="C63" s="199"/>
      <c r="D63" s="200" t="s">
        <v>670</v>
      </c>
      <c r="E63" s="201"/>
      <c r="F63" s="201"/>
      <c r="G63" s="201"/>
      <c r="H63" s="201"/>
      <c r="I63" s="202"/>
      <c r="J63" s="203">
        <f>J124</f>
        <v>0</v>
      </c>
      <c r="K63" s="204"/>
    </row>
    <row r="64" s="9" customFormat="1" ht="19.92" customHeight="1">
      <c r="B64" s="198"/>
      <c r="C64" s="199"/>
      <c r="D64" s="200" t="s">
        <v>228</v>
      </c>
      <c r="E64" s="201"/>
      <c r="F64" s="201"/>
      <c r="G64" s="201"/>
      <c r="H64" s="201"/>
      <c r="I64" s="202"/>
      <c r="J64" s="203">
        <f>J148</f>
        <v>0</v>
      </c>
      <c r="K64" s="204"/>
    </row>
    <row r="65" s="9" customFormat="1" ht="19.92" customHeight="1">
      <c r="B65" s="198"/>
      <c r="C65" s="199"/>
      <c r="D65" s="200" t="s">
        <v>673</v>
      </c>
      <c r="E65" s="201"/>
      <c r="F65" s="201"/>
      <c r="G65" s="201"/>
      <c r="H65" s="201"/>
      <c r="I65" s="202"/>
      <c r="J65" s="203">
        <f>J155</f>
        <v>0</v>
      </c>
      <c r="K65" s="204"/>
    </row>
    <row r="66" s="1" customFormat="1" ht="21.84" customHeight="1">
      <c r="B66" s="48"/>
      <c r="C66" s="49"/>
      <c r="D66" s="49"/>
      <c r="E66" s="49"/>
      <c r="F66" s="49"/>
      <c r="G66" s="49"/>
      <c r="H66" s="49"/>
      <c r="I66" s="158"/>
      <c r="J66" s="49"/>
      <c r="K66" s="53"/>
    </row>
    <row r="67" s="1" customFormat="1" ht="6.96" customHeight="1">
      <c r="B67" s="69"/>
      <c r="C67" s="70"/>
      <c r="D67" s="70"/>
      <c r="E67" s="70"/>
      <c r="F67" s="70"/>
      <c r="G67" s="70"/>
      <c r="H67" s="70"/>
      <c r="I67" s="180"/>
      <c r="J67" s="70"/>
      <c r="K67" s="71"/>
    </row>
    <row r="71" s="1" customFormat="1" ht="6.96" customHeight="1">
      <c r="B71" s="72"/>
      <c r="C71" s="73"/>
      <c r="D71" s="73"/>
      <c r="E71" s="73"/>
      <c r="F71" s="73"/>
      <c r="G71" s="73"/>
      <c r="H71" s="73"/>
      <c r="I71" s="183"/>
      <c r="J71" s="73"/>
      <c r="K71" s="73"/>
      <c r="L71" s="74"/>
    </row>
    <row r="72" s="1" customFormat="1" ht="36.96" customHeight="1">
      <c r="B72" s="48"/>
      <c r="C72" s="75" t="s">
        <v>145</v>
      </c>
      <c r="D72" s="76"/>
      <c r="E72" s="76"/>
      <c r="F72" s="76"/>
      <c r="G72" s="76"/>
      <c r="H72" s="76"/>
      <c r="I72" s="205"/>
      <c r="J72" s="76"/>
      <c r="K72" s="76"/>
      <c r="L72" s="74"/>
    </row>
    <row r="73" s="1" customFormat="1" ht="6.96" customHeight="1">
      <c r="B73" s="48"/>
      <c r="C73" s="76"/>
      <c r="D73" s="76"/>
      <c r="E73" s="76"/>
      <c r="F73" s="76"/>
      <c r="G73" s="76"/>
      <c r="H73" s="76"/>
      <c r="I73" s="205"/>
      <c r="J73" s="76"/>
      <c r="K73" s="76"/>
      <c r="L73" s="74"/>
    </row>
    <row r="74" s="1" customFormat="1" ht="14.4" customHeight="1">
      <c r="B74" s="48"/>
      <c r="C74" s="78" t="s">
        <v>18</v>
      </c>
      <c r="D74" s="76"/>
      <c r="E74" s="76"/>
      <c r="F74" s="76"/>
      <c r="G74" s="76"/>
      <c r="H74" s="76"/>
      <c r="I74" s="205"/>
      <c r="J74" s="76"/>
      <c r="K74" s="76"/>
      <c r="L74" s="74"/>
    </row>
    <row r="75" s="1" customFormat="1" ht="16.5" customHeight="1">
      <c r="B75" s="48"/>
      <c r="C75" s="76"/>
      <c r="D75" s="76"/>
      <c r="E75" s="206" t="str">
        <f>E7</f>
        <v>Vrátkov - splašková kanalizace a ČOV</v>
      </c>
      <c r="F75" s="78"/>
      <c r="G75" s="78"/>
      <c r="H75" s="78"/>
      <c r="I75" s="205"/>
      <c r="J75" s="76"/>
      <c r="K75" s="76"/>
      <c r="L75" s="74"/>
    </row>
    <row r="76">
      <c r="B76" s="29"/>
      <c r="C76" s="78" t="s">
        <v>136</v>
      </c>
      <c r="D76" s="281"/>
      <c r="E76" s="281"/>
      <c r="F76" s="281"/>
      <c r="G76" s="281"/>
      <c r="H76" s="281"/>
      <c r="I76" s="150"/>
      <c r="J76" s="281"/>
      <c r="K76" s="281"/>
      <c r="L76" s="282"/>
    </row>
    <row r="77" s="1" customFormat="1" ht="16.5" customHeight="1">
      <c r="B77" s="48"/>
      <c r="C77" s="76"/>
      <c r="D77" s="76"/>
      <c r="E77" s="206" t="s">
        <v>1548</v>
      </c>
      <c r="F77" s="76"/>
      <c r="G77" s="76"/>
      <c r="H77" s="76"/>
      <c r="I77" s="205"/>
      <c r="J77" s="76"/>
      <c r="K77" s="76"/>
      <c r="L77" s="74"/>
    </row>
    <row r="78" s="1" customFormat="1" ht="14.4" customHeight="1">
      <c r="B78" s="48"/>
      <c r="C78" s="78" t="s">
        <v>665</v>
      </c>
      <c r="D78" s="76"/>
      <c r="E78" s="76"/>
      <c r="F78" s="76"/>
      <c r="G78" s="76"/>
      <c r="H78" s="76"/>
      <c r="I78" s="205"/>
      <c r="J78" s="76"/>
      <c r="K78" s="76"/>
      <c r="L78" s="74"/>
    </row>
    <row r="79" s="1" customFormat="1" ht="17.25" customHeight="1">
      <c r="B79" s="48"/>
      <c r="C79" s="76"/>
      <c r="D79" s="76"/>
      <c r="E79" s="84" t="str">
        <f>E11</f>
        <v>SO 02.5 - Příjezdová a areálová komunikace ČOV</v>
      </c>
      <c r="F79" s="76"/>
      <c r="G79" s="76"/>
      <c r="H79" s="76"/>
      <c r="I79" s="205"/>
      <c r="J79" s="76"/>
      <c r="K79" s="76"/>
      <c r="L79" s="74"/>
    </row>
    <row r="80" s="1" customFormat="1" ht="6.96" customHeight="1">
      <c r="B80" s="48"/>
      <c r="C80" s="76"/>
      <c r="D80" s="76"/>
      <c r="E80" s="76"/>
      <c r="F80" s="76"/>
      <c r="G80" s="76"/>
      <c r="H80" s="76"/>
      <c r="I80" s="205"/>
      <c r="J80" s="76"/>
      <c r="K80" s="76"/>
      <c r="L80" s="74"/>
    </row>
    <row r="81" s="1" customFormat="1" ht="18" customHeight="1">
      <c r="B81" s="48"/>
      <c r="C81" s="78" t="s">
        <v>24</v>
      </c>
      <c r="D81" s="76"/>
      <c r="E81" s="76"/>
      <c r="F81" s="207" t="str">
        <f>F14</f>
        <v>obec Vrátkov</v>
      </c>
      <c r="G81" s="76"/>
      <c r="H81" s="76"/>
      <c r="I81" s="208" t="s">
        <v>26</v>
      </c>
      <c r="J81" s="87" t="str">
        <f>IF(J14="","",J14)</f>
        <v>23. 4. 2018</v>
      </c>
      <c r="K81" s="76"/>
      <c r="L81" s="74"/>
    </row>
    <row r="82" s="1" customFormat="1" ht="6.96" customHeight="1">
      <c r="B82" s="48"/>
      <c r="C82" s="76"/>
      <c r="D82" s="76"/>
      <c r="E82" s="76"/>
      <c r="F82" s="76"/>
      <c r="G82" s="76"/>
      <c r="H82" s="76"/>
      <c r="I82" s="205"/>
      <c r="J82" s="76"/>
      <c r="K82" s="76"/>
      <c r="L82" s="74"/>
    </row>
    <row r="83" s="1" customFormat="1">
      <c r="B83" s="48"/>
      <c r="C83" s="78" t="s">
        <v>32</v>
      </c>
      <c r="D83" s="76"/>
      <c r="E83" s="76"/>
      <c r="F83" s="207" t="str">
        <f>E17</f>
        <v>obec Vrátkov</v>
      </c>
      <c r="G83" s="76"/>
      <c r="H83" s="76"/>
      <c r="I83" s="208" t="s">
        <v>39</v>
      </c>
      <c r="J83" s="207" t="str">
        <f>E23</f>
        <v>Ing. Liběna Knapová</v>
      </c>
      <c r="K83" s="76"/>
      <c r="L83" s="74"/>
    </row>
    <row r="84" s="1" customFormat="1" ht="14.4" customHeight="1">
      <c r="B84" s="48"/>
      <c r="C84" s="78" t="s">
        <v>37</v>
      </c>
      <c r="D84" s="76"/>
      <c r="E84" s="76"/>
      <c r="F84" s="207" t="str">
        <f>IF(E20="","",E20)</f>
        <v/>
      </c>
      <c r="G84" s="76"/>
      <c r="H84" s="76"/>
      <c r="I84" s="205"/>
      <c r="J84" s="76"/>
      <c r="K84" s="76"/>
      <c r="L84" s="74"/>
    </row>
    <row r="85" s="1" customFormat="1" ht="10.32" customHeight="1">
      <c r="B85" s="48"/>
      <c r="C85" s="76"/>
      <c r="D85" s="76"/>
      <c r="E85" s="76"/>
      <c r="F85" s="76"/>
      <c r="G85" s="76"/>
      <c r="H85" s="76"/>
      <c r="I85" s="205"/>
      <c r="J85" s="76"/>
      <c r="K85" s="76"/>
      <c r="L85" s="74"/>
    </row>
    <row r="86" s="10" customFormat="1" ht="29.28" customHeight="1">
      <c r="B86" s="209"/>
      <c r="C86" s="210" t="s">
        <v>146</v>
      </c>
      <c r="D86" s="211" t="s">
        <v>64</v>
      </c>
      <c r="E86" s="211" t="s">
        <v>60</v>
      </c>
      <c r="F86" s="211" t="s">
        <v>147</v>
      </c>
      <c r="G86" s="211" t="s">
        <v>148</v>
      </c>
      <c r="H86" s="211" t="s">
        <v>149</v>
      </c>
      <c r="I86" s="212" t="s">
        <v>150</v>
      </c>
      <c r="J86" s="211" t="s">
        <v>140</v>
      </c>
      <c r="K86" s="213" t="s">
        <v>151</v>
      </c>
      <c r="L86" s="214"/>
      <c r="M86" s="104" t="s">
        <v>152</v>
      </c>
      <c r="N86" s="105" t="s">
        <v>49</v>
      </c>
      <c r="O86" s="105" t="s">
        <v>153</v>
      </c>
      <c r="P86" s="105" t="s">
        <v>154</v>
      </c>
      <c r="Q86" s="105" t="s">
        <v>155</v>
      </c>
      <c r="R86" s="105" t="s">
        <v>156</v>
      </c>
      <c r="S86" s="105" t="s">
        <v>157</v>
      </c>
      <c r="T86" s="106" t="s">
        <v>158</v>
      </c>
    </row>
    <row r="87" s="1" customFormat="1" ht="29.28" customHeight="1">
      <c r="B87" s="48"/>
      <c r="C87" s="110" t="s">
        <v>141</v>
      </c>
      <c r="D87" s="76"/>
      <c r="E87" s="76"/>
      <c r="F87" s="76"/>
      <c r="G87" s="76"/>
      <c r="H87" s="76"/>
      <c r="I87" s="205"/>
      <c r="J87" s="215">
        <f>BK87</f>
        <v>0</v>
      </c>
      <c r="K87" s="76"/>
      <c r="L87" s="74"/>
      <c r="M87" s="107"/>
      <c r="N87" s="108"/>
      <c r="O87" s="108"/>
      <c r="P87" s="216">
        <f>P88</f>
        <v>0</v>
      </c>
      <c r="Q87" s="108"/>
      <c r="R87" s="216">
        <f>R88</f>
        <v>18.877522199999998</v>
      </c>
      <c r="S87" s="108"/>
      <c r="T87" s="217">
        <f>T88</f>
        <v>0</v>
      </c>
      <c r="AT87" s="25" t="s">
        <v>78</v>
      </c>
      <c r="AU87" s="25" t="s">
        <v>142</v>
      </c>
      <c r="BK87" s="218">
        <f>BK88</f>
        <v>0</v>
      </c>
    </row>
    <row r="88" s="11" customFormat="1" ht="37.44001" customHeight="1">
      <c r="B88" s="219"/>
      <c r="C88" s="220"/>
      <c r="D88" s="221" t="s">
        <v>78</v>
      </c>
      <c r="E88" s="222" t="s">
        <v>234</v>
      </c>
      <c r="F88" s="222" t="s">
        <v>235</v>
      </c>
      <c r="G88" s="220"/>
      <c r="H88" s="220"/>
      <c r="I88" s="223"/>
      <c r="J88" s="224">
        <f>BK88</f>
        <v>0</v>
      </c>
      <c r="K88" s="220"/>
      <c r="L88" s="225"/>
      <c r="M88" s="226"/>
      <c r="N88" s="227"/>
      <c r="O88" s="227"/>
      <c r="P88" s="228">
        <f>P89+P124+P148+P155</f>
        <v>0</v>
      </c>
      <c r="Q88" s="227"/>
      <c r="R88" s="228">
        <f>R89+R124+R148+R155</f>
        <v>18.877522199999998</v>
      </c>
      <c r="S88" s="227"/>
      <c r="T88" s="229">
        <f>T89+T124+T148+T155</f>
        <v>0</v>
      </c>
      <c r="AR88" s="230" t="s">
        <v>87</v>
      </c>
      <c r="AT88" s="231" t="s">
        <v>78</v>
      </c>
      <c r="AU88" s="231" t="s">
        <v>79</v>
      </c>
      <c r="AY88" s="230" t="s">
        <v>162</v>
      </c>
      <c r="BK88" s="232">
        <f>BK89+BK124+BK148+BK155</f>
        <v>0</v>
      </c>
    </row>
    <row r="89" s="11" customFormat="1" ht="19.92" customHeight="1">
      <c r="B89" s="219"/>
      <c r="C89" s="220"/>
      <c r="D89" s="221" t="s">
        <v>78</v>
      </c>
      <c r="E89" s="233" t="s">
        <v>87</v>
      </c>
      <c r="F89" s="233" t="s">
        <v>674</v>
      </c>
      <c r="G89" s="220"/>
      <c r="H89" s="220"/>
      <c r="I89" s="223"/>
      <c r="J89" s="234">
        <f>BK89</f>
        <v>0</v>
      </c>
      <c r="K89" s="220"/>
      <c r="L89" s="225"/>
      <c r="M89" s="226"/>
      <c r="N89" s="227"/>
      <c r="O89" s="227"/>
      <c r="P89" s="228">
        <f>SUM(P90:P123)</f>
        <v>0</v>
      </c>
      <c r="Q89" s="227"/>
      <c r="R89" s="228">
        <f>SUM(R90:R123)</f>
        <v>0</v>
      </c>
      <c r="S89" s="227"/>
      <c r="T89" s="229">
        <f>SUM(T90:T123)</f>
        <v>0</v>
      </c>
      <c r="AR89" s="230" t="s">
        <v>87</v>
      </c>
      <c r="AT89" s="231" t="s">
        <v>78</v>
      </c>
      <c r="AU89" s="231" t="s">
        <v>87</v>
      </c>
      <c r="AY89" s="230" t="s">
        <v>162</v>
      </c>
      <c r="BK89" s="232">
        <f>SUM(BK90:BK123)</f>
        <v>0</v>
      </c>
    </row>
    <row r="90" s="1" customFormat="1" ht="38.25" customHeight="1">
      <c r="B90" s="48"/>
      <c r="C90" s="235" t="s">
        <v>87</v>
      </c>
      <c r="D90" s="235" t="s">
        <v>165</v>
      </c>
      <c r="E90" s="236" t="s">
        <v>2994</v>
      </c>
      <c r="F90" s="237" t="s">
        <v>2995</v>
      </c>
      <c r="G90" s="238" t="s">
        <v>614</v>
      </c>
      <c r="H90" s="239">
        <v>236.25</v>
      </c>
      <c r="I90" s="240"/>
      <c r="J90" s="239">
        <f>ROUND(I90*H90,1)</f>
        <v>0</v>
      </c>
      <c r="K90" s="237" t="s">
        <v>239</v>
      </c>
      <c r="L90" s="74"/>
      <c r="M90" s="241" t="s">
        <v>36</v>
      </c>
      <c r="N90" s="242" t="s">
        <v>50</v>
      </c>
      <c r="O90" s="49"/>
      <c r="P90" s="243">
        <f>O90*H90</f>
        <v>0</v>
      </c>
      <c r="Q90" s="243">
        <v>0</v>
      </c>
      <c r="R90" s="243">
        <f>Q90*H90</f>
        <v>0</v>
      </c>
      <c r="S90" s="243">
        <v>0</v>
      </c>
      <c r="T90" s="244">
        <f>S90*H90</f>
        <v>0</v>
      </c>
      <c r="AR90" s="25" t="s">
        <v>179</v>
      </c>
      <c r="AT90" s="25" t="s">
        <v>165</v>
      </c>
      <c r="AU90" s="25" t="s">
        <v>89</v>
      </c>
      <c r="AY90" s="25" t="s">
        <v>162</v>
      </c>
      <c r="BE90" s="245">
        <f>IF(N90="základní",J90,0)</f>
        <v>0</v>
      </c>
      <c r="BF90" s="245">
        <f>IF(N90="snížená",J90,0)</f>
        <v>0</v>
      </c>
      <c r="BG90" s="245">
        <f>IF(N90="zákl. přenesená",J90,0)</f>
        <v>0</v>
      </c>
      <c r="BH90" s="245">
        <f>IF(N90="sníž. přenesená",J90,0)</f>
        <v>0</v>
      </c>
      <c r="BI90" s="245">
        <f>IF(N90="nulová",J90,0)</f>
        <v>0</v>
      </c>
      <c r="BJ90" s="25" t="s">
        <v>87</v>
      </c>
      <c r="BK90" s="245">
        <f>ROUND(I90*H90,1)</f>
        <v>0</v>
      </c>
      <c r="BL90" s="25" t="s">
        <v>179</v>
      </c>
      <c r="BM90" s="25" t="s">
        <v>2996</v>
      </c>
    </row>
    <row r="91" s="13" customFormat="1">
      <c r="B91" s="261"/>
      <c r="C91" s="262"/>
      <c r="D91" s="248" t="s">
        <v>171</v>
      </c>
      <c r="E91" s="263" t="s">
        <v>36</v>
      </c>
      <c r="F91" s="264" t="s">
        <v>1568</v>
      </c>
      <c r="G91" s="262"/>
      <c r="H91" s="263" t="s">
        <v>36</v>
      </c>
      <c r="I91" s="265"/>
      <c r="J91" s="262"/>
      <c r="K91" s="262"/>
      <c r="L91" s="266"/>
      <c r="M91" s="267"/>
      <c r="N91" s="268"/>
      <c r="O91" s="268"/>
      <c r="P91" s="268"/>
      <c r="Q91" s="268"/>
      <c r="R91" s="268"/>
      <c r="S91" s="268"/>
      <c r="T91" s="269"/>
      <c r="AT91" s="270" t="s">
        <v>171</v>
      </c>
      <c r="AU91" s="270" t="s">
        <v>89</v>
      </c>
      <c r="AV91" s="13" t="s">
        <v>87</v>
      </c>
      <c r="AW91" s="13" t="s">
        <v>42</v>
      </c>
      <c r="AX91" s="13" t="s">
        <v>79</v>
      </c>
      <c r="AY91" s="270" t="s">
        <v>162</v>
      </c>
    </row>
    <row r="92" s="12" customFormat="1">
      <c r="B92" s="246"/>
      <c r="C92" s="247"/>
      <c r="D92" s="248" t="s">
        <v>171</v>
      </c>
      <c r="E92" s="249" t="s">
        <v>36</v>
      </c>
      <c r="F92" s="250" t="s">
        <v>2997</v>
      </c>
      <c r="G92" s="247"/>
      <c r="H92" s="251">
        <v>85.359999999999999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171</v>
      </c>
      <c r="AU92" s="257" t="s">
        <v>89</v>
      </c>
      <c r="AV92" s="12" t="s">
        <v>89</v>
      </c>
      <c r="AW92" s="12" t="s">
        <v>42</v>
      </c>
      <c r="AX92" s="12" t="s">
        <v>79</v>
      </c>
      <c r="AY92" s="257" t="s">
        <v>162</v>
      </c>
    </row>
    <row r="93" s="12" customFormat="1">
      <c r="B93" s="246"/>
      <c r="C93" s="247"/>
      <c r="D93" s="248" t="s">
        <v>171</v>
      </c>
      <c r="E93" s="249" t="s">
        <v>36</v>
      </c>
      <c r="F93" s="250" t="s">
        <v>2998</v>
      </c>
      <c r="G93" s="247"/>
      <c r="H93" s="251">
        <v>59.810000000000002</v>
      </c>
      <c r="I93" s="252"/>
      <c r="J93" s="247"/>
      <c r="K93" s="247"/>
      <c r="L93" s="253"/>
      <c r="M93" s="254"/>
      <c r="N93" s="255"/>
      <c r="O93" s="255"/>
      <c r="P93" s="255"/>
      <c r="Q93" s="255"/>
      <c r="R93" s="255"/>
      <c r="S93" s="255"/>
      <c r="T93" s="256"/>
      <c r="AT93" s="257" t="s">
        <v>171</v>
      </c>
      <c r="AU93" s="257" t="s">
        <v>89</v>
      </c>
      <c r="AV93" s="12" t="s">
        <v>89</v>
      </c>
      <c r="AW93" s="12" t="s">
        <v>42</v>
      </c>
      <c r="AX93" s="12" t="s">
        <v>79</v>
      </c>
      <c r="AY93" s="257" t="s">
        <v>162</v>
      </c>
    </row>
    <row r="94" s="12" customFormat="1">
      <c r="B94" s="246"/>
      <c r="C94" s="247"/>
      <c r="D94" s="248" t="s">
        <v>171</v>
      </c>
      <c r="E94" s="249" t="s">
        <v>36</v>
      </c>
      <c r="F94" s="250" t="s">
        <v>2999</v>
      </c>
      <c r="G94" s="247"/>
      <c r="H94" s="251">
        <v>26.93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171</v>
      </c>
      <c r="AU94" s="257" t="s">
        <v>89</v>
      </c>
      <c r="AV94" s="12" t="s">
        <v>89</v>
      </c>
      <c r="AW94" s="12" t="s">
        <v>42</v>
      </c>
      <c r="AX94" s="12" t="s">
        <v>79</v>
      </c>
      <c r="AY94" s="257" t="s">
        <v>162</v>
      </c>
    </row>
    <row r="95" s="12" customFormat="1">
      <c r="B95" s="246"/>
      <c r="C95" s="247"/>
      <c r="D95" s="248" t="s">
        <v>171</v>
      </c>
      <c r="E95" s="249" t="s">
        <v>36</v>
      </c>
      <c r="F95" s="250" t="s">
        <v>3000</v>
      </c>
      <c r="G95" s="247"/>
      <c r="H95" s="251">
        <v>18.41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171</v>
      </c>
      <c r="AU95" s="257" t="s">
        <v>89</v>
      </c>
      <c r="AV95" s="12" t="s">
        <v>89</v>
      </c>
      <c r="AW95" s="12" t="s">
        <v>42</v>
      </c>
      <c r="AX95" s="12" t="s">
        <v>79</v>
      </c>
      <c r="AY95" s="257" t="s">
        <v>162</v>
      </c>
    </row>
    <row r="96" s="12" customFormat="1">
      <c r="B96" s="246"/>
      <c r="C96" s="247"/>
      <c r="D96" s="248" t="s">
        <v>171</v>
      </c>
      <c r="E96" s="249" t="s">
        <v>36</v>
      </c>
      <c r="F96" s="250" t="s">
        <v>3001</v>
      </c>
      <c r="G96" s="247"/>
      <c r="H96" s="251">
        <v>8.9600000000000009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171</v>
      </c>
      <c r="AU96" s="257" t="s">
        <v>89</v>
      </c>
      <c r="AV96" s="12" t="s">
        <v>89</v>
      </c>
      <c r="AW96" s="12" t="s">
        <v>42</v>
      </c>
      <c r="AX96" s="12" t="s">
        <v>79</v>
      </c>
      <c r="AY96" s="257" t="s">
        <v>162</v>
      </c>
    </row>
    <row r="97" s="12" customFormat="1">
      <c r="B97" s="246"/>
      <c r="C97" s="247"/>
      <c r="D97" s="248" t="s">
        <v>171</v>
      </c>
      <c r="E97" s="249" t="s">
        <v>36</v>
      </c>
      <c r="F97" s="250" t="s">
        <v>3002</v>
      </c>
      <c r="G97" s="247"/>
      <c r="H97" s="251">
        <v>22.399999999999999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171</v>
      </c>
      <c r="AU97" s="257" t="s">
        <v>89</v>
      </c>
      <c r="AV97" s="12" t="s">
        <v>89</v>
      </c>
      <c r="AW97" s="12" t="s">
        <v>42</v>
      </c>
      <c r="AX97" s="12" t="s">
        <v>79</v>
      </c>
      <c r="AY97" s="257" t="s">
        <v>162</v>
      </c>
    </row>
    <row r="98" s="12" customFormat="1">
      <c r="B98" s="246"/>
      <c r="C98" s="247"/>
      <c r="D98" s="248" t="s">
        <v>171</v>
      </c>
      <c r="E98" s="249" t="s">
        <v>36</v>
      </c>
      <c r="F98" s="250" t="s">
        <v>3003</v>
      </c>
      <c r="G98" s="247"/>
      <c r="H98" s="251">
        <v>1.6799999999999999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171</v>
      </c>
      <c r="AU98" s="257" t="s">
        <v>89</v>
      </c>
      <c r="AV98" s="12" t="s">
        <v>89</v>
      </c>
      <c r="AW98" s="12" t="s">
        <v>42</v>
      </c>
      <c r="AX98" s="12" t="s">
        <v>79</v>
      </c>
      <c r="AY98" s="257" t="s">
        <v>162</v>
      </c>
    </row>
    <row r="99" s="12" customFormat="1">
      <c r="B99" s="246"/>
      <c r="C99" s="247"/>
      <c r="D99" s="248" t="s">
        <v>171</v>
      </c>
      <c r="E99" s="249" t="s">
        <v>36</v>
      </c>
      <c r="F99" s="250" t="s">
        <v>3004</v>
      </c>
      <c r="G99" s="247"/>
      <c r="H99" s="251">
        <v>5.2800000000000002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171</v>
      </c>
      <c r="AU99" s="257" t="s">
        <v>89</v>
      </c>
      <c r="AV99" s="12" t="s">
        <v>89</v>
      </c>
      <c r="AW99" s="12" t="s">
        <v>42</v>
      </c>
      <c r="AX99" s="12" t="s">
        <v>79</v>
      </c>
      <c r="AY99" s="257" t="s">
        <v>162</v>
      </c>
    </row>
    <row r="100" s="12" customFormat="1">
      <c r="B100" s="246"/>
      <c r="C100" s="247"/>
      <c r="D100" s="248" t="s">
        <v>171</v>
      </c>
      <c r="E100" s="249" t="s">
        <v>36</v>
      </c>
      <c r="F100" s="250" t="s">
        <v>2538</v>
      </c>
      <c r="G100" s="247"/>
      <c r="H100" s="251">
        <v>4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171</v>
      </c>
      <c r="AU100" s="257" t="s">
        <v>89</v>
      </c>
      <c r="AV100" s="12" t="s">
        <v>89</v>
      </c>
      <c r="AW100" s="12" t="s">
        <v>42</v>
      </c>
      <c r="AX100" s="12" t="s">
        <v>79</v>
      </c>
      <c r="AY100" s="257" t="s">
        <v>162</v>
      </c>
    </row>
    <row r="101" s="12" customFormat="1">
      <c r="B101" s="246"/>
      <c r="C101" s="247"/>
      <c r="D101" s="248" t="s">
        <v>171</v>
      </c>
      <c r="E101" s="249" t="s">
        <v>36</v>
      </c>
      <c r="F101" s="250" t="s">
        <v>3005</v>
      </c>
      <c r="G101" s="247"/>
      <c r="H101" s="251">
        <v>3.4199999999999999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171</v>
      </c>
      <c r="AU101" s="257" t="s">
        <v>89</v>
      </c>
      <c r="AV101" s="12" t="s">
        <v>89</v>
      </c>
      <c r="AW101" s="12" t="s">
        <v>42</v>
      </c>
      <c r="AX101" s="12" t="s">
        <v>79</v>
      </c>
      <c r="AY101" s="257" t="s">
        <v>162</v>
      </c>
    </row>
    <row r="102" s="14" customFormat="1">
      <c r="B102" s="283"/>
      <c r="C102" s="284"/>
      <c r="D102" s="248" t="s">
        <v>171</v>
      </c>
      <c r="E102" s="285" t="s">
        <v>2991</v>
      </c>
      <c r="F102" s="286" t="s">
        <v>679</v>
      </c>
      <c r="G102" s="284"/>
      <c r="H102" s="287">
        <v>236.25</v>
      </c>
      <c r="I102" s="288"/>
      <c r="J102" s="284"/>
      <c r="K102" s="284"/>
      <c r="L102" s="289"/>
      <c r="M102" s="290"/>
      <c r="N102" s="291"/>
      <c r="O102" s="291"/>
      <c r="P102" s="291"/>
      <c r="Q102" s="291"/>
      <c r="R102" s="291"/>
      <c r="S102" s="291"/>
      <c r="T102" s="292"/>
      <c r="AT102" s="293" t="s">
        <v>171</v>
      </c>
      <c r="AU102" s="293" t="s">
        <v>89</v>
      </c>
      <c r="AV102" s="14" t="s">
        <v>179</v>
      </c>
      <c r="AW102" s="14" t="s">
        <v>42</v>
      </c>
      <c r="AX102" s="14" t="s">
        <v>87</v>
      </c>
      <c r="AY102" s="293" t="s">
        <v>162</v>
      </c>
    </row>
    <row r="103" s="1" customFormat="1" ht="38.25" customHeight="1">
      <c r="B103" s="48"/>
      <c r="C103" s="235" t="s">
        <v>89</v>
      </c>
      <c r="D103" s="235" t="s">
        <v>165</v>
      </c>
      <c r="E103" s="236" t="s">
        <v>3006</v>
      </c>
      <c r="F103" s="237" t="s">
        <v>3007</v>
      </c>
      <c r="G103" s="238" t="s">
        <v>614</v>
      </c>
      <c r="H103" s="239">
        <v>236.25</v>
      </c>
      <c r="I103" s="240"/>
      <c r="J103" s="239">
        <f>ROUND(I103*H103,1)</f>
        <v>0</v>
      </c>
      <c r="K103" s="237" t="s">
        <v>239</v>
      </c>
      <c r="L103" s="74"/>
      <c r="M103" s="241" t="s">
        <v>36</v>
      </c>
      <c r="N103" s="242" t="s">
        <v>50</v>
      </c>
      <c r="O103" s="49"/>
      <c r="P103" s="243">
        <f>O103*H103</f>
        <v>0</v>
      </c>
      <c r="Q103" s="243">
        <v>0</v>
      </c>
      <c r="R103" s="243">
        <f>Q103*H103</f>
        <v>0</v>
      </c>
      <c r="S103" s="243">
        <v>0</v>
      </c>
      <c r="T103" s="244">
        <f>S103*H103</f>
        <v>0</v>
      </c>
      <c r="AR103" s="25" t="s">
        <v>179</v>
      </c>
      <c r="AT103" s="25" t="s">
        <v>165</v>
      </c>
      <c r="AU103" s="25" t="s">
        <v>89</v>
      </c>
      <c r="AY103" s="25" t="s">
        <v>162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87</v>
      </c>
      <c r="BK103" s="245">
        <f>ROUND(I103*H103,1)</f>
        <v>0</v>
      </c>
      <c r="BL103" s="25" t="s">
        <v>179</v>
      </c>
      <c r="BM103" s="25" t="s">
        <v>3008</v>
      </c>
    </row>
    <row r="104" s="12" customFormat="1">
      <c r="B104" s="246"/>
      <c r="C104" s="247"/>
      <c r="D104" s="248" t="s">
        <v>171</v>
      </c>
      <c r="E104" s="249" t="s">
        <v>36</v>
      </c>
      <c r="F104" s="250" t="s">
        <v>2991</v>
      </c>
      <c r="G104" s="247"/>
      <c r="H104" s="251">
        <v>236.25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171</v>
      </c>
      <c r="AU104" s="257" t="s">
        <v>89</v>
      </c>
      <c r="AV104" s="12" t="s">
        <v>89</v>
      </c>
      <c r="AW104" s="12" t="s">
        <v>42</v>
      </c>
      <c r="AX104" s="12" t="s">
        <v>87</v>
      </c>
      <c r="AY104" s="257" t="s">
        <v>162</v>
      </c>
    </row>
    <row r="105" s="1" customFormat="1" ht="38.25" customHeight="1">
      <c r="B105" s="48"/>
      <c r="C105" s="235" t="s">
        <v>161</v>
      </c>
      <c r="D105" s="235" t="s">
        <v>165</v>
      </c>
      <c r="E105" s="236" t="s">
        <v>826</v>
      </c>
      <c r="F105" s="237" t="s">
        <v>827</v>
      </c>
      <c r="G105" s="238" t="s">
        <v>614</v>
      </c>
      <c r="H105" s="239">
        <v>236.25</v>
      </c>
      <c r="I105" s="240"/>
      <c r="J105" s="239">
        <f>ROUND(I105*H105,1)</f>
        <v>0</v>
      </c>
      <c r="K105" s="237" t="s">
        <v>239</v>
      </c>
      <c r="L105" s="74"/>
      <c r="M105" s="241" t="s">
        <v>36</v>
      </c>
      <c r="N105" s="242" t="s">
        <v>50</v>
      </c>
      <c r="O105" s="49"/>
      <c r="P105" s="243">
        <f>O105*H105</f>
        <v>0</v>
      </c>
      <c r="Q105" s="243">
        <v>0</v>
      </c>
      <c r="R105" s="243">
        <f>Q105*H105</f>
        <v>0</v>
      </c>
      <c r="S105" s="243">
        <v>0</v>
      </c>
      <c r="T105" s="244">
        <f>S105*H105</f>
        <v>0</v>
      </c>
      <c r="AR105" s="25" t="s">
        <v>179</v>
      </c>
      <c r="AT105" s="25" t="s">
        <v>165</v>
      </c>
      <c r="AU105" s="25" t="s">
        <v>89</v>
      </c>
      <c r="AY105" s="25" t="s">
        <v>162</v>
      </c>
      <c r="BE105" s="245">
        <f>IF(N105="základní",J105,0)</f>
        <v>0</v>
      </c>
      <c r="BF105" s="245">
        <f>IF(N105="snížená",J105,0)</f>
        <v>0</v>
      </c>
      <c r="BG105" s="245">
        <f>IF(N105="zákl. přenesená",J105,0)</f>
        <v>0</v>
      </c>
      <c r="BH105" s="245">
        <f>IF(N105="sníž. přenesená",J105,0)</f>
        <v>0</v>
      </c>
      <c r="BI105" s="245">
        <f>IF(N105="nulová",J105,0)</f>
        <v>0</v>
      </c>
      <c r="BJ105" s="25" t="s">
        <v>87</v>
      </c>
      <c r="BK105" s="245">
        <f>ROUND(I105*H105,1)</f>
        <v>0</v>
      </c>
      <c r="BL105" s="25" t="s">
        <v>179</v>
      </c>
      <c r="BM105" s="25" t="s">
        <v>3009</v>
      </c>
    </row>
    <row r="106" s="12" customFormat="1">
      <c r="B106" s="246"/>
      <c r="C106" s="247"/>
      <c r="D106" s="248" t="s">
        <v>171</v>
      </c>
      <c r="E106" s="249" t="s">
        <v>36</v>
      </c>
      <c r="F106" s="250" t="s">
        <v>2991</v>
      </c>
      <c r="G106" s="247"/>
      <c r="H106" s="251">
        <v>236.25</v>
      </c>
      <c r="I106" s="252"/>
      <c r="J106" s="247"/>
      <c r="K106" s="247"/>
      <c r="L106" s="253"/>
      <c r="M106" s="254"/>
      <c r="N106" s="255"/>
      <c r="O106" s="255"/>
      <c r="P106" s="255"/>
      <c r="Q106" s="255"/>
      <c r="R106" s="255"/>
      <c r="S106" s="255"/>
      <c r="T106" s="256"/>
      <c r="AT106" s="257" t="s">
        <v>171</v>
      </c>
      <c r="AU106" s="257" t="s">
        <v>89</v>
      </c>
      <c r="AV106" s="12" t="s">
        <v>89</v>
      </c>
      <c r="AW106" s="12" t="s">
        <v>42</v>
      </c>
      <c r="AX106" s="12" t="s">
        <v>87</v>
      </c>
      <c r="AY106" s="257" t="s">
        <v>162</v>
      </c>
    </row>
    <row r="107" s="1" customFormat="1" ht="16.5" customHeight="1">
      <c r="B107" s="48"/>
      <c r="C107" s="235" t="s">
        <v>179</v>
      </c>
      <c r="D107" s="235" t="s">
        <v>165</v>
      </c>
      <c r="E107" s="236" t="s">
        <v>839</v>
      </c>
      <c r="F107" s="237" t="s">
        <v>840</v>
      </c>
      <c r="G107" s="238" t="s">
        <v>614</v>
      </c>
      <c r="H107" s="239">
        <v>236.25</v>
      </c>
      <c r="I107" s="240"/>
      <c r="J107" s="239">
        <f>ROUND(I107*H107,1)</f>
        <v>0</v>
      </c>
      <c r="K107" s="237" t="s">
        <v>239</v>
      </c>
      <c r="L107" s="74"/>
      <c r="M107" s="241" t="s">
        <v>36</v>
      </c>
      <c r="N107" s="242" t="s">
        <v>50</v>
      </c>
      <c r="O107" s="49"/>
      <c r="P107" s="243">
        <f>O107*H107</f>
        <v>0</v>
      </c>
      <c r="Q107" s="243">
        <v>0</v>
      </c>
      <c r="R107" s="243">
        <f>Q107*H107</f>
        <v>0</v>
      </c>
      <c r="S107" s="243">
        <v>0</v>
      </c>
      <c r="T107" s="244">
        <f>S107*H107</f>
        <v>0</v>
      </c>
      <c r="AR107" s="25" t="s">
        <v>179</v>
      </c>
      <c r="AT107" s="25" t="s">
        <v>165</v>
      </c>
      <c r="AU107" s="25" t="s">
        <v>89</v>
      </c>
      <c r="AY107" s="25" t="s">
        <v>162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87</v>
      </c>
      <c r="BK107" s="245">
        <f>ROUND(I107*H107,1)</f>
        <v>0</v>
      </c>
      <c r="BL107" s="25" t="s">
        <v>179</v>
      </c>
      <c r="BM107" s="25" t="s">
        <v>3010</v>
      </c>
    </row>
    <row r="108" s="12" customFormat="1">
      <c r="B108" s="246"/>
      <c r="C108" s="247"/>
      <c r="D108" s="248" t="s">
        <v>171</v>
      </c>
      <c r="E108" s="249" t="s">
        <v>36</v>
      </c>
      <c r="F108" s="250" t="s">
        <v>2991</v>
      </c>
      <c r="G108" s="247"/>
      <c r="H108" s="251">
        <v>236.25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171</v>
      </c>
      <c r="AU108" s="257" t="s">
        <v>89</v>
      </c>
      <c r="AV108" s="12" t="s">
        <v>89</v>
      </c>
      <c r="AW108" s="12" t="s">
        <v>42</v>
      </c>
      <c r="AX108" s="12" t="s">
        <v>87</v>
      </c>
      <c r="AY108" s="257" t="s">
        <v>162</v>
      </c>
    </row>
    <row r="109" s="1" customFormat="1" ht="25.5" customHeight="1">
      <c r="B109" s="48"/>
      <c r="C109" s="235" t="s">
        <v>183</v>
      </c>
      <c r="D109" s="235" t="s">
        <v>165</v>
      </c>
      <c r="E109" s="236" t="s">
        <v>843</v>
      </c>
      <c r="F109" s="237" t="s">
        <v>844</v>
      </c>
      <c r="G109" s="238" t="s">
        <v>845</v>
      </c>
      <c r="H109" s="239">
        <v>236.25</v>
      </c>
      <c r="I109" s="240"/>
      <c r="J109" s="239">
        <f>ROUND(I109*H109,1)</f>
        <v>0</v>
      </c>
      <c r="K109" s="237" t="s">
        <v>239</v>
      </c>
      <c r="L109" s="74"/>
      <c r="M109" s="241" t="s">
        <v>36</v>
      </c>
      <c r="N109" s="242" t="s">
        <v>50</v>
      </c>
      <c r="O109" s="49"/>
      <c r="P109" s="243">
        <f>O109*H109</f>
        <v>0</v>
      </c>
      <c r="Q109" s="243">
        <v>0</v>
      </c>
      <c r="R109" s="243">
        <f>Q109*H109</f>
        <v>0</v>
      </c>
      <c r="S109" s="243">
        <v>0</v>
      </c>
      <c r="T109" s="244">
        <f>S109*H109</f>
        <v>0</v>
      </c>
      <c r="AR109" s="25" t="s">
        <v>179</v>
      </c>
      <c r="AT109" s="25" t="s">
        <v>165</v>
      </c>
      <c r="AU109" s="25" t="s">
        <v>89</v>
      </c>
      <c r="AY109" s="25" t="s">
        <v>162</v>
      </c>
      <c r="BE109" s="245">
        <f>IF(N109="základní",J109,0)</f>
        <v>0</v>
      </c>
      <c r="BF109" s="245">
        <f>IF(N109="snížená",J109,0)</f>
        <v>0</v>
      </c>
      <c r="BG109" s="245">
        <f>IF(N109="zákl. přenesená",J109,0)</f>
        <v>0</v>
      </c>
      <c r="BH109" s="245">
        <f>IF(N109="sníž. přenesená",J109,0)</f>
        <v>0</v>
      </c>
      <c r="BI109" s="245">
        <f>IF(N109="nulová",J109,0)</f>
        <v>0</v>
      </c>
      <c r="BJ109" s="25" t="s">
        <v>87</v>
      </c>
      <c r="BK109" s="245">
        <f>ROUND(I109*H109,1)</f>
        <v>0</v>
      </c>
      <c r="BL109" s="25" t="s">
        <v>179</v>
      </c>
      <c r="BM109" s="25" t="s">
        <v>3011</v>
      </c>
    </row>
    <row r="110" s="12" customFormat="1">
      <c r="B110" s="246"/>
      <c r="C110" s="247"/>
      <c r="D110" s="248" t="s">
        <v>171</v>
      </c>
      <c r="E110" s="249" t="s">
        <v>36</v>
      </c>
      <c r="F110" s="250" t="s">
        <v>2991</v>
      </c>
      <c r="G110" s="247"/>
      <c r="H110" s="251">
        <v>236.25</v>
      </c>
      <c r="I110" s="252"/>
      <c r="J110" s="247"/>
      <c r="K110" s="247"/>
      <c r="L110" s="253"/>
      <c r="M110" s="254"/>
      <c r="N110" s="255"/>
      <c r="O110" s="255"/>
      <c r="P110" s="255"/>
      <c r="Q110" s="255"/>
      <c r="R110" s="255"/>
      <c r="S110" s="255"/>
      <c r="T110" s="256"/>
      <c r="AT110" s="257" t="s">
        <v>171</v>
      </c>
      <c r="AU110" s="257" t="s">
        <v>89</v>
      </c>
      <c r="AV110" s="12" t="s">
        <v>89</v>
      </c>
      <c r="AW110" s="12" t="s">
        <v>42</v>
      </c>
      <c r="AX110" s="12" t="s">
        <v>87</v>
      </c>
      <c r="AY110" s="257" t="s">
        <v>162</v>
      </c>
    </row>
    <row r="111" s="1" customFormat="1" ht="16.5" customHeight="1">
      <c r="B111" s="48"/>
      <c r="C111" s="235" t="s">
        <v>187</v>
      </c>
      <c r="D111" s="235" t="s">
        <v>165</v>
      </c>
      <c r="E111" s="236" t="s">
        <v>3012</v>
      </c>
      <c r="F111" s="237" t="s">
        <v>3013</v>
      </c>
      <c r="G111" s="238" t="s">
        <v>648</v>
      </c>
      <c r="H111" s="239">
        <v>411.89999999999998</v>
      </c>
      <c r="I111" s="240"/>
      <c r="J111" s="239">
        <f>ROUND(I111*H111,1)</f>
        <v>0</v>
      </c>
      <c r="K111" s="237" t="s">
        <v>239</v>
      </c>
      <c r="L111" s="74"/>
      <c r="M111" s="241" t="s">
        <v>36</v>
      </c>
      <c r="N111" s="242" t="s">
        <v>50</v>
      </c>
      <c r="O111" s="49"/>
      <c r="P111" s="243">
        <f>O111*H111</f>
        <v>0</v>
      </c>
      <c r="Q111" s="243">
        <v>0</v>
      </c>
      <c r="R111" s="243">
        <f>Q111*H111</f>
        <v>0</v>
      </c>
      <c r="S111" s="243">
        <v>0</v>
      </c>
      <c r="T111" s="244">
        <f>S111*H111</f>
        <v>0</v>
      </c>
      <c r="AR111" s="25" t="s">
        <v>179</v>
      </c>
      <c r="AT111" s="25" t="s">
        <v>165</v>
      </c>
      <c r="AU111" s="25" t="s">
        <v>89</v>
      </c>
      <c r="AY111" s="25" t="s">
        <v>162</v>
      </c>
      <c r="BE111" s="245">
        <f>IF(N111="základní",J111,0)</f>
        <v>0</v>
      </c>
      <c r="BF111" s="245">
        <f>IF(N111="snížená",J111,0)</f>
        <v>0</v>
      </c>
      <c r="BG111" s="245">
        <f>IF(N111="zákl. přenesená",J111,0)</f>
        <v>0</v>
      </c>
      <c r="BH111" s="245">
        <f>IF(N111="sníž. přenesená",J111,0)</f>
        <v>0</v>
      </c>
      <c r="BI111" s="245">
        <f>IF(N111="nulová",J111,0)</f>
        <v>0</v>
      </c>
      <c r="BJ111" s="25" t="s">
        <v>87</v>
      </c>
      <c r="BK111" s="245">
        <f>ROUND(I111*H111,1)</f>
        <v>0</v>
      </c>
      <c r="BL111" s="25" t="s">
        <v>179</v>
      </c>
      <c r="BM111" s="25" t="s">
        <v>3014</v>
      </c>
    </row>
    <row r="112" s="13" customFormat="1">
      <c r="B112" s="261"/>
      <c r="C112" s="262"/>
      <c r="D112" s="248" t="s">
        <v>171</v>
      </c>
      <c r="E112" s="263" t="s">
        <v>36</v>
      </c>
      <c r="F112" s="264" t="s">
        <v>1568</v>
      </c>
      <c r="G112" s="262"/>
      <c r="H112" s="263" t="s">
        <v>36</v>
      </c>
      <c r="I112" s="265"/>
      <c r="J112" s="262"/>
      <c r="K112" s="262"/>
      <c r="L112" s="266"/>
      <c r="M112" s="267"/>
      <c r="N112" s="268"/>
      <c r="O112" s="268"/>
      <c r="P112" s="268"/>
      <c r="Q112" s="268"/>
      <c r="R112" s="268"/>
      <c r="S112" s="268"/>
      <c r="T112" s="269"/>
      <c r="AT112" s="270" t="s">
        <v>171</v>
      </c>
      <c r="AU112" s="270" t="s">
        <v>89</v>
      </c>
      <c r="AV112" s="13" t="s">
        <v>87</v>
      </c>
      <c r="AW112" s="13" t="s">
        <v>42</v>
      </c>
      <c r="AX112" s="13" t="s">
        <v>79</v>
      </c>
      <c r="AY112" s="270" t="s">
        <v>162</v>
      </c>
    </row>
    <row r="113" s="12" customFormat="1">
      <c r="B113" s="246"/>
      <c r="C113" s="247"/>
      <c r="D113" s="248" t="s">
        <v>171</v>
      </c>
      <c r="E113" s="249" t="s">
        <v>36</v>
      </c>
      <c r="F113" s="250" t="s">
        <v>3015</v>
      </c>
      <c r="G113" s="247"/>
      <c r="H113" s="251">
        <v>152.43000000000001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171</v>
      </c>
      <c r="AU113" s="257" t="s">
        <v>89</v>
      </c>
      <c r="AV113" s="12" t="s">
        <v>89</v>
      </c>
      <c r="AW113" s="12" t="s">
        <v>42</v>
      </c>
      <c r="AX113" s="12" t="s">
        <v>79</v>
      </c>
      <c r="AY113" s="257" t="s">
        <v>162</v>
      </c>
    </row>
    <row r="114" s="12" customFormat="1">
      <c r="B114" s="246"/>
      <c r="C114" s="247"/>
      <c r="D114" s="248" t="s">
        <v>171</v>
      </c>
      <c r="E114" s="249" t="s">
        <v>36</v>
      </c>
      <c r="F114" s="250" t="s">
        <v>3016</v>
      </c>
      <c r="G114" s="247"/>
      <c r="H114" s="251">
        <v>106.81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171</v>
      </c>
      <c r="AU114" s="257" t="s">
        <v>89</v>
      </c>
      <c r="AV114" s="12" t="s">
        <v>89</v>
      </c>
      <c r="AW114" s="12" t="s">
        <v>42</v>
      </c>
      <c r="AX114" s="12" t="s">
        <v>79</v>
      </c>
      <c r="AY114" s="257" t="s">
        <v>162</v>
      </c>
    </row>
    <row r="115" s="12" customFormat="1">
      <c r="B115" s="246"/>
      <c r="C115" s="247"/>
      <c r="D115" s="248" t="s">
        <v>171</v>
      </c>
      <c r="E115" s="249" t="s">
        <v>36</v>
      </c>
      <c r="F115" s="250" t="s">
        <v>3017</v>
      </c>
      <c r="G115" s="247"/>
      <c r="H115" s="251">
        <v>48.079999999999998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171</v>
      </c>
      <c r="AU115" s="257" t="s">
        <v>89</v>
      </c>
      <c r="AV115" s="12" t="s">
        <v>89</v>
      </c>
      <c r="AW115" s="12" t="s">
        <v>42</v>
      </c>
      <c r="AX115" s="12" t="s">
        <v>79</v>
      </c>
      <c r="AY115" s="257" t="s">
        <v>162</v>
      </c>
    </row>
    <row r="116" s="12" customFormat="1">
      <c r="B116" s="246"/>
      <c r="C116" s="247"/>
      <c r="D116" s="248" t="s">
        <v>171</v>
      </c>
      <c r="E116" s="249" t="s">
        <v>36</v>
      </c>
      <c r="F116" s="250" t="s">
        <v>3018</v>
      </c>
      <c r="G116" s="247"/>
      <c r="H116" s="251">
        <v>32.880000000000003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171</v>
      </c>
      <c r="AU116" s="257" t="s">
        <v>89</v>
      </c>
      <c r="AV116" s="12" t="s">
        <v>89</v>
      </c>
      <c r="AW116" s="12" t="s">
        <v>42</v>
      </c>
      <c r="AX116" s="12" t="s">
        <v>79</v>
      </c>
      <c r="AY116" s="257" t="s">
        <v>162</v>
      </c>
    </row>
    <row r="117" s="12" customFormat="1">
      <c r="B117" s="246"/>
      <c r="C117" s="247"/>
      <c r="D117" s="248" t="s">
        <v>171</v>
      </c>
      <c r="E117" s="249" t="s">
        <v>36</v>
      </c>
      <c r="F117" s="250" t="s">
        <v>3019</v>
      </c>
      <c r="G117" s="247"/>
      <c r="H117" s="251">
        <v>16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171</v>
      </c>
      <c r="AU117" s="257" t="s">
        <v>89</v>
      </c>
      <c r="AV117" s="12" t="s">
        <v>89</v>
      </c>
      <c r="AW117" s="12" t="s">
        <v>42</v>
      </c>
      <c r="AX117" s="12" t="s">
        <v>79</v>
      </c>
      <c r="AY117" s="257" t="s">
        <v>162</v>
      </c>
    </row>
    <row r="118" s="12" customFormat="1">
      <c r="B118" s="246"/>
      <c r="C118" s="247"/>
      <c r="D118" s="248" t="s">
        <v>171</v>
      </c>
      <c r="E118" s="249" t="s">
        <v>36</v>
      </c>
      <c r="F118" s="250" t="s">
        <v>3020</v>
      </c>
      <c r="G118" s="247"/>
      <c r="H118" s="251">
        <v>40</v>
      </c>
      <c r="I118" s="252"/>
      <c r="J118" s="247"/>
      <c r="K118" s="247"/>
      <c r="L118" s="253"/>
      <c r="M118" s="254"/>
      <c r="N118" s="255"/>
      <c r="O118" s="255"/>
      <c r="P118" s="255"/>
      <c r="Q118" s="255"/>
      <c r="R118" s="255"/>
      <c r="S118" s="255"/>
      <c r="T118" s="256"/>
      <c r="AT118" s="257" t="s">
        <v>171</v>
      </c>
      <c r="AU118" s="257" t="s">
        <v>89</v>
      </c>
      <c r="AV118" s="12" t="s">
        <v>89</v>
      </c>
      <c r="AW118" s="12" t="s">
        <v>42</v>
      </c>
      <c r="AX118" s="12" t="s">
        <v>79</v>
      </c>
      <c r="AY118" s="257" t="s">
        <v>162</v>
      </c>
    </row>
    <row r="119" s="12" customFormat="1">
      <c r="B119" s="246"/>
      <c r="C119" s="247"/>
      <c r="D119" s="248" t="s">
        <v>171</v>
      </c>
      <c r="E119" s="249" t="s">
        <v>36</v>
      </c>
      <c r="F119" s="250" t="s">
        <v>3021</v>
      </c>
      <c r="G119" s="247"/>
      <c r="H119" s="251">
        <v>3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171</v>
      </c>
      <c r="AU119" s="257" t="s">
        <v>89</v>
      </c>
      <c r="AV119" s="12" t="s">
        <v>89</v>
      </c>
      <c r="AW119" s="12" t="s">
        <v>42</v>
      </c>
      <c r="AX119" s="12" t="s">
        <v>79</v>
      </c>
      <c r="AY119" s="257" t="s">
        <v>162</v>
      </c>
    </row>
    <row r="120" s="12" customFormat="1">
      <c r="B120" s="246"/>
      <c r="C120" s="247"/>
      <c r="D120" s="248" t="s">
        <v>171</v>
      </c>
      <c r="E120" s="249" t="s">
        <v>36</v>
      </c>
      <c r="F120" s="250" t="s">
        <v>3004</v>
      </c>
      <c r="G120" s="247"/>
      <c r="H120" s="251">
        <v>5.2800000000000002</v>
      </c>
      <c r="I120" s="252"/>
      <c r="J120" s="247"/>
      <c r="K120" s="247"/>
      <c r="L120" s="253"/>
      <c r="M120" s="254"/>
      <c r="N120" s="255"/>
      <c r="O120" s="255"/>
      <c r="P120" s="255"/>
      <c r="Q120" s="255"/>
      <c r="R120" s="255"/>
      <c r="S120" s="255"/>
      <c r="T120" s="256"/>
      <c r="AT120" s="257" t="s">
        <v>171</v>
      </c>
      <c r="AU120" s="257" t="s">
        <v>89</v>
      </c>
      <c r="AV120" s="12" t="s">
        <v>89</v>
      </c>
      <c r="AW120" s="12" t="s">
        <v>42</v>
      </c>
      <c r="AX120" s="12" t="s">
        <v>79</v>
      </c>
      <c r="AY120" s="257" t="s">
        <v>162</v>
      </c>
    </row>
    <row r="121" s="12" customFormat="1">
      <c r="B121" s="246"/>
      <c r="C121" s="247"/>
      <c r="D121" s="248" t="s">
        <v>171</v>
      </c>
      <c r="E121" s="249" t="s">
        <v>36</v>
      </c>
      <c r="F121" s="250" t="s">
        <v>2538</v>
      </c>
      <c r="G121" s="247"/>
      <c r="H121" s="251">
        <v>4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171</v>
      </c>
      <c r="AU121" s="257" t="s">
        <v>89</v>
      </c>
      <c r="AV121" s="12" t="s">
        <v>89</v>
      </c>
      <c r="AW121" s="12" t="s">
        <v>42</v>
      </c>
      <c r="AX121" s="12" t="s">
        <v>79</v>
      </c>
      <c r="AY121" s="257" t="s">
        <v>162</v>
      </c>
    </row>
    <row r="122" s="12" customFormat="1">
      <c r="B122" s="246"/>
      <c r="C122" s="247"/>
      <c r="D122" s="248" t="s">
        <v>171</v>
      </c>
      <c r="E122" s="249" t="s">
        <v>36</v>
      </c>
      <c r="F122" s="250" t="s">
        <v>3005</v>
      </c>
      <c r="G122" s="247"/>
      <c r="H122" s="251">
        <v>3.4199999999999999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171</v>
      </c>
      <c r="AU122" s="257" t="s">
        <v>89</v>
      </c>
      <c r="AV122" s="12" t="s">
        <v>89</v>
      </c>
      <c r="AW122" s="12" t="s">
        <v>42</v>
      </c>
      <c r="AX122" s="12" t="s">
        <v>79</v>
      </c>
      <c r="AY122" s="257" t="s">
        <v>162</v>
      </c>
    </row>
    <row r="123" s="14" customFormat="1">
      <c r="B123" s="283"/>
      <c r="C123" s="284"/>
      <c r="D123" s="248" t="s">
        <v>171</v>
      </c>
      <c r="E123" s="285" t="s">
        <v>36</v>
      </c>
      <c r="F123" s="286" t="s">
        <v>679</v>
      </c>
      <c r="G123" s="284"/>
      <c r="H123" s="287">
        <v>411.89999999999998</v>
      </c>
      <c r="I123" s="288"/>
      <c r="J123" s="284"/>
      <c r="K123" s="284"/>
      <c r="L123" s="289"/>
      <c r="M123" s="290"/>
      <c r="N123" s="291"/>
      <c r="O123" s="291"/>
      <c r="P123" s="291"/>
      <c r="Q123" s="291"/>
      <c r="R123" s="291"/>
      <c r="S123" s="291"/>
      <c r="T123" s="292"/>
      <c r="AT123" s="293" t="s">
        <v>171</v>
      </c>
      <c r="AU123" s="293" t="s">
        <v>89</v>
      </c>
      <c r="AV123" s="14" t="s">
        <v>179</v>
      </c>
      <c r="AW123" s="14" t="s">
        <v>42</v>
      </c>
      <c r="AX123" s="14" t="s">
        <v>87</v>
      </c>
      <c r="AY123" s="293" t="s">
        <v>162</v>
      </c>
    </row>
    <row r="124" s="11" customFormat="1" ht="29.88" customHeight="1">
      <c r="B124" s="219"/>
      <c r="C124" s="220"/>
      <c r="D124" s="221" t="s">
        <v>78</v>
      </c>
      <c r="E124" s="233" t="s">
        <v>183</v>
      </c>
      <c r="F124" s="233" t="s">
        <v>933</v>
      </c>
      <c r="G124" s="220"/>
      <c r="H124" s="220"/>
      <c r="I124" s="223"/>
      <c r="J124" s="234">
        <f>BK124</f>
        <v>0</v>
      </c>
      <c r="K124" s="220"/>
      <c r="L124" s="225"/>
      <c r="M124" s="226"/>
      <c r="N124" s="227"/>
      <c r="O124" s="227"/>
      <c r="P124" s="228">
        <f>SUM(P125:P147)</f>
        <v>0</v>
      </c>
      <c r="Q124" s="227"/>
      <c r="R124" s="228">
        <f>SUM(R125:R147)</f>
        <v>0</v>
      </c>
      <c r="S124" s="227"/>
      <c r="T124" s="229">
        <f>SUM(T125:T147)</f>
        <v>0</v>
      </c>
      <c r="AR124" s="230" t="s">
        <v>87</v>
      </c>
      <c r="AT124" s="231" t="s">
        <v>78</v>
      </c>
      <c r="AU124" s="231" t="s">
        <v>87</v>
      </c>
      <c r="AY124" s="230" t="s">
        <v>162</v>
      </c>
      <c r="BK124" s="232">
        <f>SUM(BK125:BK147)</f>
        <v>0</v>
      </c>
    </row>
    <row r="125" s="1" customFormat="1" ht="25.5" customHeight="1">
      <c r="B125" s="48"/>
      <c r="C125" s="235" t="s">
        <v>191</v>
      </c>
      <c r="D125" s="235" t="s">
        <v>165</v>
      </c>
      <c r="E125" s="236" t="s">
        <v>3022</v>
      </c>
      <c r="F125" s="237" t="s">
        <v>3023</v>
      </c>
      <c r="G125" s="238" t="s">
        <v>648</v>
      </c>
      <c r="H125" s="239">
        <v>411.89999999999998</v>
      </c>
      <c r="I125" s="240"/>
      <c r="J125" s="239">
        <f>ROUND(I125*H125,1)</f>
        <v>0</v>
      </c>
      <c r="K125" s="237" t="s">
        <v>239</v>
      </c>
      <c r="L125" s="74"/>
      <c r="M125" s="241" t="s">
        <v>36</v>
      </c>
      <c r="N125" s="242" t="s">
        <v>50</v>
      </c>
      <c r="O125" s="49"/>
      <c r="P125" s="243">
        <f>O125*H125</f>
        <v>0</v>
      </c>
      <c r="Q125" s="243">
        <v>0</v>
      </c>
      <c r="R125" s="243">
        <f>Q125*H125</f>
        <v>0</v>
      </c>
      <c r="S125" s="243">
        <v>0</v>
      </c>
      <c r="T125" s="244">
        <f>S125*H125</f>
        <v>0</v>
      </c>
      <c r="AR125" s="25" t="s">
        <v>179</v>
      </c>
      <c r="AT125" s="25" t="s">
        <v>165</v>
      </c>
      <c r="AU125" s="25" t="s">
        <v>89</v>
      </c>
      <c r="AY125" s="25" t="s">
        <v>162</v>
      </c>
      <c r="BE125" s="245">
        <f>IF(N125="základní",J125,0)</f>
        <v>0</v>
      </c>
      <c r="BF125" s="245">
        <f>IF(N125="snížená",J125,0)</f>
        <v>0</v>
      </c>
      <c r="BG125" s="245">
        <f>IF(N125="zákl. přenesená",J125,0)</f>
        <v>0</v>
      </c>
      <c r="BH125" s="245">
        <f>IF(N125="sníž. přenesená",J125,0)</f>
        <v>0</v>
      </c>
      <c r="BI125" s="245">
        <f>IF(N125="nulová",J125,0)</f>
        <v>0</v>
      </c>
      <c r="BJ125" s="25" t="s">
        <v>87</v>
      </c>
      <c r="BK125" s="245">
        <f>ROUND(I125*H125,1)</f>
        <v>0</v>
      </c>
      <c r="BL125" s="25" t="s">
        <v>179</v>
      </c>
      <c r="BM125" s="25" t="s">
        <v>3024</v>
      </c>
    </row>
    <row r="126" s="13" customFormat="1">
      <c r="B126" s="261"/>
      <c r="C126" s="262"/>
      <c r="D126" s="248" t="s">
        <v>171</v>
      </c>
      <c r="E126" s="263" t="s">
        <v>36</v>
      </c>
      <c r="F126" s="264" t="s">
        <v>1568</v>
      </c>
      <c r="G126" s="262"/>
      <c r="H126" s="263" t="s">
        <v>36</v>
      </c>
      <c r="I126" s="265"/>
      <c r="J126" s="262"/>
      <c r="K126" s="262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171</v>
      </c>
      <c r="AU126" s="270" t="s">
        <v>89</v>
      </c>
      <c r="AV126" s="13" t="s">
        <v>87</v>
      </c>
      <c r="AW126" s="13" t="s">
        <v>42</v>
      </c>
      <c r="AX126" s="13" t="s">
        <v>79</v>
      </c>
      <c r="AY126" s="270" t="s">
        <v>162</v>
      </c>
    </row>
    <row r="127" s="12" customFormat="1">
      <c r="B127" s="246"/>
      <c r="C127" s="247"/>
      <c r="D127" s="248" t="s">
        <v>171</v>
      </c>
      <c r="E127" s="249" t="s">
        <v>36</v>
      </c>
      <c r="F127" s="250" t="s">
        <v>3015</v>
      </c>
      <c r="G127" s="247"/>
      <c r="H127" s="251">
        <v>152.43000000000001</v>
      </c>
      <c r="I127" s="252"/>
      <c r="J127" s="247"/>
      <c r="K127" s="247"/>
      <c r="L127" s="253"/>
      <c r="M127" s="254"/>
      <c r="N127" s="255"/>
      <c r="O127" s="255"/>
      <c r="P127" s="255"/>
      <c r="Q127" s="255"/>
      <c r="R127" s="255"/>
      <c r="S127" s="255"/>
      <c r="T127" s="256"/>
      <c r="AT127" s="257" t="s">
        <v>171</v>
      </c>
      <c r="AU127" s="257" t="s">
        <v>89</v>
      </c>
      <c r="AV127" s="12" t="s">
        <v>89</v>
      </c>
      <c r="AW127" s="12" t="s">
        <v>42</v>
      </c>
      <c r="AX127" s="12" t="s">
        <v>79</v>
      </c>
      <c r="AY127" s="257" t="s">
        <v>162</v>
      </c>
    </row>
    <row r="128" s="12" customFormat="1">
      <c r="B128" s="246"/>
      <c r="C128" s="247"/>
      <c r="D128" s="248" t="s">
        <v>171</v>
      </c>
      <c r="E128" s="249" t="s">
        <v>36</v>
      </c>
      <c r="F128" s="250" t="s">
        <v>3016</v>
      </c>
      <c r="G128" s="247"/>
      <c r="H128" s="251">
        <v>106.81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171</v>
      </c>
      <c r="AU128" s="257" t="s">
        <v>89</v>
      </c>
      <c r="AV128" s="12" t="s">
        <v>89</v>
      </c>
      <c r="AW128" s="12" t="s">
        <v>42</v>
      </c>
      <c r="AX128" s="12" t="s">
        <v>79</v>
      </c>
      <c r="AY128" s="257" t="s">
        <v>162</v>
      </c>
    </row>
    <row r="129" s="12" customFormat="1">
      <c r="B129" s="246"/>
      <c r="C129" s="247"/>
      <c r="D129" s="248" t="s">
        <v>171</v>
      </c>
      <c r="E129" s="249" t="s">
        <v>36</v>
      </c>
      <c r="F129" s="250" t="s">
        <v>3017</v>
      </c>
      <c r="G129" s="247"/>
      <c r="H129" s="251">
        <v>48.079999999999998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171</v>
      </c>
      <c r="AU129" s="257" t="s">
        <v>89</v>
      </c>
      <c r="AV129" s="12" t="s">
        <v>89</v>
      </c>
      <c r="AW129" s="12" t="s">
        <v>42</v>
      </c>
      <c r="AX129" s="12" t="s">
        <v>79</v>
      </c>
      <c r="AY129" s="257" t="s">
        <v>162</v>
      </c>
    </row>
    <row r="130" s="12" customFormat="1">
      <c r="B130" s="246"/>
      <c r="C130" s="247"/>
      <c r="D130" s="248" t="s">
        <v>171</v>
      </c>
      <c r="E130" s="249" t="s">
        <v>36</v>
      </c>
      <c r="F130" s="250" t="s">
        <v>3018</v>
      </c>
      <c r="G130" s="247"/>
      <c r="H130" s="251">
        <v>32.880000000000003</v>
      </c>
      <c r="I130" s="252"/>
      <c r="J130" s="247"/>
      <c r="K130" s="247"/>
      <c r="L130" s="253"/>
      <c r="M130" s="254"/>
      <c r="N130" s="255"/>
      <c r="O130" s="255"/>
      <c r="P130" s="255"/>
      <c r="Q130" s="255"/>
      <c r="R130" s="255"/>
      <c r="S130" s="255"/>
      <c r="T130" s="256"/>
      <c r="AT130" s="257" t="s">
        <v>171</v>
      </c>
      <c r="AU130" s="257" t="s">
        <v>89</v>
      </c>
      <c r="AV130" s="12" t="s">
        <v>89</v>
      </c>
      <c r="AW130" s="12" t="s">
        <v>42</v>
      </c>
      <c r="AX130" s="12" t="s">
        <v>79</v>
      </c>
      <c r="AY130" s="257" t="s">
        <v>162</v>
      </c>
    </row>
    <row r="131" s="12" customFormat="1">
      <c r="B131" s="246"/>
      <c r="C131" s="247"/>
      <c r="D131" s="248" t="s">
        <v>171</v>
      </c>
      <c r="E131" s="249" t="s">
        <v>36</v>
      </c>
      <c r="F131" s="250" t="s">
        <v>3019</v>
      </c>
      <c r="G131" s="247"/>
      <c r="H131" s="251">
        <v>16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171</v>
      </c>
      <c r="AU131" s="257" t="s">
        <v>89</v>
      </c>
      <c r="AV131" s="12" t="s">
        <v>89</v>
      </c>
      <c r="AW131" s="12" t="s">
        <v>42</v>
      </c>
      <c r="AX131" s="12" t="s">
        <v>79</v>
      </c>
      <c r="AY131" s="257" t="s">
        <v>162</v>
      </c>
    </row>
    <row r="132" s="12" customFormat="1">
      <c r="B132" s="246"/>
      <c r="C132" s="247"/>
      <c r="D132" s="248" t="s">
        <v>171</v>
      </c>
      <c r="E132" s="249" t="s">
        <v>36</v>
      </c>
      <c r="F132" s="250" t="s">
        <v>3020</v>
      </c>
      <c r="G132" s="247"/>
      <c r="H132" s="251">
        <v>40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171</v>
      </c>
      <c r="AU132" s="257" t="s">
        <v>89</v>
      </c>
      <c r="AV132" s="12" t="s">
        <v>89</v>
      </c>
      <c r="AW132" s="12" t="s">
        <v>42</v>
      </c>
      <c r="AX132" s="12" t="s">
        <v>79</v>
      </c>
      <c r="AY132" s="257" t="s">
        <v>162</v>
      </c>
    </row>
    <row r="133" s="12" customFormat="1">
      <c r="B133" s="246"/>
      <c r="C133" s="247"/>
      <c r="D133" s="248" t="s">
        <v>171</v>
      </c>
      <c r="E133" s="249" t="s">
        <v>36</v>
      </c>
      <c r="F133" s="250" t="s">
        <v>3021</v>
      </c>
      <c r="G133" s="247"/>
      <c r="H133" s="251">
        <v>3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171</v>
      </c>
      <c r="AU133" s="257" t="s">
        <v>89</v>
      </c>
      <c r="AV133" s="12" t="s">
        <v>89</v>
      </c>
      <c r="AW133" s="12" t="s">
        <v>42</v>
      </c>
      <c r="AX133" s="12" t="s">
        <v>79</v>
      </c>
      <c r="AY133" s="257" t="s">
        <v>162</v>
      </c>
    </row>
    <row r="134" s="12" customFormat="1">
      <c r="B134" s="246"/>
      <c r="C134" s="247"/>
      <c r="D134" s="248" t="s">
        <v>171</v>
      </c>
      <c r="E134" s="249" t="s">
        <v>36</v>
      </c>
      <c r="F134" s="250" t="s">
        <v>3004</v>
      </c>
      <c r="G134" s="247"/>
      <c r="H134" s="251">
        <v>5.2800000000000002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171</v>
      </c>
      <c r="AU134" s="257" t="s">
        <v>89</v>
      </c>
      <c r="AV134" s="12" t="s">
        <v>89</v>
      </c>
      <c r="AW134" s="12" t="s">
        <v>42</v>
      </c>
      <c r="AX134" s="12" t="s">
        <v>79</v>
      </c>
      <c r="AY134" s="257" t="s">
        <v>162</v>
      </c>
    </row>
    <row r="135" s="12" customFormat="1">
      <c r="B135" s="246"/>
      <c r="C135" s="247"/>
      <c r="D135" s="248" t="s">
        <v>171</v>
      </c>
      <c r="E135" s="249" t="s">
        <v>36</v>
      </c>
      <c r="F135" s="250" t="s">
        <v>2538</v>
      </c>
      <c r="G135" s="247"/>
      <c r="H135" s="251">
        <v>4</v>
      </c>
      <c r="I135" s="252"/>
      <c r="J135" s="247"/>
      <c r="K135" s="247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171</v>
      </c>
      <c r="AU135" s="257" t="s">
        <v>89</v>
      </c>
      <c r="AV135" s="12" t="s">
        <v>89</v>
      </c>
      <c r="AW135" s="12" t="s">
        <v>42</v>
      </c>
      <c r="AX135" s="12" t="s">
        <v>79</v>
      </c>
      <c r="AY135" s="257" t="s">
        <v>162</v>
      </c>
    </row>
    <row r="136" s="12" customFormat="1">
      <c r="B136" s="246"/>
      <c r="C136" s="247"/>
      <c r="D136" s="248" t="s">
        <v>171</v>
      </c>
      <c r="E136" s="249" t="s">
        <v>36</v>
      </c>
      <c r="F136" s="250" t="s">
        <v>3005</v>
      </c>
      <c r="G136" s="247"/>
      <c r="H136" s="251">
        <v>3.4199999999999999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171</v>
      </c>
      <c r="AU136" s="257" t="s">
        <v>89</v>
      </c>
      <c r="AV136" s="12" t="s">
        <v>89</v>
      </c>
      <c r="AW136" s="12" t="s">
        <v>42</v>
      </c>
      <c r="AX136" s="12" t="s">
        <v>79</v>
      </c>
      <c r="AY136" s="257" t="s">
        <v>162</v>
      </c>
    </row>
    <row r="137" s="14" customFormat="1">
      <c r="B137" s="283"/>
      <c r="C137" s="284"/>
      <c r="D137" s="248" t="s">
        <v>171</v>
      </c>
      <c r="E137" s="285" t="s">
        <v>2989</v>
      </c>
      <c r="F137" s="286" t="s">
        <v>679</v>
      </c>
      <c r="G137" s="284"/>
      <c r="H137" s="287">
        <v>411.89999999999998</v>
      </c>
      <c r="I137" s="288"/>
      <c r="J137" s="284"/>
      <c r="K137" s="284"/>
      <c r="L137" s="289"/>
      <c r="M137" s="290"/>
      <c r="N137" s="291"/>
      <c r="O137" s="291"/>
      <c r="P137" s="291"/>
      <c r="Q137" s="291"/>
      <c r="R137" s="291"/>
      <c r="S137" s="291"/>
      <c r="T137" s="292"/>
      <c r="AT137" s="293" t="s">
        <v>171</v>
      </c>
      <c r="AU137" s="293" t="s">
        <v>89</v>
      </c>
      <c r="AV137" s="14" t="s">
        <v>179</v>
      </c>
      <c r="AW137" s="14" t="s">
        <v>42</v>
      </c>
      <c r="AX137" s="14" t="s">
        <v>87</v>
      </c>
      <c r="AY137" s="293" t="s">
        <v>162</v>
      </c>
    </row>
    <row r="138" s="1" customFormat="1" ht="25.5" customHeight="1">
      <c r="B138" s="48"/>
      <c r="C138" s="235" t="s">
        <v>195</v>
      </c>
      <c r="D138" s="235" t="s">
        <v>165</v>
      </c>
      <c r="E138" s="236" t="s">
        <v>934</v>
      </c>
      <c r="F138" s="237" t="s">
        <v>935</v>
      </c>
      <c r="G138" s="238" t="s">
        <v>648</v>
      </c>
      <c r="H138" s="239">
        <v>411.89999999999998</v>
      </c>
      <c r="I138" s="240"/>
      <c r="J138" s="239">
        <f>ROUND(I138*H138,1)</f>
        <v>0</v>
      </c>
      <c r="K138" s="237" t="s">
        <v>239</v>
      </c>
      <c r="L138" s="74"/>
      <c r="M138" s="241" t="s">
        <v>36</v>
      </c>
      <c r="N138" s="242" t="s">
        <v>50</v>
      </c>
      <c r="O138" s="49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AR138" s="25" t="s">
        <v>179</v>
      </c>
      <c r="AT138" s="25" t="s">
        <v>165</v>
      </c>
      <c r="AU138" s="25" t="s">
        <v>89</v>
      </c>
      <c r="AY138" s="25" t="s">
        <v>162</v>
      </c>
      <c r="BE138" s="245">
        <f>IF(N138="základní",J138,0)</f>
        <v>0</v>
      </c>
      <c r="BF138" s="245">
        <f>IF(N138="snížená",J138,0)</f>
        <v>0</v>
      </c>
      <c r="BG138" s="245">
        <f>IF(N138="zákl. přenesená",J138,0)</f>
        <v>0</v>
      </c>
      <c r="BH138" s="245">
        <f>IF(N138="sníž. přenesená",J138,0)</f>
        <v>0</v>
      </c>
      <c r="BI138" s="245">
        <f>IF(N138="nulová",J138,0)</f>
        <v>0</v>
      </c>
      <c r="BJ138" s="25" t="s">
        <v>87</v>
      </c>
      <c r="BK138" s="245">
        <f>ROUND(I138*H138,1)</f>
        <v>0</v>
      </c>
      <c r="BL138" s="25" t="s">
        <v>179</v>
      </c>
      <c r="BM138" s="25" t="s">
        <v>3025</v>
      </c>
    </row>
    <row r="139" s="12" customFormat="1">
      <c r="B139" s="246"/>
      <c r="C139" s="247"/>
      <c r="D139" s="248" t="s">
        <v>171</v>
      </c>
      <c r="E139" s="249" t="s">
        <v>36</v>
      </c>
      <c r="F139" s="250" t="s">
        <v>2989</v>
      </c>
      <c r="G139" s="247"/>
      <c r="H139" s="251">
        <v>411.89999999999998</v>
      </c>
      <c r="I139" s="252"/>
      <c r="J139" s="247"/>
      <c r="K139" s="247"/>
      <c r="L139" s="253"/>
      <c r="M139" s="254"/>
      <c r="N139" s="255"/>
      <c r="O139" s="255"/>
      <c r="P139" s="255"/>
      <c r="Q139" s="255"/>
      <c r="R139" s="255"/>
      <c r="S139" s="255"/>
      <c r="T139" s="256"/>
      <c r="AT139" s="257" t="s">
        <v>171</v>
      </c>
      <c r="AU139" s="257" t="s">
        <v>89</v>
      </c>
      <c r="AV139" s="12" t="s">
        <v>89</v>
      </c>
      <c r="AW139" s="12" t="s">
        <v>42</v>
      </c>
      <c r="AX139" s="12" t="s">
        <v>87</v>
      </c>
      <c r="AY139" s="257" t="s">
        <v>162</v>
      </c>
    </row>
    <row r="140" s="1" customFormat="1" ht="38.25" customHeight="1">
      <c r="B140" s="48"/>
      <c r="C140" s="235" t="s">
        <v>199</v>
      </c>
      <c r="D140" s="235" t="s">
        <v>165</v>
      </c>
      <c r="E140" s="236" t="s">
        <v>3026</v>
      </c>
      <c r="F140" s="237" t="s">
        <v>3027</v>
      </c>
      <c r="G140" s="238" t="s">
        <v>648</v>
      </c>
      <c r="H140" s="239">
        <v>411.89999999999998</v>
      </c>
      <c r="I140" s="240"/>
      <c r="J140" s="239">
        <f>ROUND(I140*H140,1)</f>
        <v>0</v>
      </c>
      <c r="K140" s="237" t="s">
        <v>239</v>
      </c>
      <c r="L140" s="74"/>
      <c r="M140" s="241" t="s">
        <v>36</v>
      </c>
      <c r="N140" s="242" t="s">
        <v>50</v>
      </c>
      <c r="O140" s="49"/>
      <c r="P140" s="243">
        <f>O140*H140</f>
        <v>0</v>
      </c>
      <c r="Q140" s="243">
        <v>0</v>
      </c>
      <c r="R140" s="243">
        <f>Q140*H140</f>
        <v>0</v>
      </c>
      <c r="S140" s="243">
        <v>0</v>
      </c>
      <c r="T140" s="244">
        <f>S140*H140</f>
        <v>0</v>
      </c>
      <c r="AR140" s="25" t="s">
        <v>179</v>
      </c>
      <c r="AT140" s="25" t="s">
        <v>165</v>
      </c>
      <c r="AU140" s="25" t="s">
        <v>89</v>
      </c>
      <c r="AY140" s="25" t="s">
        <v>162</v>
      </c>
      <c r="BE140" s="245">
        <f>IF(N140="základní",J140,0)</f>
        <v>0</v>
      </c>
      <c r="BF140" s="245">
        <f>IF(N140="snížená",J140,0)</f>
        <v>0</v>
      </c>
      <c r="BG140" s="245">
        <f>IF(N140="zákl. přenesená",J140,0)</f>
        <v>0</v>
      </c>
      <c r="BH140" s="245">
        <f>IF(N140="sníž. přenesená",J140,0)</f>
        <v>0</v>
      </c>
      <c r="BI140" s="245">
        <f>IF(N140="nulová",J140,0)</f>
        <v>0</v>
      </c>
      <c r="BJ140" s="25" t="s">
        <v>87</v>
      </c>
      <c r="BK140" s="245">
        <f>ROUND(I140*H140,1)</f>
        <v>0</v>
      </c>
      <c r="BL140" s="25" t="s">
        <v>179</v>
      </c>
      <c r="BM140" s="25" t="s">
        <v>3028</v>
      </c>
    </row>
    <row r="141" s="12" customFormat="1">
      <c r="B141" s="246"/>
      <c r="C141" s="247"/>
      <c r="D141" s="248" t="s">
        <v>171</v>
      </c>
      <c r="E141" s="249" t="s">
        <v>36</v>
      </c>
      <c r="F141" s="250" t="s">
        <v>2989</v>
      </c>
      <c r="G141" s="247"/>
      <c r="H141" s="251">
        <v>411.89999999999998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171</v>
      </c>
      <c r="AU141" s="257" t="s">
        <v>89</v>
      </c>
      <c r="AV141" s="12" t="s">
        <v>89</v>
      </c>
      <c r="AW141" s="12" t="s">
        <v>42</v>
      </c>
      <c r="AX141" s="12" t="s">
        <v>87</v>
      </c>
      <c r="AY141" s="257" t="s">
        <v>162</v>
      </c>
    </row>
    <row r="142" s="1" customFormat="1" ht="25.5" customHeight="1">
      <c r="B142" s="48"/>
      <c r="C142" s="235" t="s">
        <v>203</v>
      </c>
      <c r="D142" s="235" t="s">
        <v>165</v>
      </c>
      <c r="E142" s="236" t="s">
        <v>3029</v>
      </c>
      <c r="F142" s="237" t="s">
        <v>3030</v>
      </c>
      <c r="G142" s="238" t="s">
        <v>648</v>
      </c>
      <c r="H142" s="239">
        <v>411.89999999999998</v>
      </c>
      <c r="I142" s="240"/>
      <c r="J142" s="239">
        <f>ROUND(I142*H142,1)</f>
        <v>0</v>
      </c>
      <c r="K142" s="237" t="s">
        <v>239</v>
      </c>
      <c r="L142" s="74"/>
      <c r="M142" s="241" t="s">
        <v>36</v>
      </c>
      <c r="N142" s="242" t="s">
        <v>50</v>
      </c>
      <c r="O142" s="49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AR142" s="25" t="s">
        <v>179</v>
      </c>
      <c r="AT142" s="25" t="s">
        <v>165</v>
      </c>
      <c r="AU142" s="25" t="s">
        <v>89</v>
      </c>
      <c r="AY142" s="25" t="s">
        <v>162</v>
      </c>
      <c r="BE142" s="245">
        <f>IF(N142="základní",J142,0)</f>
        <v>0</v>
      </c>
      <c r="BF142" s="245">
        <f>IF(N142="snížená",J142,0)</f>
        <v>0</v>
      </c>
      <c r="BG142" s="245">
        <f>IF(N142="zákl. přenesená",J142,0)</f>
        <v>0</v>
      </c>
      <c r="BH142" s="245">
        <f>IF(N142="sníž. přenesená",J142,0)</f>
        <v>0</v>
      </c>
      <c r="BI142" s="245">
        <f>IF(N142="nulová",J142,0)</f>
        <v>0</v>
      </c>
      <c r="BJ142" s="25" t="s">
        <v>87</v>
      </c>
      <c r="BK142" s="245">
        <f>ROUND(I142*H142,1)</f>
        <v>0</v>
      </c>
      <c r="BL142" s="25" t="s">
        <v>179</v>
      </c>
      <c r="BM142" s="25" t="s">
        <v>3031</v>
      </c>
    </row>
    <row r="143" s="12" customFormat="1">
      <c r="B143" s="246"/>
      <c r="C143" s="247"/>
      <c r="D143" s="248" t="s">
        <v>171</v>
      </c>
      <c r="E143" s="249" t="s">
        <v>36</v>
      </c>
      <c r="F143" s="250" t="s">
        <v>2989</v>
      </c>
      <c r="G143" s="247"/>
      <c r="H143" s="251">
        <v>411.89999999999998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171</v>
      </c>
      <c r="AU143" s="257" t="s">
        <v>89</v>
      </c>
      <c r="AV143" s="12" t="s">
        <v>89</v>
      </c>
      <c r="AW143" s="12" t="s">
        <v>42</v>
      </c>
      <c r="AX143" s="12" t="s">
        <v>87</v>
      </c>
      <c r="AY143" s="257" t="s">
        <v>162</v>
      </c>
    </row>
    <row r="144" s="1" customFormat="1" ht="16.5" customHeight="1">
      <c r="B144" s="48"/>
      <c r="C144" s="235" t="s">
        <v>207</v>
      </c>
      <c r="D144" s="235" t="s">
        <v>165</v>
      </c>
      <c r="E144" s="236" t="s">
        <v>3032</v>
      </c>
      <c r="F144" s="237" t="s">
        <v>3033</v>
      </c>
      <c r="G144" s="238" t="s">
        <v>648</v>
      </c>
      <c r="H144" s="239">
        <v>411.89999999999998</v>
      </c>
      <c r="I144" s="240"/>
      <c r="J144" s="239">
        <f>ROUND(I144*H144,1)</f>
        <v>0</v>
      </c>
      <c r="K144" s="237" t="s">
        <v>239</v>
      </c>
      <c r="L144" s="74"/>
      <c r="M144" s="241" t="s">
        <v>36</v>
      </c>
      <c r="N144" s="242" t="s">
        <v>50</v>
      </c>
      <c r="O144" s="49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AR144" s="25" t="s">
        <v>179</v>
      </c>
      <c r="AT144" s="25" t="s">
        <v>165</v>
      </c>
      <c r="AU144" s="25" t="s">
        <v>89</v>
      </c>
      <c r="AY144" s="25" t="s">
        <v>162</v>
      </c>
      <c r="BE144" s="245">
        <f>IF(N144="základní",J144,0)</f>
        <v>0</v>
      </c>
      <c r="BF144" s="245">
        <f>IF(N144="snížená",J144,0)</f>
        <v>0</v>
      </c>
      <c r="BG144" s="245">
        <f>IF(N144="zákl. přenesená",J144,0)</f>
        <v>0</v>
      </c>
      <c r="BH144" s="245">
        <f>IF(N144="sníž. přenesená",J144,0)</f>
        <v>0</v>
      </c>
      <c r="BI144" s="245">
        <f>IF(N144="nulová",J144,0)</f>
        <v>0</v>
      </c>
      <c r="BJ144" s="25" t="s">
        <v>87</v>
      </c>
      <c r="BK144" s="245">
        <f>ROUND(I144*H144,1)</f>
        <v>0</v>
      </c>
      <c r="BL144" s="25" t="s">
        <v>179</v>
      </c>
      <c r="BM144" s="25" t="s">
        <v>3034</v>
      </c>
    </row>
    <row r="145" s="12" customFormat="1">
      <c r="B145" s="246"/>
      <c r="C145" s="247"/>
      <c r="D145" s="248" t="s">
        <v>171</v>
      </c>
      <c r="E145" s="249" t="s">
        <v>36</v>
      </c>
      <c r="F145" s="250" t="s">
        <v>2989</v>
      </c>
      <c r="G145" s="247"/>
      <c r="H145" s="251">
        <v>411.89999999999998</v>
      </c>
      <c r="I145" s="252"/>
      <c r="J145" s="247"/>
      <c r="K145" s="247"/>
      <c r="L145" s="253"/>
      <c r="M145" s="254"/>
      <c r="N145" s="255"/>
      <c r="O145" s="255"/>
      <c r="P145" s="255"/>
      <c r="Q145" s="255"/>
      <c r="R145" s="255"/>
      <c r="S145" s="255"/>
      <c r="T145" s="256"/>
      <c r="AT145" s="257" t="s">
        <v>171</v>
      </c>
      <c r="AU145" s="257" t="s">
        <v>89</v>
      </c>
      <c r="AV145" s="12" t="s">
        <v>89</v>
      </c>
      <c r="AW145" s="12" t="s">
        <v>42</v>
      </c>
      <c r="AX145" s="12" t="s">
        <v>87</v>
      </c>
      <c r="AY145" s="257" t="s">
        <v>162</v>
      </c>
    </row>
    <row r="146" s="1" customFormat="1" ht="38.25" customHeight="1">
      <c r="B146" s="48"/>
      <c r="C146" s="235" t="s">
        <v>211</v>
      </c>
      <c r="D146" s="235" t="s">
        <v>165</v>
      </c>
      <c r="E146" s="236" t="s">
        <v>3035</v>
      </c>
      <c r="F146" s="237" t="s">
        <v>3036</v>
      </c>
      <c r="G146" s="238" t="s">
        <v>648</v>
      </c>
      <c r="H146" s="239">
        <v>411.89999999999998</v>
      </c>
      <c r="I146" s="240"/>
      <c r="J146" s="239">
        <f>ROUND(I146*H146,1)</f>
        <v>0</v>
      </c>
      <c r="K146" s="237" t="s">
        <v>239</v>
      </c>
      <c r="L146" s="74"/>
      <c r="M146" s="241" t="s">
        <v>36</v>
      </c>
      <c r="N146" s="242" t="s">
        <v>50</v>
      </c>
      <c r="O146" s="49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AR146" s="25" t="s">
        <v>179</v>
      </c>
      <c r="AT146" s="25" t="s">
        <v>165</v>
      </c>
      <c r="AU146" s="25" t="s">
        <v>89</v>
      </c>
      <c r="AY146" s="25" t="s">
        <v>162</v>
      </c>
      <c r="BE146" s="245">
        <f>IF(N146="základní",J146,0)</f>
        <v>0</v>
      </c>
      <c r="BF146" s="245">
        <f>IF(N146="snížená",J146,0)</f>
        <v>0</v>
      </c>
      <c r="BG146" s="245">
        <f>IF(N146="zákl. přenesená",J146,0)</f>
        <v>0</v>
      </c>
      <c r="BH146" s="245">
        <f>IF(N146="sníž. přenesená",J146,0)</f>
        <v>0</v>
      </c>
      <c r="BI146" s="245">
        <f>IF(N146="nulová",J146,0)</f>
        <v>0</v>
      </c>
      <c r="BJ146" s="25" t="s">
        <v>87</v>
      </c>
      <c r="BK146" s="245">
        <f>ROUND(I146*H146,1)</f>
        <v>0</v>
      </c>
      <c r="BL146" s="25" t="s">
        <v>179</v>
      </c>
      <c r="BM146" s="25" t="s">
        <v>3037</v>
      </c>
    </row>
    <row r="147" s="12" customFormat="1">
      <c r="B147" s="246"/>
      <c r="C147" s="247"/>
      <c r="D147" s="248" t="s">
        <v>171</v>
      </c>
      <c r="E147" s="249" t="s">
        <v>36</v>
      </c>
      <c r="F147" s="250" t="s">
        <v>2989</v>
      </c>
      <c r="G147" s="247"/>
      <c r="H147" s="251">
        <v>411.89999999999998</v>
      </c>
      <c r="I147" s="252"/>
      <c r="J147" s="247"/>
      <c r="K147" s="247"/>
      <c r="L147" s="253"/>
      <c r="M147" s="254"/>
      <c r="N147" s="255"/>
      <c r="O147" s="255"/>
      <c r="P147" s="255"/>
      <c r="Q147" s="255"/>
      <c r="R147" s="255"/>
      <c r="S147" s="255"/>
      <c r="T147" s="256"/>
      <c r="AT147" s="257" t="s">
        <v>171</v>
      </c>
      <c r="AU147" s="257" t="s">
        <v>89</v>
      </c>
      <c r="AV147" s="12" t="s">
        <v>89</v>
      </c>
      <c r="AW147" s="12" t="s">
        <v>42</v>
      </c>
      <c r="AX147" s="12" t="s">
        <v>87</v>
      </c>
      <c r="AY147" s="257" t="s">
        <v>162</v>
      </c>
    </row>
    <row r="148" s="11" customFormat="1" ht="29.88" customHeight="1">
      <c r="B148" s="219"/>
      <c r="C148" s="220"/>
      <c r="D148" s="221" t="s">
        <v>78</v>
      </c>
      <c r="E148" s="233" t="s">
        <v>199</v>
      </c>
      <c r="F148" s="233" t="s">
        <v>236</v>
      </c>
      <c r="G148" s="220"/>
      <c r="H148" s="220"/>
      <c r="I148" s="223"/>
      <c r="J148" s="234">
        <f>BK148</f>
        <v>0</v>
      </c>
      <c r="K148" s="220"/>
      <c r="L148" s="225"/>
      <c r="M148" s="226"/>
      <c r="N148" s="227"/>
      <c r="O148" s="227"/>
      <c r="P148" s="228">
        <f>SUM(P149:P154)</f>
        <v>0</v>
      </c>
      <c r="Q148" s="227"/>
      <c r="R148" s="228">
        <f>SUM(R149:R154)</f>
        <v>18.877522199999998</v>
      </c>
      <c r="S148" s="227"/>
      <c r="T148" s="229">
        <f>SUM(T149:T154)</f>
        <v>0</v>
      </c>
      <c r="AR148" s="230" t="s">
        <v>87</v>
      </c>
      <c r="AT148" s="231" t="s">
        <v>78</v>
      </c>
      <c r="AU148" s="231" t="s">
        <v>87</v>
      </c>
      <c r="AY148" s="230" t="s">
        <v>162</v>
      </c>
      <c r="BK148" s="232">
        <f>SUM(BK149:BK154)</f>
        <v>0</v>
      </c>
    </row>
    <row r="149" s="1" customFormat="1" ht="38.25" customHeight="1">
      <c r="B149" s="48"/>
      <c r="C149" s="235" t="s">
        <v>215</v>
      </c>
      <c r="D149" s="235" t="s">
        <v>165</v>
      </c>
      <c r="E149" s="236" t="s">
        <v>3038</v>
      </c>
      <c r="F149" s="237" t="s">
        <v>3039</v>
      </c>
      <c r="G149" s="238" t="s">
        <v>247</v>
      </c>
      <c r="H149" s="239">
        <v>93.819999999999993</v>
      </c>
      <c r="I149" s="240"/>
      <c r="J149" s="239">
        <f>ROUND(I149*H149,1)</f>
        <v>0</v>
      </c>
      <c r="K149" s="237" t="s">
        <v>239</v>
      </c>
      <c r="L149" s="74"/>
      <c r="M149" s="241" t="s">
        <v>36</v>
      </c>
      <c r="N149" s="242" t="s">
        <v>50</v>
      </c>
      <c r="O149" s="49"/>
      <c r="P149" s="243">
        <f>O149*H149</f>
        <v>0</v>
      </c>
      <c r="Q149" s="243">
        <v>0.14321</v>
      </c>
      <c r="R149" s="243">
        <f>Q149*H149</f>
        <v>13.435962199999999</v>
      </c>
      <c r="S149" s="243">
        <v>0</v>
      </c>
      <c r="T149" s="244">
        <f>S149*H149</f>
        <v>0</v>
      </c>
      <c r="AR149" s="25" t="s">
        <v>179</v>
      </c>
      <c r="AT149" s="25" t="s">
        <v>165</v>
      </c>
      <c r="AU149" s="25" t="s">
        <v>89</v>
      </c>
      <c r="AY149" s="25" t="s">
        <v>162</v>
      </c>
      <c r="BE149" s="245">
        <f>IF(N149="základní",J149,0)</f>
        <v>0</v>
      </c>
      <c r="BF149" s="245">
        <f>IF(N149="snížená",J149,0)</f>
        <v>0</v>
      </c>
      <c r="BG149" s="245">
        <f>IF(N149="zákl. přenesená",J149,0)</f>
        <v>0</v>
      </c>
      <c r="BH149" s="245">
        <f>IF(N149="sníž. přenesená",J149,0)</f>
        <v>0</v>
      </c>
      <c r="BI149" s="245">
        <f>IF(N149="nulová",J149,0)</f>
        <v>0</v>
      </c>
      <c r="BJ149" s="25" t="s">
        <v>87</v>
      </c>
      <c r="BK149" s="245">
        <f>ROUND(I149*H149,1)</f>
        <v>0</v>
      </c>
      <c r="BL149" s="25" t="s">
        <v>179</v>
      </c>
      <c r="BM149" s="25" t="s">
        <v>3040</v>
      </c>
    </row>
    <row r="150" s="13" customFormat="1">
      <c r="B150" s="261"/>
      <c r="C150" s="262"/>
      <c r="D150" s="248" t="s">
        <v>171</v>
      </c>
      <c r="E150" s="263" t="s">
        <v>36</v>
      </c>
      <c r="F150" s="264" t="s">
        <v>1568</v>
      </c>
      <c r="G150" s="262"/>
      <c r="H150" s="263" t="s">
        <v>36</v>
      </c>
      <c r="I150" s="265"/>
      <c r="J150" s="262"/>
      <c r="K150" s="262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171</v>
      </c>
      <c r="AU150" s="270" t="s">
        <v>89</v>
      </c>
      <c r="AV150" s="13" t="s">
        <v>87</v>
      </c>
      <c r="AW150" s="13" t="s">
        <v>42</v>
      </c>
      <c r="AX150" s="13" t="s">
        <v>79</v>
      </c>
      <c r="AY150" s="270" t="s">
        <v>162</v>
      </c>
    </row>
    <row r="151" s="12" customFormat="1">
      <c r="B151" s="246"/>
      <c r="C151" s="247"/>
      <c r="D151" s="248" t="s">
        <v>171</v>
      </c>
      <c r="E151" s="249" t="s">
        <v>36</v>
      </c>
      <c r="F151" s="250" t="s">
        <v>3041</v>
      </c>
      <c r="G151" s="247"/>
      <c r="H151" s="251">
        <v>74.579999999999998</v>
      </c>
      <c r="I151" s="252"/>
      <c r="J151" s="247"/>
      <c r="K151" s="247"/>
      <c r="L151" s="253"/>
      <c r="M151" s="254"/>
      <c r="N151" s="255"/>
      <c r="O151" s="255"/>
      <c r="P151" s="255"/>
      <c r="Q151" s="255"/>
      <c r="R151" s="255"/>
      <c r="S151" s="255"/>
      <c r="T151" s="256"/>
      <c r="AT151" s="257" t="s">
        <v>171</v>
      </c>
      <c r="AU151" s="257" t="s">
        <v>89</v>
      </c>
      <c r="AV151" s="12" t="s">
        <v>89</v>
      </c>
      <c r="AW151" s="12" t="s">
        <v>42</v>
      </c>
      <c r="AX151" s="12" t="s">
        <v>79</v>
      </c>
      <c r="AY151" s="257" t="s">
        <v>162</v>
      </c>
    </row>
    <row r="152" s="12" customFormat="1">
      <c r="B152" s="246"/>
      <c r="C152" s="247"/>
      <c r="D152" s="248" t="s">
        <v>171</v>
      </c>
      <c r="E152" s="249" t="s">
        <v>36</v>
      </c>
      <c r="F152" s="250" t="s">
        <v>3042</v>
      </c>
      <c r="G152" s="247"/>
      <c r="H152" s="251">
        <v>19.239999999999998</v>
      </c>
      <c r="I152" s="252"/>
      <c r="J152" s="247"/>
      <c r="K152" s="247"/>
      <c r="L152" s="253"/>
      <c r="M152" s="254"/>
      <c r="N152" s="255"/>
      <c r="O152" s="255"/>
      <c r="P152" s="255"/>
      <c r="Q152" s="255"/>
      <c r="R152" s="255"/>
      <c r="S152" s="255"/>
      <c r="T152" s="256"/>
      <c r="AT152" s="257" t="s">
        <v>171</v>
      </c>
      <c r="AU152" s="257" t="s">
        <v>89</v>
      </c>
      <c r="AV152" s="12" t="s">
        <v>89</v>
      </c>
      <c r="AW152" s="12" t="s">
        <v>42</v>
      </c>
      <c r="AX152" s="12" t="s">
        <v>79</v>
      </c>
      <c r="AY152" s="257" t="s">
        <v>162</v>
      </c>
    </row>
    <row r="153" s="14" customFormat="1">
      <c r="B153" s="283"/>
      <c r="C153" s="284"/>
      <c r="D153" s="248" t="s">
        <v>171</v>
      </c>
      <c r="E153" s="285" t="s">
        <v>36</v>
      </c>
      <c r="F153" s="286" t="s">
        <v>679</v>
      </c>
      <c r="G153" s="284"/>
      <c r="H153" s="287">
        <v>93.819999999999993</v>
      </c>
      <c r="I153" s="288"/>
      <c r="J153" s="284"/>
      <c r="K153" s="284"/>
      <c r="L153" s="289"/>
      <c r="M153" s="290"/>
      <c r="N153" s="291"/>
      <c r="O153" s="291"/>
      <c r="P153" s="291"/>
      <c r="Q153" s="291"/>
      <c r="R153" s="291"/>
      <c r="S153" s="291"/>
      <c r="T153" s="292"/>
      <c r="AT153" s="293" t="s">
        <v>171</v>
      </c>
      <c r="AU153" s="293" t="s">
        <v>89</v>
      </c>
      <c r="AV153" s="14" t="s">
        <v>179</v>
      </c>
      <c r="AW153" s="14" t="s">
        <v>42</v>
      </c>
      <c r="AX153" s="14" t="s">
        <v>87</v>
      </c>
      <c r="AY153" s="293" t="s">
        <v>162</v>
      </c>
    </row>
    <row r="154" s="1" customFormat="1" ht="16.5" customHeight="1">
      <c r="B154" s="48"/>
      <c r="C154" s="271" t="s">
        <v>219</v>
      </c>
      <c r="D154" s="271" t="s">
        <v>159</v>
      </c>
      <c r="E154" s="272" t="s">
        <v>3043</v>
      </c>
      <c r="F154" s="273" t="s">
        <v>3044</v>
      </c>
      <c r="G154" s="274" t="s">
        <v>247</v>
      </c>
      <c r="H154" s="275">
        <v>93.819999999999993</v>
      </c>
      <c r="I154" s="276"/>
      <c r="J154" s="275">
        <f>ROUND(I154*H154,1)</f>
        <v>0</v>
      </c>
      <c r="K154" s="273" t="s">
        <v>239</v>
      </c>
      <c r="L154" s="277"/>
      <c r="M154" s="278" t="s">
        <v>36</v>
      </c>
      <c r="N154" s="279" t="s">
        <v>50</v>
      </c>
      <c r="O154" s="49"/>
      <c r="P154" s="243">
        <f>O154*H154</f>
        <v>0</v>
      </c>
      <c r="Q154" s="243">
        <v>0.058000000000000003</v>
      </c>
      <c r="R154" s="243">
        <f>Q154*H154</f>
        <v>5.44156</v>
      </c>
      <c r="S154" s="243">
        <v>0</v>
      </c>
      <c r="T154" s="244">
        <f>S154*H154</f>
        <v>0</v>
      </c>
      <c r="AR154" s="25" t="s">
        <v>195</v>
      </c>
      <c r="AT154" s="25" t="s">
        <v>159</v>
      </c>
      <c r="AU154" s="25" t="s">
        <v>89</v>
      </c>
      <c r="AY154" s="25" t="s">
        <v>162</v>
      </c>
      <c r="BE154" s="245">
        <f>IF(N154="základní",J154,0)</f>
        <v>0</v>
      </c>
      <c r="BF154" s="245">
        <f>IF(N154="snížená",J154,0)</f>
        <v>0</v>
      </c>
      <c r="BG154" s="245">
        <f>IF(N154="zákl. přenesená",J154,0)</f>
        <v>0</v>
      </c>
      <c r="BH154" s="245">
        <f>IF(N154="sníž. přenesená",J154,0)</f>
        <v>0</v>
      </c>
      <c r="BI154" s="245">
        <f>IF(N154="nulová",J154,0)</f>
        <v>0</v>
      </c>
      <c r="BJ154" s="25" t="s">
        <v>87</v>
      </c>
      <c r="BK154" s="245">
        <f>ROUND(I154*H154,1)</f>
        <v>0</v>
      </c>
      <c r="BL154" s="25" t="s">
        <v>179</v>
      </c>
      <c r="BM154" s="25" t="s">
        <v>3045</v>
      </c>
    </row>
    <row r="155" s="11" customFormat="1" ht="29.88" customHeight="1">
      <c r="B155" s="219"/>
      <c r="C155" s="220"/>
      <c r="D155" s="221" t="s">
        <v>78</v>
      </c>
      <c r="E155" s="233" t="s">
        <v>1200</v>
      </c>
      <c r="F155" s="233" t="s">
        <v>1201</v>
      </c>
      <c r="G155" s="220"/>
      <c r="H155" s="220"/>
      <c r="I155" s="223"/>
      <c r="J155" s="234">
        <f>BK155</f>
        <v>0</v>
      </c>
      <c r="K155" s="220"/>
      <c r="L155" s="225"/>
      <c r="M155" s="226"/>
      <c r="N155" s="227"/>
      <c r="O155" s="227"/>
      <c r="P155" s="228">
        <f>P156</f>
        <v>0</v>
      </c>
      <c r="Q155" s="227"/>
      <c r="R155" s="228">
        <f>R156</f>
        <v>0</v>
      </c>
      <c r="S155" s="227"/>
      <c r="T155" s="229">
        <f>T156</f>
        <v>0</v>
      </c>
      <c r="AR155" s="230" t="s">
        <v>87</v>
      </c>
      <c r="AT155" s="231" t="s">
        <v>78</v>
      </c>
      <c r="AU155" s="231" t="s">
        <v>87</v>
      </c>
      <c r="AY155" s="230" t="s">
        <v>162</v>
      </c>
      <c r="BK155" s="232">
        <f>BK156</f>
        <v>0</v>
      </c>
    </row>
    <row r="156" s="1" customFormat="1" ht="25.5" customHeight="1">
      <c r="B156" s="48"/>
      <c r="C156" s="235" t="s">
        <v>10</v>
      </c>
      <c r="D156" s="235" t="s">
        <v>165</v>
      </c>
      <c r="E156" s="236" t="s">
        <v>3046</v>
      </c>
      <c r="F156" s="237" t="s">
        <v>3047</v>
      </c>
      <c r="G156" s="238" t="s">
        <v>845</v>
      </c>
      <c r="H156" s="239">
        <v>18.879999999999999</v>
      </c>
      <c r="I156" s="240"/>
      <c r="J156" s="239">
        <f>ROUND(I156*H156,1)</f>
        <v>0</v>
      </c>
      <c r="K156" s="237" t="s">
        <v>239</v>
      </c>
      <c r="L156" s="74"/>
      <c r="M156" s="241" t="s">
        <v>36</v>
      </c>
      <c r="N156" s="305" t="s">
        <v>50</v>
      </c>
      <c r="O156" s="306"/>
      <c r="P156" s="307">
        <f>O156*H156</f>
        <v>0</v>
      </c>
      <c r="Q156" s="307">
        <v>0</v>
      </c>
      <c r="R156" s="307">
        <f>Q156*H156</f>
        <v>0</v>
      </c>
      <c r="S156" s="307">
        <v>0</v>
      </c>
      <c r="T156" s="308">
        <f>S156*H156</f>
        <v>0</v>
      </c>
      <c r="AR156" s="25" t="s">
        <v>179</v>
      </c>
      <c r="AT156" s="25" t="s">
        <v>165</v>
      </c>
      <c r="AU156" s="25" t="s">
        <v>89</v>
      </c>
      <c r="AY156" s="25" t="s">
        <v>162</v>
      </c>
      <c r="BE156" s="245">
        <f>IF(N156="základní",J156,0)</f>
        <v>0</v>
      </c>
      <c r="BF156" s="245">
        <f>IF(N156="snížená",J156,0)</f>
        <v>0</v>
      </c>
      <c r="BG156" s="245">
        <f>IF(N156="zákl. přenesená",J156,0)</f>
        <v>0</v>
      </c>
      <c r="BH156" s="245">
        <f>IF(N156="sníž. přenesená",J156,0)</f>
        <v>0</v>
      </c>
      <c r="BI156" s="245">
        <f>IF(N156="nulová",J156,0)</f>
        <v>0</v>
      </c>
      <c r="BJ156" s="25" t="s">
        <v>87</v>
      </c>
      <c r="BK156" s="245">
        <f>ROUND(I156*H156,1)</f>
        <v>0</v>
      </c>
      <c r="BL156" s="25" t="s">
        <v>179</v>
      </c>
      <c r="BM156" s="25" t="s">
        <v>3048</v>
      </c>
    </row>
    <row r="157" s="1" customFormat="1" ht="6.96" customHeight="1">
      <c r="B157" s="69"/>
      <c r="C157" s="70"/>
      <c r="D157" s="70"/>
      <c r="E157" s="70"/>
      <c r="F157" s="70"/>
      <c r="G157" s="70"/>
      <c r="H157" s="70"/>
      <c r="I157" s="180"/>
      <c r="J157" s="70"/>
      <c r="K157" s="70"/>
      <c r="L157" s="74"/>
    </row>
  </sheetData>
  <sheetProtection sheet="1" autoFilter="0" formatColumns="0" formatRows="0" objects="1" scenarios="1" spinCount="100000" saltValue="vYTzDAJqvNa3sKnkCKFyf2fxR9iH09UQ8Idpt4EKbR/p2nNe2u5u0yzvW2ugNcPnwo/BLhDkQ9YUxiBfZ0fwVg==" hashValue="U6gHhTqoNPkv3TUv0wplDdVyp60FMkT0fvokJUPJLy1pxPrt+pXu5ym0O1PzYLmqZ0/ddL14Gbc2ki1I1ybSmQ==" algorithmName="SHA-512" password="CC35"/>
  <autoFilter ref="C86:K156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5:H75"/>
    <mergeCell ref="E77:H77"/>
    <mergeCell ref="E79:H79"/>
    <mergeCell ref="G1:H1"/>
    <mergeCell ref="L2:V2"/>
  </mergeCells>
  <hyperlinks>
    <hyperlink ref="F1:G1" location="C2" display="1) Krycí list soupisu"/>
    <hyperlink ref="G1:H1" location="C58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123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</row>
    <row r="8" s="1" customFormat="1">
      <c r="B8" s="48"/>
      <c r="C8" s="49"/>
      <c r="D8" s="41" t="s">
        <v>136</v>
      </c>
      <c r="E8" s="49"/>
      <c r="F8" s="49"/>
      <c r="G8" s="49"/>
      <c r="H8" s="49"/>
      <c r="I8" s="158"/>
      <c r="J8" s="49"/>
      <c r="K8" s="53"/>
    </row>
    <row r="9" s="1" customFormat="1" ht="36.96" customHeight="1">
      <c r="B9" s="48"/>
      <c r="C9" s="49"/>
      <c r="D9" s="49"/>
      <c r="E9" s="159" t="s">
        <v>3049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9"/>
      <c r="E10" s="49"/>
      <c r="F10" s="49"/>
      <c r="G10" s="49"/>
      <c r="H10" s="49"/>
      <c r="I10" s="158"/>
      <c r="J10" s="49"/>
      <c r="K10" s="53"/>
    </row>
    <row r="11" s="1" customFormat="1" ht="14.4" customHeight="1">
      <c r="B11" s="48"/>
      <c r="C11" s="49"/>
      <c r="D11" s="41" t="s">
        <v>20</v>
      </c>
      <c r="E11" s="49"/>
      <c r="F11" s="36" t="s">
        <v>21</v>
      </c>
      <c r="G11" s="49"/>
      <c r="H11" s="49"/>
      <c r="I11" s="160" t="s">
        <v>22</v>
      </c>
      <c r="J11" s="36" t="s">
        <v>36</v>
      </c>
      <c r="K11" s="53"/>
    </row>
    <row r="12" s="1" customFormat="1" ht="14.4" customHeight="1">
      <c r="B12" s="48"/>
      <c r="C12" s="49"/>
      <c r="D12" s="41" t="s">
        <v>24</v>
      </c>
      <c r="E12" s="49"/>
      <c r="F12" s="36" t="s">
        <v>25</v>
      </c>
      <c r="G12" s="49"/>
      <c r="H12" s="49"/>
      <c r="I12" s="160" t="s">
        <v>26</v>
      </c>
      <c r="J12" s="161" t="str">
        <f>'Rekapitulace stavby'!AN8</f>
        <v>23. 4. 2018</v>
      </c>
      <c r="K12" s="53"/>
    </row>
    <row r="13" s="1" customFormat="1" ht="10.8" customHeight="1">
      <c r="B13" s="48"/>
      <c r="C13" s="49"/>
      <c r="D13" s="49"/>
      <c r="E13" s="49"/>
      <c r="F13" s="49"/>
      <c r="G13" s="49"/>
      <c r="H13" s="49"/>
      <c r="I13" s="158"/>
      <c r="J13" s="49"/>
      <c r="K13" s="53"/>
    </row>
    <row r="14" s="1" customFormat="1" ht="14.4" customHeight="1">
      <c r="B14" s="48"/>
      <c r="C14" s="49"/>
      <c r="D14" s="41" t="s">
        <v>32</v>
      </c>
      <c r="E14" s="49"/>
      <c r="F14" s="49"/>
      <c r="G14" s="49"/>
      <c r="H14" s="49"/>
      <c r="I14" s="160" t="s">
        <v>33</v>
      </c>
      <c r="J14" s="36" t="s">
        <v>34</v>
      </c>
      <c r="K14" s="53"/>
    </row>
    <row r="15" s="1" customFormat="1" ht="18" customHeight="1">
      <c r="B15" s="48"/>
      <c r="C15" s="49"/>
      <c r="D15" s="49"/>
      <c r="E15" s="36" t="s">
        <v>25</v>
      </c>
      <c r="F15" s="49"/>
      <c r="G15" s="49"/>
      <c r="H15" s="49"/>
      <c r="I15" s="160" t="s">
        <v>35</v>
      </c>
      <c r="J15" s="36" t="s">
        <v>36</v>
      </c>
      <c r="K15" s="53"/>
    </row>
    <row r="16" s="1" customFormat="1" ht="6.96" customHeight="1">
      <c r="B16" s="48"/>
      <c r="C16" s="49"/>
      <c r="D16" s="49"/>
      <c r="E16" s="49"/>
      <c r="F16" s="49"/>
      <c r="G16" s="49"/>
      <c r="H16" s="49"/>
      <c r="I16" s="158"/>
      <c r="J16" s="49"/>
      <c r="K16" s="53"/>
    </row>
    <row r="17" s="1" customFormat="1" ht="14.4" customHeight="1">
      <c r="B17" s="48"/>
      <c r="C17" s="49"/>
      <c r="D17" s="41" t="s">
        <v>37</v>
      </c>
      <c r="E17" s="49"/>
      <c r="F17" s="49"/>
      <c r="G17" s="49"/>
      <c r="H17" s="49"/>
      <c r="I17" s="160" t="s">
        <v>33</v>
      </c>
      <c r="J17" s="36" t="str">
        <f>IF('Rekapitulace stavby'!AN13="Vyplň údaj","",IF('Rekapitulace stavby'!AN13="","",'Rekapitulace stavby'!AN13))</f>
        <v/>
      </c>
      <c r="K17" s="53"/>
    </row>
    <row r="18" s="1" customFormat="1" ht="18" customHeight="1">
      <c r="B18" s="48"/>
      <c r="C18" s="49"/>
      <c r="D18" s="49"/>
      <c r="E18" s="36" t="str">
        <f>IF('Rekapitulace stavby'!E14="Vyplň údaj","",IF('Rekapitulace stavby'!E14="","",'Rekapitulace stavby'!E14))</f>
        <v/>
      </c>
      <c r="F18" s="49"/>
      <c r="G18" s="49"/>
      <c r="H18" s="49"/>
      <c r="I18" s="160" t="s">
        <v>35</v>
      </c>
      <c r="J18" s="36" t="str">
        <f>IF('Rekapitulace stavby'!AN14="Vyplň údaj","",IF('Rekapitulace stavby'!AN14="","",'Rekapitulace stavby'!AN14))</f>
        <v/>
      </c>
      <c r="K18" s="53"/>
    </row>
    <row r="19" s="1" customFormat="1" ht="6.96" customHeight="1">
      <c r="B19" s="48"/>
      <c r="C19" s="49"/>
      <c r="D19" s="49"/>
      <c r="E19" s="49"/>
      <c r="F19" s="49"/>
      <c r="G19" s="49"/>
      <c r="H19" s="49"/>
      <c r="I19" s="158"/>
      <c r="J19" s="49"/>
      <c r="K19" s="53"/>
    </row>
    <row r="20" s="1" customFormat="1" ht="14.4" customHeight="1">
      <c r="B20" s="48"/>
      <c r="C20" s="49"/>
      <c r="D20" s="41" t="s">
        <v>39</v>
      </c>
      <c r="E20" s="49"/>
      <c r="F20" s="49"/>
      <c r="G20" s="49"/>
      <c r="H20" s="49"/>
      <c r="I20" s="160" t="s">
        <v>33</v>
      </c>
      <c r="J20" s="36" t="s">
        <v>40</v>
      </c>
      <c r="K20" s="53"/>
    </row>
    <row r="21" s="1" customFormat="1" ht="18" customHeight="1">
      <c r="B21" s="48"/>
      <c r="C21" s="49"/>
      <c r="D21" s="49"/>
      <c r="E21" s="36" t="s">
        <v>41</v>
      </c>
      <c r="F21" s="49"/>
      <c r="G21" s="49"/>
      <c r="H21" s="49"/>
      <c r="I21" s="160" t="s">
        <v>35</v>
      </c>
      <c r="J21" s="36" t="s">
        <v>36</v>
      </c>
      <c r="K21" s="53"/>
    </row>
    <row r="22" s="1" customFormat="1" ht="6.96" customHeight="1">
      <c r="B22" s="48"/>
      <c r="C22" s="49"/>
      <c r="D22" s="49"/>
      <c r="E22" s="49"/>
      <c r="F22" s="49"/>
      <c r="G22" s="49"/>
      <c r="H22" s="49"/>
      <c r="I22" s="158"/>
      <c r="J22" s="49"/>
      <c r="K22" s="53"/>
    </row>
    <row r="23" s="1" customFormat="1" ht="14.4" customHeight="1">
      <c r="B23" s="48"/>
      <c r="C23" s="49"/>
      <c r="D23" s="41" t="s">
        <v>43</v>
      </c>
      <c r="E23" s="49"/>
      <c r="F23" s="49"/>
      <c r="G23" s="49"/>
      <c r="H23" s="49"/>
      <c r="I23" s="158"/>
      <c r="J23" s="49"/>
      <c r="K23" s="53"/>
    </row>
    <row r="24" s="7" customFormat="1" ht="16.5" customHeight="1">
      <c r="B24" s="162"/>
      <c r="C24" s="163"/>
      <c r="D24" s="163"/>
      <c r="E24" s="46" t="s">
        <v>36</v>
      </c>
      <c r="F24" s="46"/>
      <c r="G24" s="46"/>
      <c r="H24" s="46"/>
      <c r="I24" s="164"/>
      <c r="J24" s="163"/>
      <c r="K24" s="165"/>
    </row>
    <row r="25" s="1" customFormat="1" ht="6.96" customHeight="1">
      <c r="B25" s="48"/>
      <c r="C25" s="49"/>
      <c r="D25" s="49"/>
      <c r="E25" s="49"/>
      <c r="F25" s="49"/>
      <c r="G25" s="49"/>
      <c r="H25" s="49"/>
      <c r="I25" s="158"/>
      <c r="J25" s="49"/>
      <c r="K25" s="53"/>
    </row>
    <row r="26" s="1" customFormat="1" ht="6.96" customHeight="1">
      <c r="B26" s="48"/>
      <c r="C26" s="49"/>
      <c r="D26" s="108"/>
      <c r="E26" s="108"/>
      <c r="F26" s="108"/>
      <c r="G26" s="108"/>
      <c r="H26" s="108"/>
      <c r="I26" s="166"/>
      <c r="J26" s="108"/>
      <c r="K26" s="167"/>
    </row>
    <row r="27" s="1" customFormat="1" ht="25.44" customHeight="1">
      <c r="B27" s="48"/>
      <c r="C27" s="49"/>
      <c r="D27" s="168" t="s">
        <v>45</v>
      </c>
      <c r="E27" s="49"/>
      <c r="F27" s="49"/>
      <c r="G27" s="49"/>
      <c r="H27" s="49"/>
      <c r="I27" s="158"/>
      <c r="J27" s="169">
        <f>ROUND(J81,1)</f>
        <v>0</v>
      </c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14.4" customHeight="1">
      <c r="B29" s="48"/>
      <c r="C29" s="49"/>
      <c r="D29" s="49"/>
      <c r="E29" s="49"/>
      <c r="F29" s="54" t="s">
        <v>47</v>
      </c>
      <c r="G29" s="49"/>
      <c r="H29" s="49"/>
      <c r="I29" s="170" t="s">
        <v>46</v>
      </c>
      <c r="J29" s="54" t="s">
        <v>48</v>
      </c>
      <c r="K29" s="53"/>
    </row>
    <row r="30" s="1" customFormat="1" ht="14.4" customHeight="1">
      <c r="B30" s="48"/>
      <c r="C30" s="49"/>
      <c r="D30" s="57" t="s">
        <v>49</v>
      </c>
      <c r="E30" s="57" t="s">
        <v>50</v>
      </c>
      <c r="F30" s="171">
        <f>ROUND(SUM(BE81:BE147), 1)</f>
        <v>0</v>
      </c>
      <c r="G30" s="49"/>
      <c r="H30" s="49"/>
      <c r="I30" s="172">
        <v>0.20999999999999999</v>
      </c>
      <c r="J30" s="171">
        <f>ROUND(ROUND((SUM(BE81:BE147)), 1)*I30, 2)</f>
        <v>0</v>
      </c>
      <c r="K30" s="53"/>
    </row>
    <row r="31" s="1" customFormat="1" ht="14.4" customHeight="1">
      <c r="B31" s="48"/>
      <c r="C31" s="49"/>
      <c r="D31" s="49"/>
      <c r="E31" s="57" t="s">
        <v>51</v>
      </c>
      <c r="F31" s="171">
        <f>ROUND(SUM(BF81:BF147), 1)</f>
        <v>0</v>
      </c>
      <c r="G31" s="49"/>
      <c r="H31" s="49"/>
      <c r="I31" s="172">
        <v>0.14999999999999999</v>
      </c>
      <c r="J31" s="171">
        <f>ROUND(ROUND((SUM(BF81:BF147)), 1)*I31, 2)</f>
        <v>0</v>
      </c>
      <c r="K31" s="53"/>
    </row>
    <row r="32" hidden="1" s="1" customFormat="1" ht="14.4" customHeight="1">
      <c r="B32" s="48"/>
      <c r="C32" s="49"/>
      <c r="D32" s="49"/>
      <c r="E32" s="57" t="s">
        <v>52</v>
      </c>
      <c r="F32" s="171">
        <f>ROUND(SUM(BG81:BG147), 1)</f>
        <v>0</v>
      </c>
      <c r="G32" s="49"/>
      <c r="H32" s="49"/>
      <c r="I32" s="172">
        <v>0.20999999999999999</v>
      </c>
      <c r="J32" s="171">
        <v>0</v>
      </c>
      <c r="K32" s="53"/>
    </row>
    <row r="33" hidden="1" s="1" customFormat="1" ht="14.4" customHeight="1">
      <c r="B33" s="48"/>
      <c r="C33" s="49"/>
      <c r="D33" s="49"/>
      <c r="E33" s="57" t="s">
        <v>53</v>
      </c>
      <c r="F33" s="171">
        <f>ROUND(SUM(BH81:BH147), 1)</f>
        <v>0</v>
      </c>
      <c r="G33" s="49"/>
      <c r="H33" s="49"/>
      <c r="I33" s="172">
        <v>0.14999999999999999</v>
      </c>
      <c r="J33" s="171">
        <v>0</v>
      </c>
      <c r="K33" s="53"/>
    </row>
    <row r="34" hidden="1" s="1" customFormat="1" ht="14.4" customHeight="1">
      <c r="B34" s="48"/>
      <c r="C34" s="49"/>
      <c r="D34" s="49"/>
      <c r="E34" s="57" t="s">
        <v>54</v>
      </c>
      <c r="F34" s="171">
        <f>ROUND(SUM(BI81:BI147), 1)</f>
        <v>0</v>
      </c>
      <c r="G34" s="49"/>
      <c r="H34" s="49"/>
      <c r="I34" s="172">
        <v>0</v>
      </c>
      <c r="J34" s="171">
        <v>0</v>
      </c>
      <c r="K34" s="53"/>
    </row>
    <row r="35" s="1" customFormat="1" ht="6.96" customHeight="1">
      <c r="B35" s="48"/>
      <c r="C35" s="49"/>
      <c r="D35" s="49"/>
      <c r="E35" s="49"/>
      <c r="F35" s="49"/>
      <c r="G35" s="49"/>
      <c r="H35" s="49"/>
      <c r="I35" s="158"/>
      <c r="J35" s="49"/>
      <c r="K35" s="53"/>
    </row>
    <row r="36" s="1" customFormat="1" ht="25.44" customHeight="1">
      <c r="B36" s="48"/>
      <c r="C36" s="173"/>
      <c r="D36" s="174" t="s">
        <v>55</v>
      </c>
      <c r="E36" s="100"/>
      <c r="F36" s="100"/>
      <c r="G36" s="175" t="s">
        <v>56</v>
      </c>
      <c r="H36" s="176" t="s">
        <v>57</v>
      </c>
      <c r="I36" s="177"/>
      <c r="J36" s="178">
        <f>SUM(J27:J34)</f>
        <v>0</v>
      </c>
      <c r="K36" s="179"/>
    </row>
    <row r="37" s="1" customFormat="1" ht="14.4" customHeight="1">
      <c r="B37" s="69"/>
      <c r="C37" s="70"/>
      <c r="D37" s="70"/>
      <c r="E37" s="70"/>
      <c r="F37" s="70"/>
      <c r="G37" s="70"/>
      <c r="H37" s="70"/>
      <c r="I37" s="180"/>
      <c r="J37" s="70"/>
      <c r="K37" s="71"/>
    </row>
    <row r="41" s="1" customFormat="1" ht="6.96" customHeight="1">
      <c r="B41" s="181"/>
      <c r="C41" s="182"/>
      <c r="D41" s="182"/>
      <c r="E41" s="182"/>
      <c r="F41" s="182"/>
      <c r="G41" s="182"/>
      <c r="H41" s="182"/>
      <c r="I41" s="183"/>
      <c r="J41" s="182"/>
      <c r="K41" s="184"/>
    </row>
    <row r="42" s="1" customFormat="1" ht="36.96" customHeight="1">
      <c r="B42" s="48"/>
      <c r="C42" s="31" t="s">
        <v>138</v>
      </c>
      <c r="D42" s="49"/>
      <c r="E42" s="49"/>
      <c r="F42" s="49"/>
      <c r="G42" s="49"/>
      <c r="H42" s="49"/>
      <c r="I42" s="158"/>
      <c r="J42" s="49"/>
      <c r="K42" s="53"/>
    </row>
    <row r="43" s="1" customFormat="1" ht="6.96" customHeight="1">
      <c r="B43" s="48"/>
      <c r="C43" s="49"/>
      <c r="D43" s="49"/>
      <c r="E43" s="49"/>
      <c r="F43" s="49"/>
      <c r="G43" s="49"/>
      <c r="H43" s="49"/>
      <c r="I43" s="158"/>
      <c r="J43" s="49"/>
      <c r="K43" s="53"/>
    </row>
    <row r="44" s="1" customFormat="1" ht="14.4" customHeight="1">
      <c r="B44" s="48"/>
      <c r="C44" s="41" t="s">
        <v>18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16.5" customHeight="1">
      <c r="B45" s="48"/>
      <c r="C45" s="49"/>
      <c r="D45" s="49"/>
      <c r="E45" s="157" t="str">
        <f>E7</f>
        <v>Vrátkov - splašková kanalizace a ČOV</v>
      </c>
      <c r="F45" s="41"/>
      <c r="G45" s="41"/>
      <c r="H45" s="41"/>
      <c r="I45" s="158"/>
      <c r="J45" s="49"/>
      <c r="K45" s="53"/>
    </row>
    <row r="46" s="1" customFormat="1" ht="14.4" customHeight="1">
      <c r="B46" s="48"/>
      <c r="C46" s="41" t="s">
        <v>136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7.25" customHeight="1">
      <c r="B47" s="48"/>
      <c r="C47" s="49"/>
      <c r="D47" s="49"/>
      <c r="E47" s="159" t="str">
        <f>E9</f>
        <v>SO 03 - Elektropřípojka NN</v>
      </c>
      <c r="F47" s="49"/>
      <c r="G47" s="49"/>
      <c r="H47" s="49"/>
      <c r="I47" s="158"/>
      <c r="J47" s="49"/>
      <c r="K47" s="53"/>
    </row>
    <row r="48" s="1" customFormat="1" ht="6.96" customHeight="1">
      <c r="B48" s="48"/>
      <c r="C48" s="49"/>
      <c r="D48" s="49"/>
      <c r="E48" s="49"/>
      <c r="F48" s="49"/>
      <c r="G48" s="49"/>
      <c r="H48" s="49"/>
      <c r="I48" s="158"/>
      <c r="J48" s="49"/>
      <c r="K48" s="53"/>
    </row>
    <row r="49" s="1" customFormat="1" ht="18" customHeight="1">
      <c r="B49" s="48"/>
      <c r="C49" s="41" t="s">
        <v>24</v>
      </c>
      <c r="D49" s="49"/>
      <c r="E49" s="49"/>
      <c r="F49" s="36" t="str">
        <f>F12</f>
        <v>obec Vrátkov</v>
      </c>
      <c r="G49" s="49"/>
      <c r="H49" s="49"/>
      <c r="I49" s="160" t="s">
        <v>26</v>
      </c>
      <c r="J49" s="161" t="str">
        <f>IF(J12="","",J12)</f>
        <v>23. 4. 2018</v>
      </c>
      <c r="K49" s="53"/>
    </row>
    <row r="50" s="1" customFormat="1" ht="6.96" customHeight="1">
      <c r="B50" s="48"/>
      <c r="C50" s="49"/>
      <c r="D50" s="49"/>
      <c r="E50" s="49"/>
      <c r="F50" s="49"/>
      <c r="G50" s="49"/>
      <c r="H50" s="49"/>
      <c r="I50" s="158"/>
      <c r="J50" s="49"/>
      <c r="K50" s="53"/>
    </row>
    <row r="51" s="1" customFormat="1">
      <c r="B51" s="48"/>
      <c r="C51" s="41" t="s">
        <v>32</v>
      </c>
      <c r="D51" s="49"/>
      <c r="E51" s="49"/>
      <c r="F51" s="36" t="str">
        <f>E15</f>
        <v>obec Vrátkov</v>
      </c>
      <c r="G51" s="49"/>
      <c r="H51" s="49"/>
      <c r="I51" s="160" t="s">
        <v>39</v>
      </c>
      <c r="J51" s="46" t="str">
        <f>E21</f>
        <v>Ing. Liběna Knapová</v>
      </c>
      <c r="K51" s="53"/>
    </row>
    <row r="52" s="1" customFormat="1" ht="14.4" customHeight="1">
      <c r="B52" s="48"/>
      <c r="C52" s="41" t="s">
        <v>37</v>
      </c>
      <c r="D52" s="49"/>
      <c r="E52" s="49"/>
      <c r="F52" s="36" t="str">
        <f>IF(E18="","",E18)</f>
        <v/>
      </c>
      <c r="G52" s="49"/>
      <c r="H52" s="49"/>
      <c r="I52" s="158"/>
      <c r="J52" s="185"/>
      <c r="K52" s="53"/>
    </row>
    <row r="53" s="1" customFormat="1" ht="10.32" customHeight="1">
      <c r="B53" s="48"/>
      <c r="C53" s="49"/>
      <c r="D53" s="49"/>
      <c r="E53" s="49"/>
      <c r="F53" s="49"/>
      <c r="G53" s="49"/>
      <c r="H53" s="49"/>
      <c r="I53" s="158"/>
      <c r="J53" s="49"/>
      <c r="K53" s="53"/>
    </row>
    <row r="54" s="1" customFormat="1" ht="29.28" customHeight="1">
      <c r="B54" s="48"/>
      <c r="C54" s="186" t="s">
        <v>139</v>
      </c>
      <c r="D54" s="173"/>
      <c r="E54" s="173"/>
      <c r="F54" s="173"/>
      <c r="G54" s="173"/>
      <c r="H54" s="173"/>
      <c r="I54" s="187"/>
      <c r="J54" s="188" t="s">
        <v>140</v>
      </c>
      <c r="K54" s="189"/>
    </row>
    <row r="55" s="1" customFormat="1" ht="10.32" customHeight="1">
      <c r="B55" s="48"/>
      <c r="C55" s="49"/>
      <c r="D55" s="49"/>
      <c r="E55" s="49"/>
      <c r="F55" s="49"/>
      <c r="G55" s="49"/>
      <c r="H55" s="49"/>
      <c r="I55" s="158"/>
      <c r="J55" s="49"/>
      <c r="K55" s="53"/>
    </row>
    <row r="56" s="1" customFormat="1" ht="29.28" customHeight="1">
      <c r="B56" s="48"/>
      <c r="C56" s="190" t="s">
        <v>141</v>
      </c>
      <c r="D56" s="49"/>
      <c r="E56" s="49"/>
      <c r="F56" s="49"/>
      <c r="G56" s="49"/>
      <c r="H56" s="49"/>
      <c r="I56" s="158"/>
      <c r="J56" s="169">
        <f>J81</f>
        <v>0</v>
      </c>
      <c r="K56" s="53"/>
      <c r="AU56" s="25" t="s">
        <v>142</v>
      </c>
    </row>
    <row r="57" s="8" customFormat="1" ht="24.96" customHeight="1">
      <c r="B57" s="191"/>
      <c r="C57" s="192"/>
      <c r="D57" s="193" t="s">
        <v>227</v>
      </c>
      <c r="E57" s="194"/>
      <c r="F57" s="194"/>
      <c r="G57" s="194"/>
      <c r="H57" s="194"/>
      <c r="I57" s="195"/>
      <c r="J57" s="196">
        <f>J82</f>
        <v>0</v>
      </c>
      <c r="K57" s="197"/>
    </row>
    <row r="58" s="9" customFormat="1" ht="19.92" customHeight="1">
      <c r="B58" s="198"/>
      <c r="C58" s="199"/>
      <c r="D58" s="200" t="s">
        <v>667</v>
      </c>
      <c r="E58" s="201"/>
      <c r="F58" s="201"/>
      <c r="G58" s="201"/>
      <c r="H58" s="201"/>
      <c r="I58" s="202"/>
      <c r="J58" s="203">
        <f>J83</f>
        <v>0</v>
      </c>
      <c r="K58" s="204"/>
    </row>
    <row r="59" s="8" customFormat="1" ht="24.96" customHeight="1">
      <c r="B59" s="191"/>
      <c r="C59" s="192"/>
      <c r="D59" s="193" t="s">
        <v>143</v>
      </c>
      <c r="E59" s="194"/>
      <c r="F59" s="194"/>
      <c r="G59" s="194"/>
      <c r="H59" s="194"/>
      <c r="I59" s="195"/>
      <c r="J59" s="196">
        <f>J89</f>
        <v>0</v>
      </c>
      <c r="K59" s="197"/>
    </row>
    <row r="60" s="9" customFormat="1" ht="19.92" customHeight="1">
      <c r="B60" s="198"/>
      <c r="C60" s="199"/>
      <c r="D60" s="200" t="s">
        <v>3050</v>
      </c>
      <c r="E60" s="201"/>
      <c r="F60" s="201"/>
      <c r="G60" s="201"/>
      <c r="H60" s="201"/>
      <c r="I60" s="202"/>
      <c r="J60" s="203">
        <f>J90</f>
        <v>0</v>
      </c>
      <c r="K60" s="204"/>
    </row>
    <row r="61" s="9" customFormat="1" ht="19.92" customHeight="1">
      <c r="B61" s="198"/>
      <c r="C61" s="199"/>
      <c r="D61" s="200" t="s">
        <v>233</v>
      </c>
      <c r="E61" s="201"/>
      <c r="F61" s="201"/>
      <c r="G61" s="201"/>
      <c r="H61" s="201"/>
      <c r="I61" s="202"/>
      <c r="J61" s="203">
        <f>J139</f>
        <v>0</v>
      </c>
      <c r="K61" s="204"/>
    </row>
    <row r="62" s="1" customFormat="1" ht="21.84" customHeight="1">
      <c r="B62" s="48"/>
      <c r="C62" s="49"/>
      <c r="D62" s="49"/>
      <c r="E62" s="49"/>
      <c r="F62" s="49"/>
      <c r="G62" s="49"/>
      <c r="H62" s="49"/>
      <c r="I62" s="158"/>
      <c r="J62" s="49"/>
      <c r="K62" s="53"/>
    </row>
    <row r="63" s="1" customFormat="1" ht="6.96" customHeight="1">
      <c r="B63" s="69"/>
      <c r="C63" s="70"/>
      <c r="D63" s="70"/>
      <c r="E63" s="70"/>
      <c r="F63" s="70"/>
      <c r="G63" s="70"/>
      <c r="H63" s="70"/>
      <c r="I63" s="180"/>
      <c r="J63" s="70"/>
      <c r="K63" s="71"/>
    </row>
    <row r="67" s="1" customFormat="1" ht="6.96" customHeight="1">
      <c r="B67" s="72"/>
      <c r="C67" s="73"/>
      <c r="D67" s="73"/>
      <c r="E67" s="73"/>
      <c r="F67" s="73"/>
      <c r="G67" s="73"/>
      <c r="H67" s="73"/>
      <c r="I67" s="183"/>
      <c r="J67" s="73"/>
      <c r="K67" s="73"/>
      <c r="L67" s="74"/>
    </row>
    <row r="68" s="1" customFormat="1" ht="36.96" customHeight="1">
      <c r="B68" s="48"/>
      <c r="C68" s="75" t="s">
        <v>145</v>
      </c>
      <c r="D68" s="76"/>
      <c r="E68" s="76"/>
      <c r="F68" s="76"/>
      <c r="G68" s="76"/>
      <c r="H68" s="76"/>
      <c r="I68" s="205"/>
      <c r="J68" s="76"/>
      <c r="K68" s="76"/>
      <c r="L68" s="74"/>
    </row>
    <row r="69" s="1" customFormat="1" ht="6.96" customHeight="1">
      <c r="B69" s="48"/>
      <c r="C69" s="76"/>
      <c r="D69" s="76"/>
      <c r="E69" s="76"/>
      <c r="F69" s="76"/>
      <c r="G69" s="76"/>
      <c r="H69" s="76"/>
      <c r="I69" s="205"/>
      <c r="J69" s="76"/>
      <c r="K69" s="76"/>
      <c r="L69" s="74"/>
    </row>
    <row r="70" s="1" customFormat="1" ht="14.4" customHeight="1">
      <c r="B70" s="48"/>
      <c r="C70" s="78" t="s">
        <v>18</v>
      </c>
      <c r="D70" s="76"/>
      <c r="E70" s="76"/>
      <c r="F70" s="76"/>
      <c r="G70" s="76"/>
      <c r="H70" s="76"/>
      <c r="I70" s="205"/>
      <c r="J70" s="76"/>
      <c r="K70" s="76"/>
      <c r="L70" s="74"/>
    </row>
    <row r="71" s="1" customFormat="1" ht="16.5" customHeight="1">
      <c r="B71" s="48"/>
      <c r="C71" s="76"/>
      <c r="D71" s="76"/>
      <c r="E71" s="206" t="str">
        <f>E7</f>
        <v>Vrátkov - splašková kanalizace a ČOV</v>
      </c>
      <c r="F71" s="78"/>
      <c r="G71" s="78"/>
      <c r="H71" s="78"/>
      <c r="I71" s="205"/>
      <c r="J71" s="76"/>
      <c r="K71" s="76"/>
      <c r="L71" s="74"/>
    </row>
    <row r="72" s="1" customFormat="1" ht="14.4" customHeight="1">
      <c r="B72" s="48"/>
      <c r="C72" s="78" t="s">
        <v>136</v>
      </c>
      <c r="D72" s="76"/>
      <c r="E72" s="76"/>
      <c r="F72" s="76"/>
      <c r="G72" s="76"/>
      <c r="H72" s="76"/>
      <c r="I72" s="205"/>
      <c r="J72" s="76"/>
      <c r="K72" s="76"/>
      <c r="L72" s="74"/>
    </row>
    <row r="73" s="1" customFormat="1" ht="17.25" customHeight="1">
      <c r="B73" s="48"/>
      <c r="C73" s="76"/>
      <c r="D73" s="76"/>
      <c r="E73" s="84" t="str">
        <f>E9</f>
        <v>SO 03 - Elektropřípojka NN</v>
      </c>
      <c r="F73" s="76"/>
      <c r="G73" s="76"/>
      <c r="H73" s="76"/>
      <c r="I73" s="205"/>
      <c r="J73" s="76"/>
      <c r="K73" s="76"/>
      <c r="L73" s="74"/>
    </row>
    <row r="74" s="1" customFormat="1" ht="6.96" customHeight="1">
      <c r="B74" s="48"/>
      <c r="C74" s="76"/>
      <c r="D74" s="76"/>
      <c r="E74" s="76"/>
      <c r="F74" s="76"/>
      <c r="G74" s="76"/>
      <c r="H74" s="76"/>
      <c r="I74" s="205"/>
      <c r="J74" s="76"/>
      <c r="K74" s="76"/>
      <c r="L74" s="74"/>
    </row>
    <row r="75" s="1" customFormat="1" ht="18" customHeight="1">
      <c r="B75" s="48"/>
      <c r="C75" s="78" t="s">
        <v>24</v>
      </c>
      <c r="D75" s="76"/>
      <c r="E75" s="76"/>
      <c r="F75" s="207" t="str">
        <f>F12</f>
        <v>obec Vrátkov</v>
      </c>
      <c r="G75" s="76"/>
      <c r="H75" s="76"/>
      <c r="I75" s="208" t="s">
        <v>26</v>
      </c>
      <c r="J75" s="87" t="str">
        <f>IF(J12="","",J12)</f>
        <v>23. 4. 2018</v>
      </c>
      <c r="K75" s="76"/>
      <c r="L75" s="74"/>
    </row>
    <row r="76" s="1" customFormat="1" ht="6.96" customHeight="1">
      <c r="B76" s="48"/>
      <c r="C76" s="76"/>
      <c r="D76" s="76"/>
      <c r="E76" s="76"/>
      <c r="F76" s="76"/>
      <c r="G76" s="76"/>
      <c r="H76" s="76"/>
      <c r="I76" s="205"/>
      <c r="J76" s="76"/>
      <c r="K76" s="76"/>
      <c r="L76" s="74"/>
    </row>
    <row r="77" s="1" customFormat="1">
      <c r="B77" s="48"/>
      <c r="C77" s="78" t="s">
        <v>32</v>
      </c>
      <c r="D77" s="76"/>
      <c r="E77" s="76"/>
      <c r="F77" s="207" t="str">
        <f>E15</f>
        <v>obec Vrátkov</v>
      </c>
      <c r="G77" s="76"/>
      <c r="H77" s="76"/>
      <c r="I77" s="208" t="s">
        <v>39</v>
      </c>
      <c r="J77" s="207" t="str">
        <f>E21</f>
        <v>Ing. Liběna Knapová</v>
      </c>
      <c r="K77" s="76"/>
      <c r="L77" s="74"/>
    </row>
    <row r="78" s="1" customFormat="1" ht="14.4" customHeight="1">
      <c r="B78" s="48"/>
      <c r="C78" s="78" t="s">
        <v>37</v>
      </c>
      <c r="D78" s="76"/>
      <c r="E78" s="76"/>
      <c r="F78" s="207" t="str">
        <f>IF(E18="","",E18)</f>
        <v/>
      </c>
      <c r="G78" s="76"/>
      <c r="H78" s="76"/>
      <c r="I78" s="205"/>
      <c r="J78" s="76"/>
      <c r="K78" s="76"/>
      <c r="L78" s="74"/>
    </row>
    <row r="79" s="1" customFormat="1" ht="10.32" customHeight="1">
      <c r="B79" s="48"/>
      <c r="C79" s="76"/>
      <c r="D79" s="76"/>
      <c r="E79" s="76"/>
      <c r="F79" s="76"/>
      <c r="G79" s="76"/>
      <c r="H79" s="76"/>
      <c r="I79" s="205"/>
      <c r="J79" s="76"/>
      <c r="K79" s="76"/>
      <c r="L79" s="74"/>
    </row>
    <row r="80" s="10" customFormat="1" ht="29.28" customHeight="1">
      <c r="B80" s="209"/>
      <c r="C80" s="210" t="s">
        <v>146</v>
      </c>
      <c r="D80" s="211" t="s">
        <v>64</v>
      </c>
      <c r="E80" s="211" t="s">
        <v>60</v>
      </c>
      <c r="F80" s="211" t="s">
        <v>147</v>
      </c>
      <c r="G80" s="211" t="s">
        <v>148</v>
      </c>
      <c r="H80" s="211" t="s">
        <v>149</v>
      </c>
      <c r="I80" s="212" t="s">
        <v>150</v>
      </c>
      <c r="J80" s="211" t="s">
        <v>140</v>
      </c>
      <c r="K80" s="213" t="s">
        <v>151</v>
      </c>
      <c r="L80" s="214"/>
      <c r="M80" s="104" t="s">
        <v>152</v>
      </c>
      <c r="N80" s="105" t="s">
        <v>49</v>
      </c>
      <c r="O80" s="105" t="s">
        <v>153</v>
      </c>
      <c r="P80" s="105" t="s">
        <v>154</v>
      </c>
      <c r="Q80" s="105" t="s">
        <v>155</v>
      </c>
      <c r="R80" s="105" t="s">
        <v>156</v>
      </c>
      <c r="S80" s="105" t="s">
        <v>157</v>
      </c>
      <c r="T80" s="106" t="s">
        <v>158</v>
      </c>
    </row>
    <row r="81" s="1" customFormat="1" ht="29.28" customHeight="1">
      <c r="B81" s="48"/>
      <c r="C81" s="110" t="s">
        <v>141</v>
      </c>
      <c r="D81" s="76"/>
      <c r="E81" s="76"/>
      <c r="F81" s="76"/>
      <c r="G81" s="76"/>
      <c r="H81" s="76"/>
      <c r="I81" s="205"/>
      <c r="J81" s="215">
        <f>BK81</f>
        <v>0</v>
      </c>
      <c r="K81" s="76"/>
      <c r="L81" s="74"/>
      <c r="M81" s="107"/>
      <c r="N81" s="108"/>
      <c r="O81" s="108"/>
      <c r="P81" s="216">
        <f>P82+P89</f>
        <v>0</v>
      </c>
      <c r="Q81" s="108"/>
      <c r="R81" s="216">
        <f>R82+R89</f>
        <v>3.8203389999999997</v>
      </c>
      <c r="S81" s="108"/>
      <c r="T81" s="217">
        <f>T82+T89</f>
        <v>0</v>
      </c>
      <c r="AT81" s="25" t="s">
        <v>78</v>
      </c>
      <c r="AU81" s="25" t="s">
        <v>142</v>
      </c>
      <c r="BK81" s="218">
        <f>BK82+BK89</f>
        <v>0</v>
      </c>
    </row>
    <row r="82" s="11" customFormat="1" ht="37.44001" customHeight="1">
      <c r="B82" s="219"/>
      <c r="C82" s="220"/>
      <c r="D82" s="221" t="s">
        <v>78</v>
      </c>
      <c r="E82" s="222" t="s">
        <v>234</v>
      </c>
      <c r="F82" s="222" t="s">
        <v>235</v>
      </c>
      <c r="G82" s="220"/>
      <c r="H82" s="220"/>
      <c r="I82" s="223"/>
      <c r="J82" s="224">
        <f>BK82</f>
        <v>0</v>
      </c>
      <c r="K82" s="220"/>
      <c r="L82" s="225"/>
      <c r="M82" s="226"/>
      <c r="N82" s="227"/>
      <c r="O82" s="227"/>
      <c r="P82" s="228">
        <f>P83</f>
        <v>0</v>
      </c>
      <c r="Q82" s="227"/>
      <c r="R82" s="228">
        <f>R83</f>
        <v>0.48667499999999997</v>
      </c>
      <c r="S82" s="227"/>
      <c r="T82" s="229">
        <f>T83</f>
        <v>0</v>
      </c>
      <c r="AR82" s="230" t="s">
        <v>87</v>
      </c>
      <c r="AT82" s="231" t="s">
        <v>78</v>
      </c>
      <c r="AU82" s="231" t="s">
        <v>79</v>
      </c>
      <c r="AY82" s="230" t="s">
        <v>162</v>
      </c>
      <c r="BK82" s="232">
        <f>BK83</f>
        <v>0</v>
      </c>
    </row>
    <row r="83" s="11" customFormat="1" ht="19.92" customHeight="1">
      <c r="B83" s="219"/>
      <c r="C83" s="220"/>
      <c r="D83" s="221" t="s">
        <v>78</v>
      </c>
      <c r="E83" s="233" t="s">
        <v>87</v>
      </c>
      <c r="F83" s="233" t="s">
        <v>674</v>
      </c>
      <c r="G83" s="220"/>
      <c r="H83" s="220"/>
      <c r="I83" s="223"/>
      <c r="J83" s="234">
        <f>BK83</f>
        <v>0</v>
      </c>
      <c r="K83" s="220"/>
      <c r="L83" s="225"/>
      <c r="M83" s="226"/>
      <c r="N83" s="227"/>
      <c r="O83" s="227"/>
      <c r="P83" s="228">
        <f>SUM(P84:P88)</f>
        <v>0</v>
      </c>
      <c r="Q83" s="227"/>
      <c r="R83" s="228">
        <f>SUM(R84:R88)</f>
        <v>0.48667499999999997</v>
      </c>
      <c r="S83" s="227"/>
      <c r="T83" s="229">
        <f>SUM(T84:T88)</f>
        <v>0</v>
      </c>
      <c r="AR83" s="230" t="s">
        <v>87</v>
      </c>
      <c r="AT83" s="231" t="s">
        <v>78</v>
      </c>
      <c r="AU83" s="231" t="s">
        <v>87</v>
      </c>
      <c r="AY83" s="230" t="s">
        <v>162</v>
      </c>
      <c r="BK83" s="232">
        <f>SUM(BK84:BK88)</f>
        <v>0</v>
      </c>
    </row>
    <row r="84" s="1" customFormat="1" ht="25.5" customHeight="1">
      <c r="B84" s="48"/>
      <c r="C84" s="235" t="s">
        <v>87</v>
      </c>
      <c r="D84" s="235" t="s">
        <v>165</v>
      </c>
      <c r="E84" s="236" t="s">
        <v>773</v>
      </c>
      <c r="F84" s="237" t="s">
        <v>774</v>
      </c>
      <c r="G84" s="238" t="s">
        <v>247</v>
      </c>
      <c r="H84" s="239">
        <v>225</v>
      </c>
      <c r="I84" s="240"/>
      <c r="J84" s="239">
        <f>ROUND(I84*H84,1)</f>
        <v>0</v>
      </c>
      <c r="K84" s="237" t="s">
        <v>239</v>
      </c>
      <c r="L84" s="74"/>
      <c r="M84" s="241" t="s">
        <v>36</v>
      </c>
      <c r="N84" s="242" t="s">
        <v>50</v>
      </c>
      <c r="O84" s="49"/>
      <c r="P84" s="243">
        <f>O84*H84</f>
        <v>0</v>
      </c>
      <c r="Q84" s="243">
        <v>0</v>
      </c>
      <c r="R84" s="243">
        <f>Q84*H84</f>
        <v>0</v>
      </c>
      <c r="S84" s="243">
        <v>0</v>
      </c>
      <c r="T84" s="244">
        <f>S84*H84</f>
        <v>0</v>
      </c>
      <c r="AR84" s="25" t="s">
        <v>179</v>
      </c>
      <c r="AT84" s="25" t="s">
        <v>165</v>
      </c>
      <c r="AU84" s="25" t="s">
        <v>89</v>
      </c>
      <c r="AY84" s="25" t="s">
        <v>162</v>
      </c>
      <c r="BE84" s="245">
        <f>IF(N84="základní",J84,0)</f>
        <v>0</v>
      </c>
      <c r="BF84" s="245">
        <f>IF(N84="snížená",J84,0)</f>
        <v>0</v>
      </c>
      <c r="BG84" s="245">
        <f>IF(N84="zákl. přenesená",J84,0)</f>
        <v>0</v>
      </c>
      <c r="BH84" s="245">
        <f>IF(N84="sníž. přenesená",J84,0)</f>
        <v>0</v>
      </c>
      <c r="BI84" s="245">
        <f>IF(N84="nulová",J84,0)</f>
        <v>0</v>
      </c>
      <c r="BJ84" s="25" t="s">
        <v>87</v>
      </c>
      <c r="BK84" s="245">
        <f>ROUND(I84*H84,1)</f>
        <v>0</v>
      </c>
      <c r="BL84" s="25" t="s">
        <v>179</v>
      </c>
      <c r="BM84" s="25" t="s">
        <v>3051</v>
      </c>
    </row>
    <row r="85" s="13" customFormat="1">
      <c r="B85" s="261"/>
      <c r="C85" s="262"/>
      <c r="D85" s="248" t="s">
        <v>171</v>
      </c>
      <c r="E85" s="263" t="s">
        <v>36</v>
      </c>
      <c r="F85" s="264" t="s">
        <v>3052</v>
      </c>
      <c r="G85" s="262"/>
      <c r="H85" s="263" t="s">
        <v>36</v>
      </c>
      <c r="I85" s="265"/>
      <c r="J85" s="262"/>
      <c r="K85" s="262"/>
      <c r="L85" s="266"/>
      <c r="M85" s="267"/>
      <c r="N85" s="268"/>
      <c r="O85" s="268"/>
      <c r="P85" s="268"/>
      <c r="Q85" s="268"/>
      <c r="R85" s="268"/>
      <c r="S85" s="268"/>
      <c r="T85" s="269"/>
      <c r="AT85" s="270" t="s">
        <v>171</v>
      </c>
      <c r="AU85" s="270" t="s">
        <v>89</v>
      </c>
      <c r="AV85" s="13" t="s">
        <v>87</v>
      </c>
      <c r="AW85" s="13" t="s">
        <v>42</v>
      </c>
      <c r="AX85" s="13" t="s">
        <v>79</v>
      </c>
      <c r="AY85" s="270" t="s">
        <v>162</v>
      </c>
    </row>
    <row r="86" s="12" customFormat="1">
      <c r="B86" s="246"/>
      <c r="C86" s="247"/>
      <c r="D86" s="248" t="s">
        <v>171</v>
      </c>
      <c r="E86" s="249" t="s">
        <v>36</v>
      </c>
      <c r="F86" s="250" t="s">
        <v>3053</v>
      </c>
      <c r="G86" s="247"/>
      <c r="H86" s="251">
        <v>225</v>
      </c>
      <c r="I86" s="252"/>
      <c r="J86" s="247"/>
      <c r="K86" s="247"/>
      <c r="L86" s="253"/>
      <c r="M86" s="254"/>
      <c r="N86" s="255"/>
      <c r="O86" s="255"/>
      <c r="P86" s="255"/>
      <c r="Q86" s="255"/>
      <c r="R86" s="255"/>
      <c r="S86" s="255"/>
      <c r="T86" s="256"/>
      <c r="AT86" s="257" t="s">
        <v>171</v>
      </c>
      <c r="AU86" s="257" t="s">
        <v>89</v>
      </c>
      <c r="AV86" s="12" t="s">
        <v>89</v>
      </c>
      <c r="AW86" s="12" t="s">
        <v>42</v>
      </c>
      <c r="AX86" s="12" t="s">
        <v>87</v>
      </c>
      <c r="AY86" s="257" t="s">
        <v>162</v>
      </c>
    </row>
    <row r="87" s="1" customFormat="1" ht="25.5" customHeight="1">
      <c r="B87" s="48"/>
      <c r="C87" s="271" t="s">
        <v>89</v>
      </c>
      <c r="D87" s="271" t="s">
        <v>159</v>
      </c>
      <c r="E87" s="272" t="s">
        <v>3054</v>
      </c>
      <c r="F87" s="273" t="s">
        <v>3055</v>
      </c>
      <c r="G87" s="274" t="s">
        <v>247</v>
      </c>
      <c r="H87" s="275">
        <v>231.75</v>
      </c>
      <c r="I87" s="276"/>
      <c r="J87" s="275">
        <f>ROUND(I87*H87,1)</f>
        <v>0</v>
      </c>
      <c r="K87" s="273" t="s">
        <v>239</v>
      </c>
      <c r="L87" s="277"/>
      <c r="M87" s="278" t="s">
        <v>36</v>
      </c>
      <c r="N87" s="279" t="s">
        <v>50</v>
      </c>
      <c r="O87" s="49"/>
      <c r="P87" s="243">
        <f>O87*H87</f>
        <v>0</v>
      </c>
      <c r="Q87" s="243">
        <v>0.0020999999999999999</v>
      </c>
      <c r="R87" s="243">
        <f>Q87*H87</f>
        <v>0.48667499999999997</v>
      </c>
      <c r="S87" s="243">
        <v>0</v>
      </c>
      <c r="T87" s="244">
        <f>S87*H87</f>
        <v>0</v>
      </c>
      <c r="AR87" s="25" t="s">
        <v>195</v>
      </c>
      <c r="AT87" s="25" t="s">
        <v>159</v>
      </c>
      <c r="AU87" s="25" t="s">
        <v>89</v>
      </c>
      <c r="AY87" s="25" t="s">
        <v>162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87</v>
      </c>
      <c r="BK87" s="245">
        <f>ROUND(I87*H87,1)</f>
        <v>0</v>
      </c>
      <c r="BL87" s="25" t="s">
        <v>179</v>
      </c>
      <c r="BM87" s="25" t="s">
        <v>3056</v>
      </c>
    </row>
    <row r="88" s="12" customFormat="1">
      <c r="B88" s="246"/>
      <c r="C88" s="247"/>
      <c r="D88" s="248" t="s">
        <v>171</v>
      </c>
      <c r="E88" s="247"/>
      <c r="F88" s="250" t="s">
        <v>3057</v>
      </c>
      <c r="G88" s="247"/>
      <c r="H88" s="251">
        <v>231.75</v>
      </c>
      <c r="I88" s="252"/>
      <c r="J88" s="247"/>
      <c r="K88" s="247"/>
      <c r="L88" s="253"/>
      <c r="M88" s="254"/>
      <c r="N88" s="255"/>
      <c r="O88" s="255"/>
      <c r="P88" s="255"/>
      <c r="Q88" s="255"/>
      <c r="R88" s="255"/>
      <c r="S88" s="255"/>
      <c r="T88" s="256"/>
      <c r="AT88" s="257" t="s">
        <v>171</v>
      </c>
      <c r="AU88" s="257" t="s">
        <v>89</v>
      </c>
      <c r="AV88" s="12" t="s">
        <v>89</v>
      </c>
      <c r="AW88" s="12" t="s">
        <v>6</v>
      </c>
      <c r="AX88" s="12" t="s">
        <v>87</v>
      </c>
      <c r="AY88" s="257" t="s">
        <v>162</v>
      </c>
    </row>
    <row r="89" s="11" customFormat="1" ht="37.44001" customHeight="1">
      <c r="B89" s="219"/>
      <c r="C89" s="220"/>
      <c r="D89" s="221" t="s">
        <v>78</v>
      </c>
      <c r="E89" s="222" t="s">
        <v>159</v>
      </c>
      <c r="F89" s="222" t="s">
        <v>160</v>
      </c>
      <c r="G89" s="220"/>
      <c r="H89" s="220"/>
      <c r="I89" s="223"/>
      <c r="J89" s="224">
        <f>BK89</f>
        <v>0</v>
      </c>
      <c r="K89" s="220"/>
      <c r="L89" s="225"/>
      <c r="M89" s="226"/>
      <c r="N89" s="227"/>
      <c r="O89" s="227"/>
      <c r="P89" s="228">
        <f>P90+P139</f>
        <v>0</v>
      </c>
      <c r="Q89" s="227"/>
      <c r="R89" s="228">
        <f>R90+R139</f>
        <v>3.3336639999999997</v>
      </c>
      <c r="S89" s="227"/>
      <c r="T89" s="229">
        <f>T90+T139</f>
        <v>0</v>
      </c>
      <c r="AR89" s="230" t="s">
        <v>161</v>
      </c>
      <c r="AT89" s="231" t="s">
        <v>78</v>
      </c>
      <c r="AU89" s="231" t="s">
        <v>79</v>
      </c>
      <c r="AY89" s="230" t="s">
        <v>162</v>
      </c>
      <c r="BK89" s="232">
        <f>BK90+BK139</f>
        <v>0</v>
      </c>
    </row>
    <row r="90" s="11" customFormat="1" ht="19.92" customHeight="1">
      <c r="B90" s="219"/>
      <c r="C90" s="220"/>
      <c r="D90" s="221" t="s">
        <v>78</v>
      </c>
      <c r="E90" s="233" t="s">
        <v>3058</v>
      </c>
      <c r="F90" s="233" t="s">
        <v>3059</v>
      </c>
      <c r="G90" s="220"/>
      <c r="H90" s="220"/>
      <c r="I90" s="223"/>
      <c r="J90" s="234">
        <f>BK90</f>
        <v>0</v>
      </c>
      <c r="K90" s="220"/>
      <c r="L90" s="225"/>
      <c r="M90" s="226"/>
      <c r="N90" s="227"/>
      <c r="O90" s="227"/>
      <c r="P90" s="228">
        <f>SUM(P91:P138)</f>
        <v>0</v>
      </c>
      <c r="Q90" s="227"/>
      <c r="R90" s="228">
        <f>SUM(R91:R138)</f>
        <v>0.415634</v>
      </c>
      <c r="S90" s="227"/>
      <c r="T90" s="229">
        <f>SUM(T91:T138)</f>
        <v>0</v>
      </c>
      <c r="AR90" s="230" t="s">
        <v>161</v>
      </c>
      <c r="AT90" s="231" t="s">
        <v>78</v>
      </c>
      <c r="AU90" s="231" t="s">
        <v>87</v>
      </c>
      <c r="AY90" s="230" t="s">
        <v>162</v>
      </c>
      <c r="BK90" s="232">
        <f>SUM(BK91:BK138)</f>
        <v>0</v>
      </c>
    </row>
    <row r="91" s="1" customFormat="1" ht="25.5" customHeight="1">
      <c r="B91" s="48"/>
      <c r="C91" s="235" t="s">
        <v>161</v>
      </c>
      <c r="D91" s="235" t="s">
        <v>165</v>
      </c>
      <c r="E91" s="236" t="s">
        <v>3060</v>
      </c>
      <c r="F91" s="237" t="s">
        <v>3061</v>
      </c>
      <c r="G91" s="238" t="s">
        <v>174</v>
      </c>
      <c r="H91" s="239">
        <v>8</v>
      </c>
      <c r="I91" s="240"/>
      <c r="J91" s="239">
        <f>ROUND(I91*H91,1)</f>
        <v>0</v>
      </c>
      <c r="K91" s="237" t="s">
        <v>239</v>
      </c>
      <c r="L91" s="74"/>
      <c r="M91" s="241" t="s">
        <v>36</v>
      </c>
      <c r="N91" s="242" t="s">
        <v>50</v>
      </c>
      <c r="O91" s="49"/>
      <c r="P91" s="243">
        <f>O91*H91</f>
        <v>0</v>
      </c>
      <c r="Q91" s="243">
        <v>0</v>
      </c>
      <c r="R91" s="243">
        <f>Q91*H91</f>
        <v>0</v>
      </c>
      <c r="S91" s="243">
        <v>0</v>
      </c>
      <c r="T91" s="244">
        <f>S91*H91</f>
        <v>0</v>
      </c>
      <c r="AR91" s="25" t="s">
        <v>169</v>
      </c>
      <c r="AT91" s="25" t="s">
        <v>165</v>
      </c>
      <c r="AU91" s="25" t="s">
        <v>89</v>
      </c>
      <c r="AY91" s="25" t="s">
        <v>162</v>
      </c>
      <c r="BE91" s="245">
        <f>IF(N91="základní",J91,0)</f>
        <v>0</v>
      </c>
      <c r="BF91" s="245">
        <f>IF(N91="snížená",J91,0)</f>
        <v>0</v>
      </c>
      <c r="BG91" s="245">
        <f>IF(N91="zákl. přenesená",J91,0)</f>
        <v>0</v>
      </c>
      <c r="BH91" s="245">
        <f>IF(N91="sníž. přenesená",J91,0)</f>
        <v>0</v>
      </c>
      <c r="BI91" s="245">
        <f>IF(N91="nulová",J91,0)</f>
        <v>0</v>
      </c>
      <c r="BJ91" s="25" t="s">
        <v>87</v>
      </c>
      <c r="BK91" s="245">
        <f>ROUND(I91*H91,1)</f>
        <v>0</v>
      </c>
      <c r="BL91" s="25" t="s">
        <v>169</v>
      </c>
      <c r="BM91" s="25" t="s">
        <v>3062</v>
      </c>
    </row>
    <row r="92" s="13" customFormat="1">
      <c r="B92" s="261"/>
      <c r="C92" s="262"/>
      <c r="D92" s="248" t="s">
        <v>171</v>
      </c>
      <c r="E92" s="263" t="s">
        <v>36</v>
      </c>
      <c r="F92" s="264" t="s">
        <v>3052</v>
      </c>
      <c r="G92" s="262"/>
      <c r="H92" s="263" t="s">
        <v>36</v>
      </c>
      <c r="I92" s="265"/>
      <c r="J92" s="262"/>
      <c r="K92" s="262"/>
      <c r="L92" s="266"/>
      <c r="M92" s="267"/>
      <c r="N92" s="268"/>
      <c r="O92" s="268"/>
      <c r="P92" s="268"/>
      <c r="Q92" s="268"/>
      <c r="R92" s="268"/>
      <c r="S92" s="268"/>
      <c r="T92" s="269"/>
      <c r="AT92" s="270" t="s">
        <v>171</v>
      </c>
      <c r="AU92" s="270" t="s">
        <v>89</v>
      </c>
      <c r="AV92" s="13" t="s">
        <v>87</v>
      </c>
      <c r="AW92" s="13" t="s">
        <v>42</v>
      </c>
      <c r="AX92" s="13" t="s">
        <v>79</v>
      </c>
      <c r="AY92" s="270" t="s">
        <v>162</v>
      </c>
    </row>
    <row r="93" s="13" customFormat="1">
      <c r="B93" s="261"/>
      <c r="C93" s="262"/>
      <c r="D93" s="248" t="s">
        <v>171</v>
      </c>
      <c r="E93" s="263" t="s">
        <v>36</v>
      </c>
      <c r="F93" s="264" t="s">
        <v>278</v>
      </c>
      <c r="G93" s="262"/>
      <c r="H93" s="263" t="s">
        <v>36</v>
      </c>
      <c r="I93" s="265"/>
      <c r="J93" s="262"/>
      <c r="K93" s="262"/>
      <c r="L93" s="266"/>
      <c r="M93" s="267"/>
      <c r="N93" s="268"/>
      <c r="O93" s="268"/>
      <c r="P93" s="268"/>
      <c r="Q93" s="268"/>
      <c r="R93" s="268"/>
      <c r="S93" s="268"/>
      <c r="T93" s="269"/>
      <c r="AT93" s="270" t="s">
        <v>171</v>
      </c>
      <c r="AU93" s="270" t="s">
        <v>89</v>
      </c>
      <c r="AV93" s="13" t="s">
        <v>87</v>
      </c>
      <c r="AW93" s="13" t="s">
        <v>42</v>
      </c>
      <c r="AX93" s="13" t="s">
        <v>79</v>
      </c>
      <c r="AY93" s="270" t="s">
        <v>162</v>
      </c>
    </row>
    <row r="94" s="12" customFormat="1">
      <c r="B94" s="246"/>
      <c r="C94" s="247"/>
      <c r="D94" s="248" t="s">
        <v>171</v>
      </c>
      <c r="E94" s="249" t="s">
        <v>36</v>
      </c>
      <c r="F94" s="250" t="s">
        <v>195</v>
      </c>
      <c r="G94" s="247"/>
      <c r="H94" s="251">
        <v>8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171</v>
      </c>
      <c r="AU94" s="257" t="s">
        <v>89</v>
      </c>
      <c r="AV94" s="12" t="s">
        <v>89</v>
      </c>
      <c r="AW94" s="12" t="s">
        <v>42</v>
      </c>
      <c r="AX94" s="12" t="s">
        <v>87</v>
      </c>
      <c r="AY94" s="257" t="s">
        <v>162</v>
      </c>
    </row>
    <row r="95" s="1" customFormat="1" ht="25.5" customHeight="1">
      <c r="B95" s="48"/>
      <c r="C95" s="271" t="s">
        <v>179</v>
      </c>
      <c r="D95" s="271" t="s">
        <v>159</v>
      </c>
      <c r="E95" s="272" t="s">
        <v>3063</v>
      </c>
      <c r="F95" s="273" t="s">
        <v>3064</v>
      </c>
      <c r="G95" s="274" t="s">
        <v>174</v>
      </c>
      <c r="H95" s="275">
        <v>8</v>
      </c>
      <c r="I95" s="276"/>
      <c r="J95" s="275">
        <f>ROUND(I95*H95,1)</f>
        <v>0</v>
      </c>
      <c r="K95" s="273" t="s">
        <v>239</v>
      </c>
      <c r="L95" s="277"/>
      <c r="M95" s="278" t="s">
        <v>36</v>
      </c>
      <c r="N95" s="279" t="s">
        <v>50</v>
      </c>
      <c r="O95" s="49"/>
      <c r="P95" s="243">
        <f>O95*H95</f>
        <v>0</v>
      </c>
      <c r="Q95" s="243">
        <v>0.00029999999999999997</v>
      </c>
      <c r="R95" s="243">
        <f>Q95*H95</f>
        <v>0.0023999999999999998</v>
      </c>
      <c r="S95" s="243">
        <v>0</v>
      </c>
      <c r="T95" s="244">
        <f>S95*H95</f>
        <v>0</v>
      </c>
      <c r="AR95" s="25" t="s">
        <v>2130</v>
      </c>
      <c r="AT95" s="25" t="s">
        <v>159</v>
      </c>
      <c r="AU95" s="25" t="s">
        <v>89</v>
      </c>
      <c r="AY95" s="25" t="s">
        <v>162</v>
      </c>
      <c r="BE95" s="245">
        <f>IF(N95="základní",J95,0)</f>
        <v>0</v>
      </c>
      <c r="BF95" s="245">
        <f>IF(N95="snížená",J95,0)</f>
        <v>0</v>
      </c>
      <c r="BG95" s="245">
        <f>IF(N95="zákl. přenesená",J95,0)</f>
        <v>0</v>
      </c>
      <c r="BH95" s="245">
        <f>IF(N95="sníž. přenesená",J95,0)</f>
        <v>0</v>
      </c>
      <c r="BI95" s="245">
        <f>IF(N95="nulová",J95,0)</f>
        <v>0</v>
      </c>
      <c r="BJ95" s="25" t="s">
        <v>87</v>
      </c>
      <c r="BK95" s="245">
        <f>ROUND(I95*H95,1)</f>
        <v>0</v>
      </c>
      <c r="BL95" s="25" t="s">
        <v>2130</v>
      </c>
      <c r="BM95" s="25" t="s">
        <v>3065</v>
      </c>
    </row>
    <row r="96" s="1" customFormat="1" ht="25.5" customHeight="1">
      <c r="B96" s="48"/>
      <c r="C96" s="235" t="s">
        <v>183</v>
      </c>
      <c r="D96" s="235" t="s">
        <v>165</v>
      </c>
      <c r="E96" s="236" t="s">
        <v>3066</v>
      </c>
      <c r="F96" s="237" t="s">
        <v>3067</v>
      </c>
      <c r="G96" s="238" t="s">
        <v>174</v>
      </c>
      <c r="H96" s="239">
        <v>3</v>
      </c>
      <c r="I96" s="240"/>
      <c r="J96" s="239">
        <f>ROUND(I96*H96,1)</f>
        <v>0</v>
      </c>
      <c r="K96" s="237" t="s">
        <v>239</v>
      </c>
      <c r="L96" s="74"/>
      <c r="M96" s="241" t="s">
        <v>36</v>
      </c>
      <c r="N96" s="242" t="s">
        <v>50</v>
      </c>
      <c r="O96" s="49"/>
      <c r="P96" s="243">
        <f>O96*H96</f>
        <v>0</v>
      </c>
      <c r="Q96" s="243">
        <v>0</v>
      </c>
      <c r="R96" s="243">
        <f>Q96*H96</f>
        <v>0</v>
      </c>
      <c r="S96" s="243">
        <v>0</v>
      </c>
      <c r="T96" s="244">
        <f>S96*H96</f>
        <v>0</v>
      </c>
      <c r="AR96" s="25" t="s">
        <v>169</v>
      </c>
      <c r="AT96" s="25" t="s">
        <v>165</v>
      </c>
      <c r="AU96" s="25" t="s">
        <v>89</v>
      </c>
      <c r="AY96" s="25" t="s">
        <v>162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87</v>
      </c>
      <c r="BK96" s="245">
        <f>ROUND(I96*H96,1)</f>
        <v>0</v>
      </c>
      <c r="BL96" s="25" t="s">
        <v>169</v>
      </c>
      <c r="BM96" s="25" t="s">
        <v>3068</v>
      </c>
    </row>
    <row r="97" s="13" customFormat="1">
      <c r="B97" s="261"/>
      <c r="C97" s="262"/>
      <c r="D97" s="248" t="s">
        <v>171</v>
      </c>
      <c r="E97" s="263" t="s">
        <v>36</v>
      </c>
      <c r="F97" s="264" t="s">
        <v>3052</v>
      </c>
      <c r="G97" s="262"/>
      <c r="H97" s="263" t="s">
        <v>36</v>
      </c>
      <c r="I97" s="265"/>
      <c r="J97" s="262"/>
      <c r="K97" s="262"/>
      <c r="L97" s="266"/>
      <c r="M97" s="267"/>
      <c r="N97" s="268"/>
      <c r="O97" s="268"/>
      <c r="P97" s="268"/>
      <c r="Q97" s="268"/>
      <c r="R97" s="268"/>
      <c r="S97" s="268"/>
      <c r="T97" s="269"/>
      <c r="AT97" s="270" t="s">
        <v>171</v>
      </c>
      <c r="AU97" s="270" t="s">
        <v>89</v>
      </c>
      <c r="AV97" s="13" t="s">
        <v>87</v>
      </c>
      <c r="AW97" s="13" t="s">
        <v>42</v>
      </c>
      <c r="AX97" s="13" t="s">
        <v>79</v>
      </c>
      <c r="AY97" s="270" t="s">
        <v>162</v>
      </c>
    </row>
    <row r="98" s="13" customFormat="1">
      <c r="B98" s="261"/>
      <c r="C98" s="262"/>
      <c r="D98" s="248" t="s">
        <v>171</v>
      </c>
      <c r="E98" s="263" t="s">
        <v>36</v>
      </c>
      <c r="F98" s="264" t="s">
        <v>278</v>
      </c>
      <c r="G98" s="262"/>
      <c r="H98" s="263" t="s">
        <v>36</v>
      </c>
      <c r="I98" s="265"/>
      <c r="J98" s="262"/>
      <c r="K98" s="262"/>
      <c r="L98" s="266"/>
      <c r="M98" s="267"/>
      <c r="N98" s="268"/>
      <c r="O98" s="268"/>
      <c r="P98" s="268"/>
      <c r="Q98" s="268"/>
      <c r="R98" s="268"/>
      <c r="S98" s="268"/>
      <c r="T98" s="269"/>
      <c r="AT98" s="270" t="s">
        <v>171</v>
      </c>
      <c r="AU98" s="270" t="s">
        <v>89</v>
      </c>
      <c r="AV98" s="13" t="s">
        <v>87</v>
      </c>
      <c r="AW98" s="13" t="s">
        <v>42</v>
      </c>
      <c r="AX98" s="13" t="s">
        <v>79</v>
      </c>
      <c r="AY98" s="270" t="s">
        <v>162</v>
      </c>
    </row>
    <row r="99" s="12" customFormat="1">
      <c r="B99" s="246"/>
      <c r="C99" s="247"/>
      <c r="D99" s="248" t="s">
        <v>171</v>
      </c>
      <c r="E99" s="249" t="s">
        <v>36</v>
      </c>
      <c r="F99" s="250" t="s">
        <v>161</v>
      </c>
      <c r="G99" s="247"/>
      <c r="H99" s="251">
        <v>3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171</v>
      </c>
      <c r="AU99" s="257" t="s">
        <v>89</v>
      </c>
      <c r="AV99" s="12" t="s">
        <v>89</v>
      </c>
      <c r="AW99" s="12" t="s">
        <v>42</v>
      </c>
      <c r="AX99" s="12" t="s">
        <v>87</v>
      </c>
      <c r="AY99" s="257" t="s">
        <v>162</v>
      </c>
    </row>
    <row r="100" s="1" customFormat="1" ht="16.5" customHeight="1">
      <c r="B100" s="48"/>
      <c r="C100" s="271" t="s">
        <v>187</v>
      </c>
      <c r="D100" s="271" t="s">
        <v>159</v>
      </c>
      <c r="E100" s="272" t="s">
        <v>3069</v>
      </c>
      <c r="F100" s="273" t="s">
        <v>3070</v>
      </c>
      <c r="G100" s="274" t="s">
        <v>174</v>
      </c>
      <c r="H100" s="275">
        <v>3</v>
      </c>
      <c r="I100" s="276"/>
      <c r="J100" s="275">
        <f>ROUND(I100*H100,1)</f>
        <v>0</v>
      </c>
      <c r="K100" s="273" t="s">
        <v>239</v>
      </c>
      <c r="L100" s="277"/>
      <c r="M100" s="278" t="s">
        <v>36</v>
      </c>
      <c r="N100" s="279" t="s">
        <v>50</v>
      </c>
      <c r="O100" s="49"/>
      <c r="P100" s="243">
        <f>O100*H100</f>
        <v>0</v>
      </c>
      <c r="Q100" s="243">
        <v>0.0080999999999999996</v>
      </c>
      <c r="R100" s="243">
        <f>Q100*H100</f>
        <v>0.024299999999999999</v>
      </c>
      <c r="S100" s="243">
        <v>0</v>
      </c>
      <c r="T100" s="244">
        <f>S100*H100</f>
        <v>0</v>
      </c>
      <c r="AR100" s="25" t="s">
        <v>2130</v>
      </c>
      <c r="AT100" s="25" t="s">
        <v>159</v>
      </c>
      <c r="AU100" s="25" t="s">
        <v>89</v>
      </c>
      <c r="AY100" s="25" t="s">
        <v>162</v>
      </c>
      <c r="BE100" s="245">
        <f>IF(N100="základní",J100,0)</f>
        <v>0</v>
      </c>
      <c r="BF100" s="245">
        <f>IF(N100="snížená",J100,0)</f>
        <v>0</v>
      </c>
      <c r="BG100" s="245">
        <f>IF(N100="zákl. přenesená",J100,0)</f>
        <v>0</v>
      </c>
      <c r="BH100" s="245">
        <f>IF(N100="sníž. přenesená",J100,0)</f>
        <v>0</v>
      </c>
      <c r="BI100" s="245">
        <f>IF(N100="nulová",J100,0)</f>
        <v>0</v>
      </c>
      <c r="BJ100" s="25" t="s">
        <v>87</v>
      </c>
      <c r="BK100" s="245">
        <f>ROUND(I100*H100,1)</f>
        <v>0</v>
      </c>
      <c r="BL100" s="25" t="s">
        <v>2130</v>
      </c>
      <c r="BM100" s="25" t="s">
        <v>3071</v>
      </c>
    </row>
    <row r="101" s="1" customFormat="1" ht="25.5" customHeight="1">
      <c r="B101" s="48"/>
      <c r="C101" s="235" t="s">
        <v>191</v>
      </c>
      <c r="D101" s="235" t="s">
        <v>165</v>
      </c>
      <c r="E101" s="236" t="s">
        <v>3072</v>
      </c>
      <c r="F101" s="237" t="s">
        <v>3073</v>
      </c>
      <c r="G101" s="238" t="s">
        <v>174</v>
      </c>
      <c r="H101" s="239">
        <v>6</v>
      </c>
      <c r="I101" s="240"/>
      <c r="J101" s="239">
        <f>ROUND(I101*H101,1)</f>
        <v>0</v>
      </c>
      <c r="K101" s="237" t="s">
        <v>239</v>
      </c>
      <c r="L101" s="74"/>
      <c r="M101" s="241" t="s">
        <v>36</v>
      </c>
      <c r="N101" s="242" t="s">
        <v>50</v>
      </c>
      <c r="O101" s="49"/>
      <c r="P101" s="243">
        <f>O101*H101</f>
        <v>0</v>
      </c>
      <c r="Q101" s="243">
        <v>0</v>
      </c>
      <c r="R101" s="243">
        <f>Q101*H101</f>
        <v>0</v>
      </c>
      <c r="S101" s="243">
        <v>0</v>
      </c>
      <c r="T101" s="244">
        <f>S101*H101</f>
        <v>0</v>
      </c>
      <c r="AR101" s="25" t="s">
        <v>169</v>
      </c>
      <c r="AT101" s="25" t="s">
        <v>165</v>
      </c>
      <c r="AU101" s="25" t="s">
        <v>89</v>
      </c>
      <c r="AY101" s="25" t="s">
        <v>162</v>
      </c>
      <c r="BE101" s="245">
        <f>IF(N101="základní",J101,0)</f>
        <v>0</v>
      </c>
      <c r="BF101" s="245">
        <f>IF(N101="snížená",J101,0)</f>
        <v>0</v>
      </c>
      <c r="BG101" s="245">
        <f>IF(N101="zákl. přenesená",J101,0)</f>
        <v>0</v>
      </c>
      <c r="BH101" s="245">
        <f>IF(N101="sníž. přenesená",J101,0)</f>
        <v>0</v>
      </c>
      <c r="BI101" s="245">
        <f>IF(N101="nulová",J101,0)</f>
        <v>0</v>
      </c>
      <c r="BJ101" s="25" t="s">
        <v>87</v>
      </c>
      <c r="BK101" s="245">
        <f>ROUND(I101*H101,1)</f>
        <v>0</v>
      </c>
      <c r="BL101" s="25" t="s">
        <v>169</v>
      </c>
      <c r="BM101" s="25" t="s">
        <v>3074</v>
      </c>
    </row>
    <row r="102" s="13" customFormat="1">
      <c r="B102" s="261"/>
      <c r="C102" s="262"/>
      <c r="D102" s="248" t="s">
        <v>171</v>
      </c>
      <c r="E102" s="263" t="s">
        <v>36</v>
      </c>
      <c r="F102" s="264" t="s">
        <v>3052</v>
      </c>
      <c r="G102" s="262"/>
      <c r="H102" s="263" t="s">
        <v>36</v>
      </c>
      <c r="I102" s="265"/>
      <c r="J102" s="262"/>
      <c r="K102" s="262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171</v>
      </c>
      <c r="AU102" s="270" t="s">
        <v>89</v>
      </c>
      <c r="AV102" s="13" t="s">
        <v>87</v>
      </c>
      <c r="AW102" s="13" t="s">
        <v>42</v>
      </c>
      <c r="AX102" s="13" t="s">
        <v>79</v>
      </c>
      <c r="AY102" s="270" t="s">
        <v>162</v>
      </c>
    </row>
    <row r="103" s="13" customFormat="1">
      <c r="B103" s="261"/>
      <c r="C103" s="262"/>
      <c r="D103" s="248" t="s">
        <v>171</v>
      </c>
      <c r="E103" s="263" t="s">
        <v>36</v>
      </c>
      <c r="F103" s="264" t="s">
        <v>278</v>
      </c>
      <c r="G103" s="262"/>
      <c r="H103" s="263" t="s">
        <v>36</v>
      </c>
      <c r="I103" s="265"/>
      <c r="J103" s="262"/>
      <c r="K103" s="262"/>
      <c r="L103" s="266"/>
      <c r="M103" s="267"/>
      <c r="N103" s="268"/>
      <c r="O103" s="268"/>
      <c r="P103" s="268"/>
      <c r="Q103" s="268"/>
      <c r="R103" s="268"/>
      <c r="S103" s="268"/>
      <c r="T103" s="269"/>
      <c r="AT103" s="270" t="s">
        <v>171</v>
      </c>
      <c r="AU103" s="270" t="s">
        <v>89</v>
      </c>
      <c r="AV103" s="13" t="s">
        <v>87</v>
      </c>
      <c r="AW103" s="13" t="s">
        <v>42</v>
      </c>
      <c r="AX103" s="13" t="s">
        <v>79</v>
      </c>
      <c r="AY103" s="270" t="s">
        <v>162</v>
      </c>
    </row>
    <row r="104" s="12" customFormat="1">
      <c r="B104" s="246"/>
      <c r="C104" s="247"/>
      <c r="D104" s="248" t="s">
        <v>171</v>
      </c>
      <c r="E104" s="249" t="s">
        <v>36</v>
      </c>
      <c r="F104" s="250" t="s">
        <v>187</v>
      </c>
      <c r="G104" s="247"/>
      <c r="H104" s="251">
        <v>6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171</v>
      </c>
      <c r="AU104" s="257" t="s">
        <v>89</v>
      </c>
      <c r="AV104" s="12" t="s">
        <v>89</v>
      </c>
      <c r="AW104" s="12" t="s">
        <v>42</v>
      </c>
      <c r="AX104" s="12" t="s">
        <v>87</v>
      </c>
      <c r="AY104" s="257" t="s">
        <v>162</v>
      </c>
    </row>
    <row r="105" s="1" customFormat="1" ht="25.5" customHeight="1">
      <c r="B105" s="48"/>
      <c r="C105" s="271" t="s">
        <v>195</v>
      </c>
      <c r="D105" s="271" t="s">
        <v>159</v>
      </c>
      <c r="E105" s="272" t="s">
        <v>3063</v>
      </c>
      <c r="F105" s="273" t="s">
        <v>3064</v>
      </c>
      <c r="G105" s="274" t="s">
        <v>174</v>
      </c>
      <c r="H105" s="275">
        <v>6</v>
      </c>
      <c r="I105" s="276"/>
      <c r="J105" s="275">
        <f>ROUND(I105*H105,1)</f>
        <v>0</v>
      </c>
      <c r="K105" s="273" t="s">
        <v>239</v>
      </c>
      <c r="L105" s="277"/>
      <c r="M105" s="278" t="s">
        <v>36</v>
      </c>
      <c r="N105" s="279" t="s">
        <v>50</v>
      </c>
      <c r="O105" s="49"/>
      <c r="P105" s="243">
        <f>O105*H105</f>
        <v>0</v>
      </c>
      <c r="Q105" s="243">
        <v>0.00029999999999999997</v>
      </c>
      <c r="R105" s="243">
        <f>Q105*H105</f>
        <v>0.0018</v>
      </c>
      <c r="S105" s="243">
        <v>0</v>
      </c>
      <c r="T105" s="244">
        <f>S105*H105</f>
        <v>0</v>
      </c>
      <c r="AR105" s="25" t="s">
        <v>2130</v>
      </c>
      <c r="AT105" s="25" t="s">
        <v>159</v>
      </c>
      <c r="AU105" s="25" t="s">
        <v>89</v>
      </c>
      <c r="AY105" s="25" t="s">
        <v>162</v>
      </c>
      <c r="BE105" s="245">
        <f>IF(N105="základní",J105,0)</f>
        <v>0</v>
      </c>
      <c r="BF105" s="245">
        <f>IF(N105="snížená",J105,0)</f>
        <v>0</v>
      </c>
      <c r="BG105" s="245">
        <f>IF(N105="zákl. přenesená",J105,0)</f>
        <v>0</v>
      </c>
      <c r="BH105" s="245">
        <f>IF(N105="sníž. přenesená",J105,0)</f>
        <v>0</v>
      </c>
      <c r="BI105" s="245">
        <f>IF(N105="nulová",J105,0)</f>
        <v>0</v>
      </c>
      <c r="BJ105" s="25" t="s">
        <v>87</v>
      </c>
      <c r="BK105" s="245">
        <f>ROUND(I105*H105,1)</f>
        <v>0</v>
      </c>
      <c r="BL105" s="25" t="s">
        <v>2130</v>
      </c>
      <c r="BM105" s="25" t="s">
        <v>3075</v>
      </c>
    </row>
    <row r="106" s="1" customFormat="1" ht="16.5" customHeight="1">
      <c r="B106" s="48"/>
      <c r="C106" s="235" t="s">
        <v>199</v>
      </c>
      <c r="D106" s="235" t="s">
        <v>165</v>
      </c>
      <c r="E106" s="236" t="s">
        <v>3076</v>
      </c>
      <c r="F106" s="237" t="s">
        <v>3077</v>
      </c>
      <c r="G106" s="238" t="s">
        <v>174</v>
      </c>
      <c r="H106" s="239">
        <v>1</v>
      </c>
      <c r="I106" s="240"/>
      <c r="J106" s="239">
        <f>ROUND(I106*H106,1)</f>
        <v>0</v>
      </c>
      <c r="K106" s="237" t="s">
        <v>239</v>
      </c>
      <c r="L106" s="74"/>
      <c r="M106" s="241" t="s">
        <v>36</v>
      </c>
      <c r="N106" s="242" t="s">
        <v>50</v>
      </c>
      <c r="O106" s="49"/>
      <c r="P106" s="243">
        <f>O106*H106</f>
        <v>0</v>
      </c>
      <c r="Q106" s="243">
        <v>0</v>
      </c>
      <c r="R106" s="243">
        <f>Q106*H106</f>
        <v>0</v>
      </c>
      <c r="S106" s="243">
        <v>0</v>
      </c>
      <c r="T106" s="244">
        <f>S106*H106</f>
        <v>0</v>
      </c>
      <c r="AR106" s="25" t="s">
        <v>169</v>
      </c>
      <c r="AT106" s="25" t="s">
        <v>165</v>
      </c>
      <c r="AU106" s="25" t="s">
        <v>89</v>
      </c>
      <c r="AY106" s="25" t="s">
        <v>162</v>
      </c>
      <c r="BE106" s="245">
        <f>IF(N106="základní",J106,0)</f>
        <v>0</v>
      </c>
      <c r="BF106" s="245">
        <f>IF(N106="snížená",J106,0)</f>
        <v>0</v>
      </c>
      <c r="BG106" s="245">
        <f>IF(N106="zákl. přenesená",J106,0)</f>
        <v>0</v>
      </c>
      <c r="BH106" s="245">
        <f>IF(N106="sníž. přenesená",J106,0)</f>
        <v>0</v>
      </c>
      <c r="BI106" s="245">
        <f>IF(N106="nulová",J106,0)</f>
        <v>0</v>
      </c>
      <c r="BJ106" s="25" t="s">
        <v>87</v>
      </c>
      <c r="BK106" s="245">
        <f>ROUND(I106*H106,1)</f>
        <v>0</v>
      </c>
      <c r="BL106" s="25" t="s">
        <v>169</v>
      </c>
      <c r="BM106" s="25" t="s">
        <v>3078</v>
      </c>
    </row>
    <row r="107" s="13" customFormat="1">
      <c r="B107" s="261"/>
      <c r="C107" s="262"/>
      <c r="D107" s="248" t="s">
        <v>171</v>
      </c>
      <c r="E107" s="263" t="s">
        <v>36</v>
      </c>
      <c r="F107" s="264" t="s">
        <v>3052</v>
      </c>
      <c r="G107" s="262"/>
      <c r="H107" s="263" t="s">
        <v>36</v>
      </c>
      <c r="I107" s="265"/>
      <c r="J107" s="262"/>
      <c r="K107" s="262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171</v>
      </c>
      <c r="AU107" s="270" t="s">
        <v>89</v>
      </c>
      <c r="AV107" s="13" t="s">
        <v>87</v>
      </c>
      <c r="AW107" s="13" t="s">
        <v>42</v>
      </c>
      <c r="AX107" s="13" t="s">
        <v>79</v>
      </c>
      <c r="AY107" s="270" t="s">
        <v>162</v>
      </c>
    </row>
    <row r="108" s="13" customFormat="1">
      <c r="B108" s="261"/>
      <c r="C108" s="262"/>
      <c r="D108" s="248" t="s">
        <v>171</v>
      </c>
      <c r="E108" s="263" t="s">
        <v>36</v>
      </c>
      <c r="F108" s="264" t="s">
        <v>278</v>
      </c>
      <c r="G108" s="262"/>
      <c r="H108" s="263" t="s">
        <v>36</v>
      </c>
      <c r="I108" s="265"/>
      <c r="J108" s="262"/>
      <c r="K108" s="262"/>
      <c r="L108" s="266"/>
      <c r="M108" s="267"/>
      <c r="N108" s="268"/>
      <c r="O108" s="268"/>
      <c r="P108" s="268"/>
      <c r="Q108" s="268"/>
      <c r="R108" s="268"/>
      <c r="S108" s="268"/>
      <c r="T108" s="269"/>
      <c r="AT108" s="270" t="s">
        <v>171</v>
      </c>
      <c r="AU108" s="270" t="s">
        <v>89</v>
      </c>
      <c r="AV108" s="13" t="s">
        <v>87</v>
      </c>
      <c r="AW108" s="13" t="s">
        <v>42</v>
      </c>
      <c r="AX108" s="13" t="s">
        <v>79</v>
      </c>
      <c r="AY108" s="270" t="s">
        <v>162</v>
      </c>
    </row>
    <row r="109" s="12" customFormat="1">
      <c r="B109" s="246"/>
      <c r="C109" s="247"/>
      <c r="D109" s="248" t="s">
        <v>171</v>
      </c>
      <c r="E109" s="249" t="s">
        <v>36</v>
      </c>
      <c r="F109" s="250" t="s">
        <v>87</v>
      </c>
      <c r="G109" s="247"/>
      <c r="H109" s="251">
        <v>1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171</v>
      </c>
      <c r="AU109" s="257" t="s">
        <v>89</v>
      </c>
      <c r="AV109" s="12" t="s">
        <v>89</v>
      </c>
      <c r="AW109" s="12" t="s">
        <v>42</v>
      </c>
      <c r="AX109" s="12" t="s">
        <v>87</v>
      </c>
      <c r="AY109" s="257" t="s">
        <v>162</v>
      </c>
    </row>
    <row r="110" s="1" customFormat="1" ht="16.5" customHeight="1">
      <c r="B110" s="48"/>
      <c r="C110" s="271" t="s">
        <v>203</v>
      </c>
      <c r="D110" s="271" t="s">
        <v>159</v>
      </c>
      <c r="E110" s="272" t="s">
        <v>3079</v>
      </c>
      <c r="F110" s="273" t="s">
        <v>3080</v>
      </c>
      <c r="G110" s="274" t="s">
        <v>174</v>
      </c>
      <c r="H110" s="275">
        <v>1</v>
      </c>
      <c r="I110" s="276"/>
      <c r="J110" s="275">
        <f>ROUND(I110*H110,1)</f>
        <v>0</v>
      </c>
      <c r="K110" s="273" t="s">
        <v>239</v>
      </c>
      <c r="L110" s="277"/>
      <c r="M110" s="278" t="s">
        <v>36</v>
      </c>
      <c r="N110" s="279" t="s">
        <v>50</v>
      </c>
      <c r="O110" s="49"/>
      <c r="P110" s="243">
        <f>O110*H110</f>
        <v>0</v>
      </c>
      <c r="Q110" s="243">
        <v>0.00106</v>
      </c>
      <c r="R110" s="243">
        <f>Q110*H110</f>
        <v>0.00106</v>
      </c>
      <c r="S110" s="243">
        <v>0</v>
      </c>
      <c r="T110" s="244">
        <f>S110*H110</f>
        <v>0</v>
      </c>
      <c r="AR110" s="25" t="s">
        <v>2130</v>
      </c>
      <c r="AT110" s="25" t="s">
        <v>159</v>
      </c>
      <c r="AU110" s="25" t="s">
        <v>89</v>
      </c>
      <c r="AY110" s="25" t="s">
        <v>162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87</v>
      </c>
      <c r="BK110" s="245">
        <f>ROUND(I110*H110,1)</f>
        <v>0</v>
      </c>
      <c r="BL110" s="25" t="s">
        <v>2130</v>
      </c>
      <c r="BM110" s="25" t="s">
        <v>3081</v>
      </c>
    </row>
    <row r="111" s="1" customFormat="1" ht="25.5" customHeight="1">
      <c r="B111" s="48"/>
      <c r="C111" s="235" t="s">
        <v>207</v>
      </c>
      <c r="D111" s="235" t="s">
        <v>165</v>
      </c>
      <c r="E111" s="236" t="s">
        <v>3082</v>
      </c>
      <c r="F111" s="237" t="s">
        <v>3083</v>
      </c>
      <c r="G111" s="238" t="s">
        <v>174</v>
      </c>
      <c r="H111" s="239">
        <v>1</v>
      </c>
      <c r="I111" s="240"/>
      <c r="J111" s="239">
        <f>ROUND(I111*H111,1)</f>
        <v>0</v>
      </c>
      <c r="K111" s="237" t="s">
        <v>239</v>
      </c>
      <c r="L111" s="74"/>
      <c r="M111" s="241" t="s">
        <v>36</v>
      </c>
      <c r="N111" s="242" t="s">
        <v>50</v>
      </c>
      <c r="O111" s="49"/>
      <c r="P111" s="243">
        <f>O111*H111</f>
        <v>0</v>
      </c>
      <c r="Q111" s="243">
        <v>0</v>
      </c>
      <c r="R111" s="243">
        <f>Q111*H111</f>
        <v>0</v>
      </c>
      <c r="S111" s="243">
        <v>0</v>
      </c>
      <c r="T111" s="244">
        <f>S111*H111</f>
        <v>0</v>
      </c>
      <c r="AR111" s="25" t="s">
        <v>169</v>
      </c>
      <c r="AT111" s="25" t="s">
        <v>165</v>
      </c>
      <c r="AU111" s="25" t="s">
        <v>89</v>
      </c>
      <c r="AY111" s="25" t="s">
        <v>162</v>
      </c>
      <c r="BE111" s="245">
        <f>IF(N111="základní",J111,0)</f>
        <v>0</v>
      </c>
      <c r="BF111" s="245">
        <f>IF(N111="snížená",J111,0)</f>
        <v>0</v>
      </c>
      <c r="BG111" s="245">
        <f>IF(N111="zákl. přenesená",J111,0)</f>
        <v>0</v>
      </c>
      <c r="BH111" s="245">
        <f>IF(N111="sníž. přenesená",J111,0)</f>
        <v>0</v>
      </c>
      <c r="BI111" s="245">
        <f>IF(N111="nulová",J111,0)</f>
        <v>0</v>
      </c>
      <c r="BJ111" s="25" t="s">
        <v>87</v>
      </c>
      <c r="BK111" s="245">
        <f>ROUND(I111*H111,1)</f>
        <v>0</v>
      </c>
      <c r="BL111" s="25" t="s">
        <v>169</v>
      </c>
      <c r="BM111" s="25" t="s">
        <v>3084</v>
      </c>
    </row>
    <row r="112" s="13" customFormat="1">
      <c r="B112" s="261"/>
      <c r="C112" s="262"/>
      <c r="D112" s="248" t="s">
        <v>171</v>
      </c>
      <c r="E112" s="263" t="s">
        <v>36</v>
      </c>
      <c r="F112" s="264" t="s">
        <v>3052</v>
      </c>
      <c r="G112" s="262"/>
      <c r="H112" s="263" t="s">
        <v>36</v>
      </c>
      <c r="I112" s="265"/>
      <c r="J112" s="262"/>
      <c r="K112" s="262"/>
      <c r="L112" s="266"/>
      <c r="M112" s="267"/>
      <c r="N112" s="268"/>
      <c r="O112" s="268"/>
      <c r="P112" s="268"/>
      <c r="Q112" s="268"/>
      <c r="R112" s="268"/>
      <c r="S112" s="268"/>
      <c r="T112" s="269"/>
      <c r="AT112" s="270" t="s">
        <v>171</v>
      </c>
      <c r="AU112" s="270" t="s">
        <v>89</v>
      </c>
      <c r="AV112" s="13" t="s">
        <v>87</v>
      </c>
      <c r="AW112" s="13" t="s">
        <v>42</v>
      </c>
      <c r="AX112" s="13" t="s">
        <v>79</v>
      </c>
      <c r="AY112" s="270" t="s">
        <v>162</v>
      </c>
    </row>
    <row r="113" s="13" customFormat="1">
      <c r="B113" s="261"/>
      <c r="C113" s="262"/>
      <c r="D113" s="248" t="s">
        <v>171</v>
      </c>
      <c r="E113" s="263" t="s">
        <v>36</v>
      </c>
      <c r="F113" s="264" t="s">
        <v>278</v>
      </c>
      <c r="G113" s="262"/>
      <c r="H113" s="263" t="s">
        <v>36</v>
      </c>
      <c r="I113" s="265"/>
      <c r="J113" s="262"/>
      <c r="K113" s="262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171</v>
      </c>
      <c r="AU113" s="270" t="s">
        <v>89</v>
      </c>
      <c r="AV113" s="13" t="s">
        <v>87</v>
      </c>
      <c r="AW113" s="13" t="s">
        <v>42</v>
      </c>
      <c r="AX113" s="13" t="s">
        <v>79</v>
      </c>
      <c r="AY113" s="270" t="s">
        <v>162</v>
      </c>
    </row>
    <row r="114" s="12" customFormat="1">
      <c r="B114" s="246"/>
      <c r="C114" s="247"/>
      <c r="D114" s="248" t="s">
        <v>171</v>
      </c>
      <c r="E114" s="249" t="s">
        <v>36</v>
      </c>
      <c r="F114" s="250" t="s">
        <v>87</v>
      </c>
      <c r="G114" s="247"/>
      <c r="H114" s="251">
        <v>1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171</v>
      </c>
      <c r="AU114" s="257" t="s">
        <v>89</v>
      </c>
      <c r="AV114" s="12" t="s">
        <v>89</v>
      </c>
      <c r="AW114" s="12" t="s">
        <v>42</v>
      </c>
      <c r="AX114" s="12" t="s">
        <v>87</v>
      </c>
      <c r="AY114" s="257" t="s">
        <v>162</v>
      </c>
    </row>
    <row r="115" s="1" customFormat="1" ht="16.5" customHeight="1">
      <c r="B115" s="48"/>
      <c r="C115" s="271" t="s">
        <v>211</v>
      </c>
      <c r="D115" s="271" t="s">
        <v>159</v>
      </c>
      <c r="E115" s="272" t="s">
        <v>3085</v>
      </c>
      <c r="F115" s="273" t="s">
        <v>3086</v>
      </c>
      <c r="G115" s="274" t="s">
        <v>174</v>
      </c>
      <c r="H115" s="275">
        <v>1</v>
      </c>
      <c r="I115" s="276"/>
      <c r="J115" s="275">
        <f>ROUND(I115*H115,1)</f>
        <v>0</v>
      </c>
      <c r="K115" s="273" t="s">
        <v>239</v>
      </c>
      <c r="L115" s="277"/>
      <c r="M115" s="278" t="s">
        <v>36</v>
      </c>
      <c r="N115" s="279" t="s">
        <v>50</v>
      </c>
      <c r="O115" s="49"/>
      <c r="P115" s="243">
        <f>O115*H115</f>
        <v>0</v>
      </c>
      <c r="Q115" s="243">
        <v>0.012999999999999999</v>
      </c>
      <c r="R115" s="243">
        <f>Q115*H115</f>
        <v>0.012999999999999999</v>
      </c>
      <c r="S115" s="243">
        <v>0</v>
      </c>
      <c r="T115" s="244">
        <f>S115*H115</f>
        <v>0</v>
      </c>
      <c r="AR115" s="25" t="s">
        <v>2130</v>
      </c>
      <c r="AT115" s="25" t="s">
        <v>159</v>
      </c>
      <c r="AU115" s="25" t="s">
        <v>89</v>
      </c>
      <c r="AY115" s="25" t="s">
        <v>162</v>
      </c>
      <c r="BE115" s="245">
        <f>IF(N115="základní",J115,0)</f>
        <v>0</v>
      </c>
      <c r="BF115" s="245">
        <f>IF(N115="snížená",J115,0)</f>
        <v>0</v>
      </c>
      <c r="BG115" s="245">
        <f>IF(N115="zákl. přenesená",J115,0)</f>
        <v>0</v>
      </c>
      <c r="BH115" s="245">
        <f>IF(N115="sníž. přenesená",J115,0)</f>
        <v>0</v>
      </c>
      <c r="BI115" s="245">
        <f>IF(N115="nulová",J115,0)</f>
        <v>0</v>
      </c>
      <c r="BJ115" s="25" t="s">
        <v>87</v>
      </c>
      <c r="BK115" s="245">
        <f>ROUND(I115*H115,1)</f>
        <v>0</v>
      </c>
      <c r="BL115" s="25" t="s">
        <v>2130</v>
      </c>
      <c r="BM115" s="25" t="s">
        <v>3087</v>
      </c>
    </row>
    <row r="116" s="1" customFormat="1" ht="38.25" customHeight="1">
      <c r="B116" s="48"/>
      <c r="C116" s="235" t="s">
        <v>215</v>
      </c>
      <c r="D116" s="235" t="s">
        <v>165</v>
      </c>
      <c r="E116" s="236" t="s">
        <v>3088</v>
      </c>
      <c r="F116" s="237" t="s">
        <v>3089</v>
      </c>
      <c r="G116" s="238" t="s">
        <v>247</v>
      </c>
      <c r="H116" s="239">
        <v>50</v>
      </c>
      <c r="I116" s="240"/>
      <c r="J116" s="239">
        <f>ROUND(I116*H116,1)</f>
        <v>0</v>
      </c>
      <c r="K116" s="237" t="s">
        <v>239</v>
      </c>
      <c r="L116" s="74"/>
      <c r="M116" s="241" t="s">
        <v>36</v>
      </c>
      <c r="N116" s="242" t="s">
        <v>50</v>
      </c>
      <c r="O116" s="49"/>
      <c r="P116" s="243">
        <f>O116*H116</f>
        <v>0</v>
      </c>
      <c r="Q116" s="243">
        <v>0</v>
      </c>
      <c r="R116" s="243">
        <f>Q116*H116</f>
        <v>0</v>
      </c>
      <c r="S116" s="243">
        <v>0</v>
      </c>
      <c r="T116" s="244">
        <f>S116*H116</f>
        <v>0</v>
      </c>
      <c r="AR116" s="25" t="s">
        <v>169</v>
      </c>
      <c r="AT116" s="25" t="s">
        <v>165</v>
      </c>
      <c r="AU116" s="25" t="s">
        <v>89</v>
      </c>
      <c r="AY116" s="25" t="s">
        <v>162</v>
      </c>
      <c r="BE116" s="245">
        <f>IF(N116="základní",J116,0)</f>
        <v>0</v>
      </c>
      <c r="BF116" s="245">
        <f>IF(N116="snížená",J116,0)</f>
        <v>0</v>
      </c>
      <c r="BG116" s="245">
        <f>IF(N116="zákl. přenesená",J116,0)</f>
        <v>0</v>
      </c>
      <c r="BH116" s="245">
        <f>IF(N116="sníž. přenesená",J116,0)</f>
        <v>0</v>
      </c>
      <c r="BI116" s="245">
        <f>IF(N116="nulová",J116,0)</f>
        <v>0</v>
      </c>
      <c r="BJ116" s="25" t="s">
        <v>87</v>
      </c>
      <c r="BK116" s="245">
        <f>ROUND(I116*H116,1)</f>
        <v>0</v>
      </c>
      <c r="BL116" s="25" t="s">
        <v>169</v>
      </c>
      <c r="BM116" s="25" t="s">
        <v>3090</v>
      </c>
    </row>
    <row r="117" s="13" customFormat="1">
      <c r="B117" s="261"/>
      <c r="C117" s="262"/>
      <c r="D117" s="248" t="s">
        <v>171</v>
      </c>
      <c r="E117" s="263" t="s">
        <v>36</v>
      </c>
      <c r="F117" s="264" t="s">
        <v>3052</v>
      </c>
      <c r="G117" s="262"/>
      <c r="H117" s="263" t="s">
        <v>36</v>
      </c>
      <c r="I117" s="265"/>
      <c r="J117" s="262"/>
      <c r="K117" s="262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171</v>
      </c>
      <c r="AU117" s="270" t="s">
        <v>89</v>
      </c>
      <c r="AV117" s="13" t="s">
        <v>87</v>
      </c>
      <c r="AW117" s="13" t="s">
        <v>42</v>
      </c>
      <c r="AX117" s="13" t="s">
        <v>79</v>
      </c>
      <c r="AY117" s="270" t="s">
        <v>162</v>
      </c>
    </row>
    <row r="118" s="13" customFormat="1">
      <c r="B118" s="261"/>
      <c r="C118" s="262"/>
      <c r="D118" s="248" t="s">
        <v>171</v>
      </c>
      <c r="E118" s="263" t="s">
        <v>36</v>
      </c>
      <c r="F118" s="264" t="s">
        <v>278</v>
      </c>
      <c r="G118" s="262"/>
      <c r="H118" s="263" t="s">
        <v>36</v>
      </c>
      <c r="I118" s="265"/>
      <c r="J118" s="262"/>
      <c r="K118" s="262"/>
      <c r="L118" s="266"/>
      <c r="M118" s="267"/>
      <c r="N118" s="268"/>
      <c r="O118" s="268"/>
      <c r="P118" s="268"/>
      <c r="Q118" s="268"/>
      <c r="R118" s="268"/>
      <c r="S118" s="268"/>
      <c r="T118" s="269"/>
      <c r="AT118" s="270" t="s">
        <v>171</v>
      </c>
      <c r="AU118" s="270" t="s">
        <v>89</v>
      </c>
      <c r="AV118" s="13" t="s">
        <v>87</v>
      </c>
      <c r="AW118" s="13" t="s">
        <v>42</v>
      </c>
      <c r="AX118" s="13" t="s">
        <v>79</v>
      </c>
      <c r="AY118" s="270" t="s">
        <v>162</v>
      </c>
    </row>
    <row r="119" s="12" customFormat="1">
      <c r="B119" s="246"/>
      <c r="C119" s="247"/>
      <c r="D119" s="248" t="s">
        <v>171</v>
      </c>
      <c r="E119" s="249" t="s">
        <v>36</v>
      </c>
      <c r="F119" s="250" t="s">
        <v>432</v>
      </c>
      <c r="G119" s="247"/>
      <c r="H119" s="251">
        <v>50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171</v>
      </c>
      <c r="AU119" s="257" t="s">
        <v>89</v>
      </c>
      <c r="AV119" s="12" t="s">
        <v>89</v>
      </c>
      <c r="AW119" s="12" t="s">
        <v>42</v>
      </c>
      <c r="AX119" s="12" t="s">
        <v>87</v>
      </c>
      <c r="AY119" s="257" t="s">
        <v>162</v>
      </c>
    </row>
    <row r="120" s="1" customFormat="1" ht="16.5" customHeight="1">
      <c r="B120" s="48"/>
      <c r="C120" s="271" t="s">
        <v>219</v>
      </c>
      <c r="D120" s="271" t="s">
        <v>159</v>
      </c>
      <c r="E120" s="272" t="s">
        <v>459</v>
      </c>
      <c r="F120" s="273" t="s">
        <v>460</v>
      </c>
      <c r="G120" s="274" t="s">
        <v>461</v>
      </c>
      <c r="H120" s="275">
        <v>52.5</v>
      </c>
      <c r="I120" s="276"/>
      <c r="J120" s="275">
        <f>ROUND(I120*H120,1)</f>
        <v>0</v>
      </c>
      <c r="K120" s="273" t="s">
        <v>239</v>
      </c>
      <c r="L120" s="277"/>
      <c r="M120" s="278" t="s">
        <v>36</v>
      </c>
      <c r="N120" s="279" t="s">
        <v>50</v>
      </c>
      <c r="O120" s="49"/>
      <c r="P120" s="243">
        <f>O120*H120</f>
        <v>0</v>
      </c>
      <c r="Q120" s="243">
        <v>0.001</v>
      </c>
      <c r="R120" s="243">
        <f>Q120*H120</f>
        <v>0.052499999999999998</v>
      </c>
      <c r="S120" s="243">
        <v>0</v>
      </c>
      <c r="T120" s="244">
        <f>S120*H120</f>
        <v>0</v>
      </c>
      <c r="AR120" s="25" t="s">
        <v>2130</v>
      </c>
      <c r="AT120" s="25" t="s">
        <v>159</v>
      </c>
      <c r="AU120" s="25" t="s">
        <v>89</v>
      </c>
      <c r="AY120" s="25" t="s">
        <v>162</v>
      </c>
      <c r="BE120" s="245">
        <f>IF(N120="základní",J120,0)</f>
        <v>0</v>
      </c>
      <c r="BF120" s="245">
        <f>IF(N120="snížená",J120,0)</f>
        <v>0</v>
      </c>
      <c r="BG120" s="245">
        <f>IF(N120="zákl. přenesená",J120,0)</f>
        <v>0</v>
      </c>
      <c r="BH120" s="245">
        <f>IF(N120="sníž. přenesená",J120,0)</f>
        <v>0</v>
      </c>
      <c r="BI120" s="245">
        <f>IF(N120="nulová",J120,0)</f>
        <v>0</v>
      </c>
      <c r="BJ120" s="25" t="s">
        <v>87</v>
      </c>
      <c r="BK120" s="245">
        <f>ROUND(I120*H120,1)</f>
        <v>0</v>
      </c>
      <c r="BL120" s="25" t="s">
        <v>2130</v>
      </c>
      <c r="BM120" s="25" t="s">
        <v>3091</v>
      </c>
    </row>
    <row r="121" s="12" customFormat="1">
      <c r="B121" s="246"/>
      <c r="C121" s="247"/>
      <c r="D121" s="248" t="s">
        <v>171</v>
      </c>
      <c r="E121" s="249" t="s">
        <v>36</v>
      </c>
      <c r="F121" s="250" t="s">
        <v>3092</v>
      </c>
      <c r="G121" s="247"/>
      <c r="H121" s="251">
        <v>52.5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171</v>
      </c>
      <c r="AU121" s="257" t="s">
        <v>89</v>
      </c>
      <c r="AV121" s="12" t="s">
        <v>89</v>
      </c>
      <c r="AW121" s="12" t="s">
        <v>42</v>
      </c>
      <c r="AX121" s="12" t="s">
        <v>87</v>
      </c>
      <c r="AY121" s="257" t="s">
        <v>162</v>
      </c>
    </row>
    <row r="122" s="1" customFormat="1" ht="38.25" customHeight="1">
      <c r="B122" s="48"/>
      <c r="C122" s="235" t="s">
        <v>10</v>
      </c>
      <c r="D122" s="235" t="s">
        <v>165</v>
      </c>
      <c r="E122" s="236" t="s">
        <v>3093</v>
      </c>
      <c r="F122" s="237" t="s">
        <v>3094</v>
      </c>
      <c r="G122" s="238" t="s">
        <v>174</v>
      </c>
      <c r="H122" s="239">
        <v>1</v>
      </c>
      <c r="I122" s="240"/>
      <c r="J122" s="239">
        <f>ROUND(I122*H122,1)</f>
        <v>0</v>
      </c>
      <c r="K122" s="237" t="s">
        <v>239</v>
      </c>
      <c r="L122" s="74"/>
      <c r="M122" s="241" t="s">
        <v>36</v>
      </c>
      <c r="N122" s="242" t="s">
        <v>50</v>
      </c>
      <c r="O122" s="49"/>
      <c r="P122" s="243">
        <f>O122*H122</f>
        <v>0</v>
      </c>
      <c r="Q122" s="243">
        <v>0</v>
      </c>
      <c r="R122" s="243">
        <f>Q122*H122</f>
        <v>0</v>
      </c>
      <c r="S122" s="243">
        <v>0</v>
      </c>
      <c r="T122" s="244">
        <f>S122*H122</f>
        <v>0</v>
      </c>
      <c r="AR122" s="25" t="s">
        <v>169</v>
      </c>
      <c r="AT122" s="25" t="s">
        <v>165</v>
      </c>
      <c r="AU122" s="25" t="s">
        <v>89</v>
      </c>
      <c r="AY122" s="25" t="s">
        <v>162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87</v>
      </c>
      <c r="BK122" s="245">
        <f>ROUND(I122*H122,1)</f>
        <v>0</v>
      </c>
      <c r="BL122" s="25" t="s">
        <v>169</v>
      </c>
      <c r="BM122" s="25" t="s">
        <v>3095</v>
      </c>
    </row>
    <row r="123" s="12" customFormat="1">
      <c r="B123" s="246"/>
      <c r="C123" s="247"/>
      <c r="D123" s="248" t="s">
        <v>171</v>
      </c>
      <c r="E123" s="249" t="s">
        <v>36</v>
      </c>
      <c r="F123" s="250" t="s">
        <v>87</v>
      </c>
      <c r="G123" s="247"/>
      <c r="H123" s="251">
        <v>1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171</v>
      </c>
      <c r="AU123" s="257" t="s">
        <v>89</v>
      </c>
      <c r="AV123" s="12" t="s">
        <v>89</v>
      </c>
      <c r="AW123" s="12" t="s">
        <v>42</v>
      </c>
      <c r="AX123" s="12" t="s">
        <v>87</v>
      </c>
      <c r="AY123" s="257" t="s">
        <v>162</v>
      </c>
    </row>
    <row r="124" s="1" customFormat="1" ht="16.5" customHeight="1">
      <c r="B124" s="48"/>
      <c r="C124" s="235" t="s">
        <v>264</v>
      </c>
      <c r="D124" s="235" t="s">
        <v>165</v>
      </c>
      <c r="E124" s="236" t="s">
        <v>3096</v>
      </c>
      <c r="F124" s="237" t="s">
        <v>3097</v>
      </c>
      <c r="G124" s="238" t="s">
        <v>174</v>
      </c>
      <c r="H124" s="239">
        <v>2</v>
      </c>
      <c r="I124" s="240"/>
      <c r="J124" s="239">
        <f>ROUND(I124*H124,1)</f>
        <v>0</v>
      </c>
      <c r="K124" s="237" t="s">
        <v>239</v>
      </c>
      <c r="L124" s="74"/>
      <c r="M124" s="241" t="s">
        <v>36</v>
      </c>
      <c r="N124" s="242" t="s">
        <v>50</v>
      </c>
      <c r="O124" s="49"/>
      <c r="P124" s="243">
        <f>O124*H124</f>
        <v>0</v>
      </c>
      <c r="Q124" s="243">
        <v>0</v>
      </c>
      <c r="R124" s="243">
        <f>Q124*H124</f>
        <v>0</v>
      </c>
      <c r="S124" s="243">
        <v>0</v>
      </c>
      <c r="T124" s="244">
        <f>S124*H124</f>
        <v>0</v>
      </c>
      <c r="AR124" s="25" t="s">
        <v>169</v>
      </c>
      <c r="AT124" s="25" t="s">
        <v>165</v>
      </c>
      <c r="AU124" s="25" t="s">
        <v>89</v>
      </c>
      <c r="AY124" s="25" t="s">
        <v>162</v>
      </c>
      <c r="BE124" s="245">
        <f>IF(N124="základní",J124,0)</f>
        <v>0</v>
      </c>
      <c r="BF124" s="245">
        <f>IF(N124="snížená",J124,0)</f>
        <v>0</v>
      </c>
      <c r="BG124" s="245">
        <f>IF(N124="zákl. přenesená",J124,0)</f>
        <v>0</v>
      </c>
      <c r="BH124" s="245">
        <f>IF(N124="sníž. přenesená",J124,0)</f>
        <v>0</v>
      </c>
      <c r="BI124" s="245">
        <f>IF(N124="nulová",J124,0)</f>
        <v>0</v>
      </c>
      <c r="BJ124" s="25" t="s">
        <v>87</v>
      </c>
      <c r="BK124" s="245">
        <f>ROUND(I124*H124,1)</f>
        <v>0</v>
      </c>
      <c r="BL124" s="25" t="s">
        <v>169</v>
      </c>
      <c r="BM124" s="25" t="s">
        <v>3098</v>
      </c>
    </row>
    <row r="125" s="12" customFormat="1">
      <c r="B125" s="246"/>
      <c r="C125" s="247"/>
      <c r="D125" s="248" t="s">
        <v>171</v>
      </c>
      <c r="E125" s="249" t="s">
        <v>36</v>
      </c>
      <c r="F125" s="250" t="s">
        <v>89</v>
      </c>
      <c r="G125" s="247"/>
      <c r="H125" s="251">
        <v>2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171</v>
      </c>
      <c r="AU125" s="257" t="s">
        <v>89</v>
      </c>
      <c r="AV125" s="12" t="s">
        <v>89</v>
      </c>
      <c r="AW125" s="12" t="s">
        <v>42</v>
      </c>
      <c r="AX125" s="12" t="s">
        <v>87</v>
      </c>
      <c r="AY125" s="257" t="s">
        <v>162</v>
      </c>
    </row>
    <row r="126" s="1" customFormat="1" ht="25.5" customHeight="1">
      <c r="B126" s="48"/>
      <c r="C126" s="235" t="s">
        <v>302</v>
      </c>
      <c r="D126" s="235" t="s">
        <v>165</v>
      </c>
      <c r="E126" s="236" t="s">
        <v>3099</v>
      </c>
      <c r="F126" s="237" t="s">
        <v>3100</v>
      </c>
      <c r="G126" s="238" t="s">
        <v>247</v>
      </c>
      <c r="H126" s="239">
        <v>230</v>
      </c>
      <c r="I126" s="240"/>
      <c r="J126" s="239">
        <f>ROUND(I126*H126,1)</f>
        <v>0</v>
      </c>
      <c r="K126" s="237" t="s">
        <v>239</v>
      </c>
      <c r="L126" s="74"/>
      <c r="M126" s="241" t="s">
        <v>36</v>
      </c>
      <c r="N126" s="242" t="s">
        <v>50</v>
      </c>
      <c r="O126" s="49"/>
      <c r="P126" s="243">
        <f>O126*H126</f>
        <v>0</v>
      </c>
      <c r="Q126" s="243">
        <v>0</v>
      </c>
      <c r="R126" s="243">
        <f>Q126*H126</f>
        <v>0</v>
      </c>
      <c r="S126" s="243">
        <v>0</v>
      </c>
      <c r="T126" s="244">
        <f>S126*H126</f>
        <v>0</v>
      </c>
      <c r="AR126" s="25" t="s">
        <v>169</v>
      </c>
      <c r="AT126" s="25" t="s">
        <v>165</v>
      </c>
      <c r="AU126" s="25" t="s">
        <v>89</v>
      </c>
      <c r="AY126" s="25" t="s">
        <v>162</v>
      </c>
      <c r="BE126" s="245">
        <f>IF(N126="základní",J126,0)</f>
        <v>0</v>
      </c>
      <c r="BF126" s="245">
        <f>IF(N126="snížená",J126,0)</f>
        <v>0</v>
      </c>
      <c r="BG126" s="245">
        <f>IF(N126="zákl. přenesená",J126,0)</f>
        <v>0</v>
      </c>
      <c r="BH126" s="245">
        <f>IF(N126="sníž. přenesená",J126,0)</f>
        <v>0</v>
      </c>
      <c r="BI126" s="245">
        <f>IF(N126="nulová",J126,0)</f>
        <v>0</v>
      </c>
      <c r="BJ126" s="25" t="s">
        <v>87</v>
      </c>
      <c r="BK126" s="245">
        <f>ROUND(I126*H126,1)</f>
        <v>0</v>
      </c>
      <c r="BL126" s="25" t="s">
        <v>169</v>
      </c>
      <c r="BM126" s="25" t="s">
        <v>3101</v>
      </c>
    </row>
    <row r="127" s="13" customFormat="1">
      <c r="B127" s="261"/>
      <c r="C127" s="262"/>
      <c r="D127" s="248" t="s">
        <v>171</v>
      </c>
      <c r="E127" s="263" t="s">
        <v>36</v>
      </c>
      <c r="F127" s="264" t="s">
        <v>3052</v>
      </c>
      <c r="G127" s="262"/>
      <c r="H127" s="263" t="s">
        <v>36</v>
      </c>
      <c r="I127" s="265"/>
      <c r="J127" s="262"/>
      <c r="K127" s="262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171</v>
      </c>
      <c r="AU127" s="270" t="s">
        <v>89</v>
      </c>
      <c r="AV127" s="13" t="s">
        <v>87</v>
      </c>
      <c r="AW127" s="13" t="s">
        <v>42</v>
      </c>
      <c r="AX127" s="13" t="s">
        <v>79</v>
      </c>
      <c r="AY127" s="270" t="s">
        <v>162</v>
      </c>
    </row>
    <row r="128" s="13" customFormat="1">
      <c r="B128" s="261"/>
      <c r="C128" s="262"/>
      <c r="D128" s="248" t="s">
        <v>171</v>
      </c>
      <c r="E128" s="263" t="s">
        <v>36</v>
      </c>
      <c r="F128" s="264" t="s">
        <v>278</v>
      </c>
      <c r="G128" s="262"/>
      <c r="H128" s="263" t="s">
        <v>36</v>
      </c>
      <c r="I128" s="265"/>
      <c r="J128" s="262"/>
      <c r="K128" s="262"/>
      <c r="L128" s="266"/>
      <c r="M128" s="267"/>
      <c r="N128" s="268"/>
      <c r="O128" s="268"/>
      <c r="P128" s="268"/>
      <c r="Q128" s="268"/>
      <c r="R128" s="268"/>
      <c r="S128" s="268"/>
      <c r="T128" s="269"/>
      <c r="AT128" s="270" t="s">
        <v>171</v>
      </c>
      <c r="AU128" s="270" t="s">
        <v>89</v>
      </c>
      <c r="AV128" s="13" t="s">
        <v>87</v>
      </c>
      <c r="AW128" s="13" t="s">
        <v>42</v>
      </c>
      <c r="AX128" s="13" t="s">
        <v>79</v>
      </c>
      <c r="AY128" s="270" t="s">
        <v>162</v>
      </c>
    </row>
    <row r="129" s="12" customFormat="1">
      <c r="B129" s="246"/>
      <c r="C129" s="247"/>
      <c r="D129" s="248" t="s">
        <v>171</v>
      </c>
      <c r="E129" s="249" t="s">
        <v>36</v>
      </c>
      <c r="F129" s="250" t="s">
        <v>3102</v>
      </c>
      <c r="G129" s="247"/>
      <c r="H129" s="251">
        <v>230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171</v>
      </c>
      <c r="AU129" s="257" t="s">
        <v>89</v>
      </c>
      <c r="AV129" s="12" t="s">
        <v>89</v>
      </c>
      <c r="AW129" s="12" t="s">
        <v>42</v>
      </c>
      <c r="AX129" s="12" t="s">
        <v>87</v>
      </c>
      <c r="AY129" s="257" t="s">
        <v>162</v>
      </c>
    </row>
    <row r="130" s="1" customFormat="1" ht="16.5" customHeight="1">
      <c r="B130" s="48"/>
      <c r="C130" s="271" t="s">
        <v>307</v>
      </c>
      <c r="D130" s="271" t="s">
        <v>159</v>
      </c>
      <c r="E130" s="272" t="s">
        <v>3103</v>
      </c>
      <c r="F130" s="273" t="s">
        <v>3104</v>
      </c>
      <c r="G130" s="274" t="s">
        <v>247</v>
      </c>
      <c r="H130" s="275">
        <v>232.30000000000001</v>
      </c>
      <c r="I130" s="276"/>
      <c r="J130" s="275">
        <f>ROUND(I130*H130,1)</f>
        <v>0</v>
      </c>
      <c r="K130" s="273" t="s">
        <v>36</v>
      </c>
      <c r="L130" s="277"/>
      <c r="M130" s="278" t="s">
        <v>36</v>
      </c>
      <c r="N130" s="279" t="s">
        <v>50</v>
      </c>
      <c r="O130" s="49"/>
      <c r="P130" s="243">
        <f>O130*H130</f>
        <v>0</v>
      </c>
      <c r="Q130" s="243">
        <v>0.0013799999999999999</v>
      </c>
      <c r="R130" s="243">
        <f>Q130*H130</f>
        <v>0.32057400000000003</v>
      </c>
      <c r="S130" s="243">
        <v>0</v>
      </c>
      <c r="T130" s="244">
        <f>S130*H130</f>
        <v>0</v>
      </c>
      <c r="AR130" s="25" t="s">
        <v>3105</v>
      </c>
      <c r="AT130" s="25" t="s">
        <v>159</v>
      </c>
      <c r="AU130" s="25" t="s">
        <v>89</v>
      </c>
      <c r="AY130" s="25" t="s">
        <v>162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87</v>
      </c>
      <c r="BK130" s="245">
        <f>ROUND(I130*H130,1)</f>
        <v>0</v>
      </c>
      <c r="BL130" s="25" t="s">
        <v>169</v>
      </c>
      <c r="BM130" s="25" t="s">
        <v>3106</v>
      </c>
    </row>
    <row r="131" s="13" customFormat="1">
      <c r="B131" s="261"/>
      <c r="C131" s="262"/>
      <c r="D131" s="248" t="s">
        <v>171</v>
      </c>
      <c r="E131" s="263" t="s">
        <v>36</v>
      </c>
      <c r="F131" s="264" t="s">
        <v>3052</v>
      </c>
      <c r="G131" s="262"/>
      <c r="H131" s="263" t="s">
        <v>36</v>
      </c>
      <c r="I131" s="265"/>
      <c r="J131" s="262"/>
      <c r="K131" s="262"/>
      <c r="L131" s="266"/>
      <c r="M131" s="267"/>
      <c r="N131" s="268"/>
      <c r="O131" s="268"/>
      <c r="P131" s="268"/>
      <c r="Q131" s="268"/>
      <c r="R131" s="268"/>
      <c r="S131" s="268"/>
      <c r="T131" s="269"/>
      <c r="AT131" s="270" t="s">
        <v>171</v>
      </c>
      <c r="AU131" s="270" t="s">
        <v>89</v>
      </c>
      <c r="AV131" s="13" t="s">
        <v>87</v>
      </c>
      <c r="AW131" s="13" t="s">
        <v>42</v>
      </c>
      <c r="AX131" s="13" t="s">
        <v>79</v>
      </c>
      <c r="AY131" s="270" t="s">
        <v>162</v>
      </c>
    </row>
    <row r="132" s="13" customFormat="1">
      <c r="B132" s="261"/>
      <c r="C132" s="262"/>
      <c r="D132" s="248" t="s">
        <v>171</v>
      </c>
      <c r="E132" s="263" t="s">
        <v>36</v>
      </c>
      <c r="F132" s="264" t="s">
        <v>278</v>
      </c>
      <c r="G132" s="262"/>
      <c r="H132" s="263" t="s">
        <v>36</v>
      </c>
      <c r="I132" s="265"/>
      <c r="J132" s="262"/>
      <c r="K132" s="262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171</v>
      </c>
      <c r="AU132" s="270" t="s">
        <v>89</v>
      </c>
      <c r="AV132" s="13" t="s">
        <v>87</v>
      </c>
      <c r="AW132" s="13" t="s">
        <v>42</v>
      </c>
      <c r="AX132" s="13" t="s">
        <v>79</v>
      </c>
      <c r="AY132" s="270" t="s">
        <v>162</v>
      </c>
    </row>
    <row r="133" s="12" customFormat="1">
      <c r="B133" s="246"/>
      <c r="C133" s="247"/>
      <c r="D133" s="248" t="s">
        <v>171</v>
      </c>
      <c r="E133" s="249" t="s">
        <v>36</v>
      </c>
      <c r="F133" s="250" t="s">
        <v>3102</v>
      </c>
      <c r="G133" s="247"/>
      <c r="H133" s="251">
        <v>230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171</v>
      </c>
      <c r="AU133" s="257" t="s">
        <v>89</v>
      </c>
      <c r="AV133" s="12" t="s">
        <v>89</v>
      </c>
      <c r="AW133" s="12" t="s">
        <v>42</v>
      </c>
      <c r="AX133" s="12" t="s">
        <v>87</v>
      </c>
      <c r="AY133" s="257" t="s">
        <v>162</v>
      </c>
    </row>
    <row r="134" s="12" customFormat="1">
      <c r="B134" s="246"/>
      <c r="C134" s="247"/>
      <c r="D134" s="248" t="s">
        <v>171</v>
      </c>
      <c r="E134" s="247"/>
      <c r="F134" s="250" t="s">
        <v>3107</v>
      </c>
      <c r="G134" s="247"/>
      <c r="H134" s="251">
        <v>232.30000000000001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171</v>
      </c>
      <c r="AU134" s="257" t="s">
        <v>89</v>
      </c>
      <c r="AV134" s="12" t="s">
        <v>89</v>
      </c>
      <c r="AW134" s="12" t="s">
        <v>6</v>
      </c>
      <c r="AX134" s="12" t="s">
        <v>87</v>
      </c>
      <c r="AY134" s="257" t="s">
        <v>162</v>
      </c>
    </row>
    <row r="135" s="1" customFormat="1" ht="38.25" customHeight="1">
      <c r="B135" s="48"/>
      <c r="C135" s="235" t="s">
        <v>311</v>
      </c>
      <c r="D135" s="235" t="s">
        <v>165</v>
      </c>
      <c r="E135" s="236" t="s">
        <v>3108</v>
      </c>
      <c r="F135" s="237" t="s">
        <v>3109</v>
      </c>
      <c r="G135" s="238" t="s">
        <v>247</v>
      </c>
      <c r="H135" s="239">
        <v>225</v>
      </c>
      <c r="I135" s="240"/>
      <c r="J135" s="239">
        <f>ROUND(I135*H135,1)</f>
        <v>0</v>
      </c>
      <c r="K135" s="237" t="s">
        <v>239</v>
      </c>
      <c r="L135" s="74"/>
      <c r="M135" s="241" t="s">
        <v>36</v>
      </c>
      <c r="N135" s="242" t="s">
        <v>50</v>
      </c>
      <c r="O135" s="49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AR135" s="25" t="s">
        <v>169</v>
      </c>
      <c r="AT135" s="25" t="s">
        <v>165</v>
      </c>
      <c r="AU135" s="25" t="s">
        <v>89</v>
      </c>
      <c r="AY135" s="25" t="s">
        <v>162</v>
      </c>
      <c r="BE135" s="245">
        <f>IF(N135="základní",J135,0)</f>
        <v>0</v>
      </c>
      <c r="BF135" s="245">
        <f>IF(N135="snížená",J135,0)</f>
        <v>0</v>
      </c>
      <c r="BG135" s="245">
        <f>IF(N135="zákl. přenesená",J135,0)</f>
        <v>0</v>
      </c>
      <c r="BH135" s="245">
        <f>IF(N135="sníž. přenesená",J135,0)</f>
        <v>0</v>
      </c>
      <c r="BI135" s="245">
        <f>IF(N135="nulová",J135,0)</f>
        <v>0</v>
      </c>
      <c r="BJ135" s="25" t="s">
        <v>87</v>
      </c>
      <c r="BK135" s="245">
        <f>ROUND(I135*H135,1)</f>
        <v>0</v>
      </c>
      <c r="BL135" s="25" t="s">
        <v>169</v>
      </c>
      <c r="BM135" s="25" t="s">
        <v>3110</v>
      </c>
    </row>
    <row r="136" s="13" customFormat="1">
      <c r="B136" s="261"/>
      <c r="C136" s="262"/>
      <c r="D136" s="248" t="s">
        <v>171</v>
      </c>
      <c r="E136" s="263" t="s">
        <v>36</v>
      </c>
      <c r="F136" s="264" t="s">
        <v>3052</v>
      </c>
      <c r="G136" s="262"/>
      <c r="H136" s="263" t="s">
        <v>36</v>
      </c>
      <c r="I136" s="265"/>
      <c r="J136" s="262"/>
      <c r="K136" s="262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171</v>
      </c>
      <c r="AU136" s="270" t="s">
        <v>89</v>
      </c>
      <c r="AV136" s="13" t="s">
        <v>87</v>
      </c>
      <c r="AW136" s="13" t="s">
        <v>42</v>
      </c>
      <c r="AX136" s="13" t="s">
        <v>79</v>
      </c>
      <c r="AY136" s="270" t="s">
        <v>162</v>
      </c>
    </row>
    <row r="137" s="13" customFormat="1">
      <c r="B137" s="261"/>
      <c r="C137" s="262"/>
      <c r="D137" s="248" t="s">
        <v>171</v>
      </c>
      <c r="E137" s="263" t="s">
        <v>36</v>
      </c>
      <c r="F137" s="264" t="s">
        <v>278</v>
      </c>
      <c r="G137" s="262"/>
      <c r="H137" s="263" t="s">
        <v>36</v>
      </c>
      <c r="I137" s="265"/>
      <c r="J137" s="262"/>
      <c r="K137" s="262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171</v>
      </c>
      <c r="AU137" s="270" t="s">
        <v>89</v>
      </c>
      <c r="AV137" s="13" t="s">
        <v>87</v>
      </c>
      <c r="AW137" s="13" t="s">
        <v>42</v>
      </c>
      <c r="AX137" s="13" t="s">
        <v>79</v>
      </c>
      <c r="AY137" s="270" t="s">
        <v>162</v>
      </c>
    </row>
    <row r="138" s="12" customFormat="1">
      <c r="B138" s="246"/>
      <c r="C138" s="247"/>
      <c r="D138" s="248" t="s">
        <v>171</v>
      </c>
      <c r="E138" s="249" t="s">
        <v>36</v>
      </c>
      <c r="F138" s="250" t="s">
        <v>3053</v>
      </c>
      <c r="G138" s="247"/>
      <c r="H138" s="251">
        <v>225</v>
      </c>
      <c r="I138" s="252"/>
      <c r="J138" s="247"/>
      <c r="K138" s="247"/>
      <c r="L138" s="253"/>
      <c r="M138" s="254"/>
      <c r="N138" s="255"/>
      <c r="O138" s="255"/>
      <c r="P138" s="255"/>
      <c r="Q138" s="255"/>
      <c r="R138" s="255"/>
      <c r="S138" s="255"/>
      <c r="T138" s="256"/>
      <c r="AT138" s="257" t="s">
        <v>171</v>
      </c>
      <c r="AU138" s="257" t="s">
        <v>89</v>
      </c>
      <c r="AV138" s="12" t="s">
        <v>89</v>
      </c>
      <c r="AW138" s="12" t="s">
        <v>42</v>
      </c>
      <c r="AX138" s="12" t="s">
        <v>87</v>
      </c>
      <c r="AY138" s="257" t="s">
        <v>162</v>
      </c>
    </row>
    <row r="139" s="11" customFormat="1" ht="29.88" customHeight="1">
      <c r="B139" s="219"/>
      <c r="C139" s="220"/>
      <c r="D139" s="221" t="s">
        <v>78</v>
      </c>
      <c r="E139" s="233" t="s">
        <v>609</v>
      </c>
      <c r="F139" s="233" t="s">
        <v>610</v>
      </c>
      <c r="G139" s="220"/>
      <c r="H139" s="220"/>
      <c r="I139" s="223"/>
      <c r="J139" s="234">
        <f>BK139</f>
        <v>0</v>
      </c>
      <c r="K139" s="220"/>
      <c r="L139" s="225"/>
      <c r="M139" s="226"/>
      <c r="N139" s="227"/>
      <c r="O139" s="227"/>
      <c r="P139" s="228">
        <f>SUM(P140:P147)</f>
        <v>0</v>
      </c>
      <c r="Q139" s="227"/>
      <c r="R139" s="228">
        <f>SUM(R140:R147)</f>
        <v>2.9180299999999999</v>
      </c>
      <c r="S139" s="227"/>
      <c r="T139" s="229">
        <f>SUM(T140:T147)</f>
        <v>0</v>
      </c>
      <c r="AR139" s="230" t="s">
        <v>161</v>
      </c>
      <c r="AT139" s="231" t="s">
        <v>78</v>
      </c>
      <c r="AU139" s="231" t="s">
        <v>87</v>
      </c>
      <c r="AY139" s="230" t="s">
        <v>162</v>
      </c>
      <c r="BK139" s="232">
        <f>SUM(BK140:BK147)</f>
        <v>0</v>
      </c>
    </row>
    <row r="140" s="1" customFormat="1" ht="25.5" customHeight="1">
      <c r="B140" s="48"/>
      <c r="C140" s="235" t="s">
        <v>249</v>
      </c>
      <c r="D140" s="235" t="s">
        <v>165</v>
      </c>
      <c r="E140" s="236" t="s">
        <v>612</v>
      </c>
      <c r="F140" s="237" t="s">
        <v>613</v>
      </c>
      <c r="G140" s="238" t="s">
        <v>614</v>
      </c>
      <c r="H140" s="239">
        <v>0.5</v>
      </c>
      <c r="I140" s="240"/>
      <c r="J140" s="239">
        <f>ROUND(I140*H140,1)</f>
        <v>0</v>
      </c>
      <c r="K140" s="237" t="s">
        <v>239</v>
      </c>
      <c r="L140" s="74"/>
      <c r="M140" s="241" t="s">
        <v>36</v>
      </c>
      <c r="N140" s="242" t="s">
        <v>50</v>
      </c>
      <c r="O140" s="49"/>
      <c r="P140" s="243">
        <f>O140*H140</f>
        <v>0</v>
      </c>
      <c r="Q140" s="243">
        <v>2.2563399999999998</v>
      </c>
      <c r="R140" s="243">
        <f>Q140*H140</f>
        <v>1.1281699999999999</v>
      </c>
      <c r="S140" s="243">
        <v>0</v>
      </c>
      <c r="T140" s="244">
        <f>S140*H140</f>
        <v>0</v>
      </c>
      <c r="AR140" s="25" t="s">
        <v>169</v>
      </c>
      <c r="AT140" s="25" t="s">
        <v>165</v>
      </c>
      <c r="AU140" s="25" t="s">
        <v>89</v>
      </c>
      <c r="AY140" s="25" t="s">
        <v>162</v>
      </c>
      <c r="BE140" s="245">
        <f>IF(N140="základní",J140,0)</f>
        <v>0</v>
      </c>
      <c r="BF140" s="245">
        <f>IF(N140="snížená",J140,0)</f>
        <v>0</v>
      </c>
      <c r="BG140" s="245">
        <f>IF(N140="zákl. přenesená",J140,0)</f>
        <v>0</v>
      </c>
      <c r="BH140" s="245">
        <f>IF(N140="sníž. přenesená",J140,0)</f>
        <v>0</v>
      </c>
      <c r="BI140" s="245">
        <f>IF(N140="nulová",J140,0)</f>
        <v>0</v>
      </c>
      <c r="BJ140" s="25" t="s">
        <v>87</v>
      </c>
      <c r="BK140" s="245">
        <f>ROUND(I140*H140,1)</f>
        <v>0</v>
      </c>
      <c r="BL140" s="25" t="s">
        <v>169</v>
      </c>
      <c r="BM140" s="25" t="s">
        <v>3111</v>
      </c>
    </row>
    <row r="141" s="13" customFormat="1">
      <c r="B141" s="261"/>
      <c r="C141" s="262"/>
      <c r="D141" s="248" t="s">
        <v>171</v>
      </c>
      <c r="E141" s="263" t="s">
        <v>36</v>
      </c>
      <c r="F141" s="264" t="s">
        <v>3052</v>
      </c>
      <c r="G141" s="262"/>
      <c r="H141" s="263" t="s">
        <v>36</v>
      </c>
      <c r="I141" s="265"/>
      <c r="J141" s="262"/>
      <c r="K141" s="262"/>
      <c r="L141" s="266"/>
      <c r="M141" s="267"/>
      <c r="N141" s="268"/>
      <c r="O141" s="268"/>
      <c r="P141" s="268"/>
      <c r="Q141" s="268"/>
      <c r="R141" s="268"/>
      <c r="S141" s="268"/>
      <c r="T141" s="269"/>
      <c r="AT141" s="270" t="s">
        <v>171</v>
      </c>
      <c r="AU141" s="270" t="s">
        <v>89</v>
      </c>
      <c r="AV141" s="13" t="s">
        <v>87</v>
      </c>
      <c r="AW141" s="13" t="s">
        <v>42</v>
      </c>
      <c r="AX141" s="13" t="s">
        <v>79</v>
      </c>
      <c r="AY141" s="270" t="s">
        <v>162</v>
      </c>
    </row>
    <row r="142" s="13" customFormat="1">
      <c r="B142" s="261"/>
      <c r="C142" s="262"/>
      <c r="D142" s="248" t="s">
        <v>171</v>
      </c>
      <c r="E142" s="263" t="s">
        <v>36</v>
      </c>
      <c r="F142" s="264" t="s">
        <v>278</v>
      </c>
      <c r="G142" s="262"/>
      <c r="H142" s="263" t="s">
        <v>36</v>
      </c>
      <c r="I142" s="265"/>
      <c r="J142" s="262"/>
      <c r="K142" s="262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171</v>
      </c>
      <c r="AU142" s="270" t="s">
        <v>89</v>
      </c>
      <c r="AV142" s="13" t="s">
        <v>87</v>
      </c>
      <c r="AW142" s="13" t="s">
        <v>42</v>
      </c>
      <c r="AX142" s="13" t="s">
        <v>79</v>
      </c>
      <c r="AY142" s="270" t="s">
        <v>162</v>
      </c>
    </row>
    <row r="143" s="12" customFormat="1">
      <c r="B143" s="246"/>
      <c r="C143" s="247"/>
      <c r="D143" s="248" t="s">
        <v>171</v>
      </c>
      <c r="E143" s="249" t="s">
        <v>36</v>
      </c>
      <c r="F143" s="250" t="s">
        <v>617</v>
      </c>
      <c r="G143" s="247"/>
      <c r="H143" s="251">
        <v>0.5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171</v>
      </c>
      <c r="AU143" s="257" t="s">
        <v>89</v>
      </c>
      <c r="AV143" s="12" t="s">
        <v>89</v>
      </c>
      <c r="AW143" s="12" t="s">
        <v>42</v>
      </c>
      <c r="AX143" s="12" t="s">
        <v>87</v>
      </c>
      <c r="AY143" s="257" t="s">
        <v>162</v>
      </c>
    </row>
    <row r="144" s="1" customFormat="1" ht="63.75" customHeight="1">
      <c r="B144" s="48"/>
      <c r="C144" s="235" t="s">
        <v>9</v>
      </c>
      <c r="D144" s="235" t="s">
        <v>165</v>
      </c>
      <c r="E144" s="236" t="s">
        <v>627</v>
      </c>
      <c r="F144" s="237" t="s">
        <v>628</v>
      </c>
      <c r="G144" s="238" t="s">
        <v>174</v>
      </c>
      <c r="H144" s="239">
        <v>1</v>
      </c>
      <c r="I144" s="240"/>
      <c r="J144" s="239">
        <f>ROUND(I144*H144,1)</f>
        <v>0</v>
      </c>
      <c r="K144" s="237" t="s">
        <v>239</v>
      </c>
      <c r="L144" s="74"/>
      <c r="M144" s="241" t="s">
        <v>36</v>
      </c>
      <c r="N144" s="242" t="s">
        <v>50</v>
      </c>
      <c r="O144" s="49"/>
      <c r="P144" s="243">
        <f>O144*H144</f>
        <v>0</v>
      </c>
      <c r="Q144" s="243">
        <v>1.78986</v>
      </c>
      <c r="R144" s="243">
        <f>Q144*H144</f>
        <v>1.78986</v>
      </c>
      <c r="S144" s="243">
        <v>0</v>
      </c>
      <c r="T144" s="244">
        <f>S144*H144</f>
        <v>0</v>
      </c>
      <c r="AR144" s="25" t="s">
        <v>169</v>
      </c>
      <c r="AT144" s="25" t="s">
        <v>165</v>
      </c>
      <c r="AU144" s="25" t="s">
        <v>89</v>
      </c>
      <c r="AY144" s="25" t="s">
        <v>162</v>
      </c>
      <c r="BE144" s="245">
        <f>IF(N144="základní",J144,0)</f>
        <v>0</v>
      </c>
      <c r="BF144" s="245">
        <f>IF(N144="snížená",J144,0)</f>
        <v>0</v>
      </c>
      <c r="BG144" s="245">
        <f>IF(N144="zákl. přenesená",J144,0)</f>
        <v>0</v>
      </c>
      <c r="BH144" s="245">
        <f>IF(N144="sníž. přenesená",J144,0)</f>
        <v>0</v>
      </c>
      <c r="BI144" s="245">
        <f>IF(N144="nulová",J144,0)</f>
        <v>0</v>
      </c>
      <c r="BJ144" s="25" t="s">
        <v>87</v>
      </c>
      <c r="BK144" s="245">
        <f>ROUND(I144*H144,1)</f>
        <v>0</v>
      </c>
      <c r="BL144" s="25" t="s">
        <v>169</v>
      </c>
      <c r="BM144" s="25" t="s">
        <v>3112</v>
      </c>
    </row>
    <row r="145" s="13" customFormat="1">
      <c r="B145" s="261"/>
      <c r="C145" s="262"/>
      <c r="D145" s="248" t="s">
        <v>171</v>
      </c>
      <c r="E145" s="263" t="s">
        <v>36</v>
      </c>
      <c r="F145" s="264" t="s">
        <v>3052</v>
      </c>
      <c r="G145" s="262"/>
      <c r="H145" s="263" t="s">
        <v>36</v>
      </c>
      <c r="I145" s="265"/>
      <c r="J145" s="262"/>
      <c r="K145" s="262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171</v>
      </c>
      <c r="AU145" s="270" t="s">
        <v>89</v>
      </c>
      <c r="AV145" s="13" t="s">
        <v>87</v>
      </c>
      <c r="AW145" s="13" t="s">
        <v>42</v>
      </c>
      <c r="AX145" s="13" t="s">
        <v>79</v>
      </c>
      <c r="AY145" s="270" t="s">
        <v>162</v>
      </c>
    </row>
    <row r="146" s="13" customFormat="1">
      <c r="B146" s="261"/>
      <c r="C146" s="262"/>
      <c r="D146" s="248" t="s">
        <v>171</v>
      </c>
      <c r="E146" s="263" t="s">
        <v>36</v>
      </c>
      <c r="F146" s="264" t="s">
        <v>278</v>
      </c>
      <c r="G146" s="262"/>
      <c r="H146" s="263" t="s">
        <v>36</v>
      </c>
      <c r="I146" s="265"/>
      <c r="J146" s="262"/>
      <c r="K146" s="262"/>
      <c r="L146" s="266"/>
      <c r="M146" s="267"/>
      <c r="N146" s="268"/>
      <c r="O146" s="268"/>
      <c r="P146" s="268"/>
      <c r="Q146" s="268"/>
      <c r="R146" s="268"/>
      <c r="S146" s="268"/>
      <c r="T146" s="269"/>
      <c r="AT146" s="270" t="s">
        <v>171</v>
      </c>
      <c r="AU146" s="270" t="s">
        <v>89</v>
      </c>
      <c r="AV146" s="13" t="s">
        <v>87</v>
      </c>
      <c r="AW146" s="13" t="s">
        <v>42</v>
      </c>
      <c r="AX146" s="13" t="s">
        <v>79</v>
      </c>
      <c r="AY146" s="270" t="s">
        <v>162</v>
      </c>
    </row>
    <row r="147" s="12" customFormat="1">
      <c r="B147" s="246"/>
      <c r="C147" s="247"/>
      <c r="D147" s="248" t="s">
        <v>171</v>
      </c>
      <c r="E147" s="249" t="s">
        <v>36</v>
      </c>
      <c r="F147" s="250" t="s">
        <v>87</v>
      </c>
      <c r="G147" s="247"/>
      <c r="H147" s="251">
        <v>1</v>
      </c>
      <c r="I147" s="252"/>
      <c r="J147" s="247"/>
      <c r="K147" s="247"/>
      <c r="L147" s="253"/>
      <c r="M147" s="258"/>
      <c r="N147" s="259"/>
      <c r="O147" s="259"/>
      <c r="P147" s="259"/>
      <c r="Q147" s="259"/>
      <c r="R147" s="259"/>
      <c r="S147" s="259"/>
      <c r="T147" s="260"/>
      <c r="AT147" s="257" t="s">
        <v>171</v>
      </c>
      <c r="AU147" s="257" t="s">
        <v>89</v>
      </c>
      <c r="AV147" s="12" t="s">
        <v>89</v>
      </c>
      <c r="AW147" s="12" t="s">
        <v>42</v>
      </c>
      <c r="AX147" s="12" t="s">
        <v>87</v>
      </c>
      <c r="AY147" s="257" t="s">
        <v>162</v>
      </c>
    </row>
    <row r="148" s="1" customFormat="1" ht="6.96" customHeight="1">
      <c r="B148" s="69"/>
      <c r="C148" s="70"/>
      <c r="D148" s="70"/>
      <c r="E148" s="70"/>
      <c r="F148" s="70"/>
      <c r="G148" s="70"/>
      <c r="H148" s="70"/>
      <c r="I148" s="180"/>
      <c r="J148" s="70"/>
      <c r="K148" s="70"/>
      <c r="L148" s="74"/>
    </row>
  </sheetData>
  <sheetProtection sheet="1" autoFilter="0" formatColumns="0" formatRows="0" objects="1" scenarios="1" spinCount="100000" saltValue="IygqIMjE/4z1ZwTgc6JB1+D8eT23dsiCCGbb+qubfwW+ynhe2jsQlf8k/bxD4ZMhNchPxArL0ZpLw0CZ6wjhOA==" hashValue="SprJRIFwYM/95S9c6gGbD3/ydXpSuP+s9Tj0K1l1Mqd2SsnliGcCPa8HDIawcJg0LxQx8wdJ7EyQRq4uVQ6RFg==" algorithmName="SHA-512" password="CC35"/>
  <autoFilter ref="C80:K147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126</v>
      </c>
      <c r="AZ2" s="280" t="s">
        <v>650</v>
      </c>
      <c r="BA2" s="280" t="s">
        <v>36</v>
      </c>
      <c r="BB2" s="280" t="s">
        <v>36</v>
      </c>
      <c r="BC2" s="280" t="s">
        <v>199</v>
      </c>
      <c r="BD2" s="280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  <c r="AZ3" s="280" t="s">
        <v>652</v>
      </c>
      <c r="BA3" s="280" t="s">
        <v>36</v>
      </c>
      <c r="BB3" s="280" t="s">
        <v>36</v>
      </c>
      <c r="BC3" s="280" t="s">
        <v>3113</v>
      </c>
      <c r="BD3" s="280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  <c r="AZ4" s="280" t="s">
        <v>654</v>
      </c>
      <c r="BA4" s="280" t="s">
        <v>36</v>
      </c>
      <c r="BB4" s="280" t="s">
        <v>36</v>
      </c>
      <c r="BC4" s="280" t="s">
        <v>3114</v>
      </c>
      <c r="BD4" s="280" t="s">
        <v>89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  <c r="AZ5" s="280" t="s">
        <v>656</v>
      </c>
      <c r="BA5" s="280" t="s">
        <v>36</v>
      </c>
      <c r="BB5" s="280" t="s">
        <v>36</v>
      </c>
      <c r="BC5" s="280" t="s">
        <v>3115</v>
      </c>
      <c r="BD5" s="280" t="s">
        <v>89</v>
      </c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  <c r="AZ6" s="280" t="s">
        <v>658</v>
      </c>
      <c r="BA6" s="280" t="s">
        <v>36</v>
      </c>
      <c r="BB6" s="280" t="s">
        <v>36</v>
      </c>
      <c r="BC6" s="280" t="s">
        <v>3113</v>
      </c>
      <c r="BD6" s="280" t="s">
        <v>89</v>
      </c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  <c r="AZ7" s="280" t="s">
        <v>659</v>
      </c>
      <c r="BA7" s="280" t="s">
        <v>36</v>
      </c>
      <c r="BB7" s="280" t="s">
        <v>36</v>
      </c>
      <c r="BC7" s="280" t="s">
        <v>3116</v>
      </c>
      <c r="BD7" s="280" t="s">
        <v>89</v>
      </c>
    </row>
    <row r="8" s="1" customFormat="1">
      <c r="B8" s="48"/>
      <c r="C8" s="49"/>
      <c r="D8" s="41" t="s">
        <v>136</v>
      </c>
      <c r="E8" s="49"/>
      <c r="F8" s="49"/>
      <c r="G8" s="49"/>
      <c r="H8" s="49"/>
      <c r="I8" s="158"/>
      <c r="J8" s="49"/>
      <c r="K8" s="53"/>
      <c r="AZ8" s="280" t="s">
        <v>661</v>
      </c>
      <c r="BA8" s="280" t="s">
        <v>662</v>
      </c>
      <c r="BB8" s="280" t="s">
        <v>36</v>
      </c>
      <c r="BC8" s="280" t="s">
        <v>3117</v>
      </c>
      <c r="BD8" s="280" t="s">
        <v>89</v>
      </c>
    </row>
    <row r="9" s="1" customFormat="1" ht="36.96" customHeight="1">
      <c r="B9" s="48"/>
      <c r="C9" s="49"/>
      <c r="D9" s="49"/>
      <c r="E9" s="159" t="s">
        <v>3118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9"/>
      <c r="E10" s="49"/>
      <c r="F10" s="49"/>
      <c r="G10" s="49"/>
      <c r="H10" s="49"/>
      <c r="I10" s="158"/>
      <c r="J10" s="49"/>
      <c r="K10" s="53"/>
    </row>
    <row r="11" s="1" customFormat="1" ht="14.4" customHeight="1">
      <c r="B11" s="48"/>
      <c r="C11" s="49"/>
      <c r="D11" s="41" t="s">
        <v>20</v>
      </c>
      <c r="E11" s="49"/>
      <c r="F11" s="36" t="s">
        <v>21</v>
      </c>
      <c r="G11" s="49"/>
      <c r="H11" s="49"/>
      <c r="I11" s="160" t="s">
        <v>22</v>
      </c>
      <c r="J11" s="36" t="s">
        <v>36</v>
      </c>
      <c r="K11" s="53"/>
    </row>
    <row r="12" s="1" customFormat="1" ht="14.4" customHeight="1">
      <c r="B12" s="48"/>
      <c r="C12" s="49"/>
      <c r="D12" s="41" t="s">
        <v>24</v>
      </c>
      <c r="E12" s="49"/>
      <c r="F12" s="36" t="s">
        <v>25</v>
      </c>
      <c r="G12" s="49"/>
      <c r="H12" s="49"/>
      <c r="I12" s="160" t="s">
        <v>26</v>
      </c>
      <c r="J12" s="161" t="str">
        <f>'Rekapitulace stavby'!AN8</f>
        <v>23. 4. 2018</v>
      </c>
      <c r="K12" s="53"/>
    </row>
    <row r="13" s="1" customFormat="1" ht="10.8" customHeight="1">
      <c r="B13" s="48"/>
      <c r="C13" s="49"/>
      <c r="D13" s="49"/>
      <c r="E13" s="49"/>
      <c r="F13" s="49"/>
      <c r="G13" s="49"/>
      <c r="H13" s="49"/>
      <c r="I13" s="158"/>
      <c r="J13" s="49"/>
      <c r="K13" s="53"/>
    </row>
    <row r="14" s="1" customFormat="1" ht="14.4" customHeight="1">
      <c r="B14" s="48"/>
      <c r="C14" s="49"/>
      <c r="D14" s="41" t="s">
        <v>32</v>
      </c>
      <c r="E14" s="49"/>
      <c r="F14" s="49"/>
      <c r="G14" s="49"/>
      <c r="H14" s="49"/>
      <c r="I14" s="160" t="s">
        <v>33</v>
      </c>
      <c r="J14" s="36" t="s">
        <v>34</v>
      </c>
      <c r="K14" s="53"/>
    </row>
    <row r="15" s="1" customFormat="1" ht="18" customHeight="1">
      <c r="B15" s="48"/>
      <c r="C15" s="49"/>
      <c r="D15" s="49"/>
      <c r="E15" s="36" t="s">
        <v>25</v>
      </c>
      <c r="F15" s="49"/>
      <c r="G15" s="49"/>
      <c r="H15" s="49"/>
      <c r="I15" s="160" t="s">
        <v>35</v>
      </c>
      <c r="J15" s="36" t="s">
        <v>36</v>
      </c>
      <c r="K15" s="53"/>
    </row>
    <row r="16" s="1" customFormat="1" ht="6.96" customHeight="1">
      <c r="B16" s="48"/>
      <c r="C16" s="49"/>
      <c r="D16" s="49"/>
      <c r="E16" s="49"/>
      <c r="F16" s="49"/>
      <c r="G16" s="49"/>
      <c r="H16" s="49"/>
      <c r="I16" s="158"/>
      <c r="J16" s="49"/>
      <c r="K16" s="53"/>
    </row>
    <row r="17" s="1" customFormat="1" ht="14.4" customHeight="1">
      <c r="B17" s="48"/>
      <c r="C17" s="49"/>
      <c r="D17" s="41" t="s">
        <v>37</v>
      </c>
      <c r="E17" s="49"/>
      <c r="F17" s="49"/>
      <c r="G17" s="49"/>
      <c r="H17" s="49"/>
      <c r="I17" s="160" t="s">
        <v>33</v>
      </c>
      <c r="J17" s="36" t="str">
        <f>IF('Rekapitulace stavby'!AN13="Vyplň údaj","",IF('Rekapitulace stavby'!AN13="","",'Rekapitulace stavby'!AN13))</f>
        <v/>
      </c>
      <c r="K17" s="53"/>
    </row>
    <row r="18" s="1" customFormat="1" ht="18" customHeight="1">
      <c r="B18" s="48"/>
      <c r="C18" s="49"/>
      <c r="D18" s="49"/>
      <c r="E18" s="36" t="str">
        <f>IF('Rekapitulace stavby'!E14="Vyplň údaj","",IF('Rekapitulace stavby'!E14="","",'Rekapitulace stavby'!E14))</f>
        <v/>
      </c>
      <c r="F18" s="49"/>
      <c r="G18" s="49"/>
      <c r="H18" s="49"/>
      <c r="I18" s="160" t="s">
        <v>35</v>
      </c>
      <c r="J18" s="36" t="str">
        <f>IF('Rekapitulace stavby'!AN14="Vyplň údaj","",IF('Rekapitulace stavby'!AN14="","",'Rekapitulace stavby'!AN14))</f>
        <v/>
      </c>
      <c r="K18" s="53"/>
    </row>
    <row r="19" s="1" customFormat="1" ht="6.96" customHeight="1">
      <c r="B19" s="48"/>
      <c r="C19" s="49"/>
      <c r="D19" s="49"/>
      <c r="E19" s="49"/>
      <c r="F19" s="49"/>
      <c r="G19" s="49"/>
      <c r="H19" s="49"/>
      <c r="I19" s="158"/>
      <c r="J19" s="49"/>
      <c r="K19" s="53"/>
    </row>
    <row r="20" s="1" customFormat="1" ht="14.4" customHeight="1">
      <c r="B20" s="48"/>
      <c r="C20" s="49"/>
      <c r="D20" s="41" t="s">
        <v>39</v>
      </c>
      <c r="E20" s="49"/>
      <c r="F20" s="49"/>
      <c r="G20" s="49"/>
      <c r="H20" s="49"/>
      <c r="I20" s="160" t="s">
        <v>33</v>
      </c>
      <c r="J20" s="36" t="s">
        <v>40</v>
      </c>
      <c r="K20" s="53"/>
    </row>
    <row r="21" s="1" customFormat="1" ht="18" customHeight="1">
      <c r="B21" s="48"/>
      <c r="C21" s="49"/>
      <c r="D21" s="49"/>
      <c r="E21" s="36" t="s">
        <v>41</v>
      </c>
      <c r="F21" s="49"/>
      <c r="G21" s="49"/>
      <c r="H21" s="49"/>
      <c r="I21" s="160" t="s">
        <v>35</v>
      </c>
      <c r="J21" s="36" t="s">
        <v>36</v>
      </c>
      <c r="K21" s="53"/>
    </row>
    <row r="22" s="1" customFormat="1" ht="6.96" customHeight="1">
      <c r="B22" s="48"/>
      <c r="C22" s="49"/>
      <c r="D22" s="49"/>
      <c r="E22" s="49"/>
      <c r="F22" s="49"/>
      <c r="G22" s="49"/>
      <c r="H22" s="49"/>
      <c r="I22" s="158"/>
      <c r="J22" s="49"/>
      <c r="K22" s="53"/>
    </row>
    <row r="23" s="1" customFormat="1" ht="14.4" customHeight="1">
      <c r="B23" s="48"/>
      <c r="C23" s="49"/>
      <c r="D23" s="41" t="s">
        <v>43</v>
      </c>
      <c r="E23" s="49"/>
      <c r="F23" s="49"/>
      <c r="G23" s="49"/>
      <c r="H23" s="49"/>
      <c r="I23" s="158"/>
      <c r="J23" s="49"/>
      <c r="K23" s="53"/>
    </row>
    <row r="24" s="7" customFormat="1" ht="16.5" customHeight="1">
      <c r="B24" s="162"/>
      <c r="C24" s="163"/>
      <c r="D24" s="163"/>
      <c r="E24" s="46" t="s">
        <v>36</v>
      </c>
      <c r="F24" s="46"/>
      <c r="G24" s="46"/>
      <c r="H24" s="46"/>
      <c r="I24" s="164"/>
      <c r="J24" s="163"/>
      <c r="K24" s="165"/>
    </row>
    <row r="25" s="1" customFormat="1" ht="6.96" customHeight="1">
      <c r="B25" s="48"/>
      <c r="C25" s="49"/>
      <c r="D25" s="49"/>
      <c r="E25" s="49"/>
      <c r="F25" s="49"/>
      <c r="G25" s="49"/>
      <c r="H25" s="49"/>
      <c r="I25" s="158"/>
      <c r="J25" s="49"/>
      <c r="K25" s="53"/>
    </row>
    <row r="26" s="1" customFormat="1" ht="6.96" customHeight="1">
      <c r="B26" s="48"/>
      <c r="C26" s="49"/>
      <c r="D26" s="108"/>
      <c r="E26" s="108"/>
      <c r="F26" s="108"/>
      <c r="G26" s="108"/>
      <c r="H26" s="108"/>
      <c r="I26" s="166"/>
      <c r="J26" s="108"/>
      <c r="K26" s="167"/>
    </row>
    <row r="27" s="1" customFormat="1" ht="25.44" customHeight="1">
      <c r="B27" s="48"/>
      <c r="C27" s="49"/>
      <c r="D27" s="168" t="s">
        <v>45</v>
      </c>
      <c r="E27" s="49"/>
      <c r="F27" s="49"/>
      <c r="G27" s="49"/>
      <c r="H27" s="49"/>
      <c r="I27" s="158"/>
      <c r="J27" s="169">
        <f>ROUND(J87,1)</f>
        <v>0</v>
      </c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14.4" customHeight="1">
      <c r="B29" s="48"/>
      <c r="C29" s="49"/>
      <c r="D29" s="49"/>
      <c r="E29" s="49"/>
      <c r="F29" s="54" t="s">
        <v>47</v>
      </c>
      <c r="G29" s="49"/>
      <c r="H29" s="49"/>
      <c r="I29" s="170" t="s">
        <v>46</v>
      </c>
      <c r="J29" s="54" t="s">
        <v>48</v>
      </c>
      <c r="K29" s="53"/>
    </row>
    <row r="30" s="1" customFormat="1" ht="14.4" customHeight="1">
      <c r="B30" s="48"/>
      <c r="C30" s="49"/>
      <c r="D30" s="57" t="s">
        <v>49</v>
      </c>
      <c r="E30" s="57" t="s">
        <v>50</v>
      </c>
      <c r="F30" s="171">
        <f>ROUND(SUM(BE87:BE389), 1)</f>
        <v>0</v>
      </c>
      <c r="G30" s="49"/>
      <c r="H30" s="49"/>
      <c r="I30" s="172">
        <v>0.20999999999999999</v>
      </c>
      <c r="J30" s="171">
        <f>ROUND(ROUND((SUM(BE87:BE389)), 1)*I30, 2)</f>
        <v>0</v>
      </c>
      <c r="K30" s="53"/>
    </row>
    <row r="31" s="1" customFormat="1" ht="14.4" customHeight="1">
      <c r="B31" s="48"/>
      <c r="C31" s="49"/>
      <c r="D31" s="49"/>
      <c r="E31" s="57" t="s">
        <v>51</v>
      </c>
      <c r="F31" s="171">
        <f>ROUND(SUM(BF87:BF389), 1)</f>
        <v>0</v>
      </c>
      <c r="G31" s="49"/>
      <c r="H31" s="49"/>
      <c r="I31" s="172">
        <v>0.14999999999999999</v>
      </c>
      <c r="J31" s="171">
        <f>ROUND(ROUND((SUM(BF87:BF389)), 1)*I31, 2)</f>
        <v>0</v>
      </c>
      <c r="K31" s="53"/>
    </row>
    <row r="32" hidden="1" s="1" customFormat="1" ht="14.4" customHeight="1">
      <c r="B32" s="48"/>
      <c r="C32" s="49"/>
      <c r="D32" s="49"/>
      <c r="E32" s="57" t="s">
        <v>52</v>
      </c>
      <c r="F32" s="171">
        <f>ROUND(SUM(BG87:BG389), 1)</f>
        <v>0</v>
      </c>
      <c r="G32" s="49"/>
      <c r="H32" s="49"/>
      <c r="I32" s="172">
        <v>0.20999999999999999</v>
      </c>
      <c r="J32" s="171">
        <v>0</v>
      </c>
      <c r="K32" s="53"/>
    </row>
    <row r="33" hidden="1" s="1" customFormat="1" ht="14.4" customHeight="1">
      <c r="B33" s="48"/>
      <c r="C33" s="49"/>
      <c r="D33" s="49"/>
      <c r="E33" s="57" t="s">
        <v>53</v>
      </c>
      <c r="F33" s="171">
        <f>ROUND(SUM(BH87:BH389), 1)</f>
        <v>0</v>
      </c>
      <c r="G33" s="49"/>
      <c r="H33" s="49"/>
      <c r="I33" s="172">
        <v>0.14999999999999999</v>
      </c>
      <c r="J33" s="171">
        <v>0</v>
      </c>
      <c r="K33" s="53"/>
    </row>
    <row r="34" hidden="1" s="1" customFormat="1" ht="14.4" customHeight="1">
      <c r="B34" s="48"/>
      <c r="C34" s="49"/>
      <c r="D34" s="49"/>
      <c r="E34" s="57" t="s">
        <v>54</v>
      </c>
      <c r="F34" s="171">
        <f>ROUND(SUM(BI87:BI389), 1)</f>
        <v>0</v>
      </c>
      <c r="G34" s="49"/>
      <c r="H34" s="49"/>
      <c r="I34" s="172">
        <v>0</v>
      </c>
      <c r="J34" s="171">
        <v>0</v>
      </c>
      <c r="K34" s="53"/>
    </row>
    <row r="35" s="1" customFormat="1" ht="6.96" customHeight="1">
      <c r="B35" s="48"/>
      <c r="C35" s="49"/>
      <c r="D35" s="49"/>
      <c r="E35" s="49"/>
      <c r="F35" s="49"/>
      <c r="G35" s="49"/>
      <c r="H35" s="49"/>
      <c r="I35" s="158"/>
      <c r="J35" s="49"/>
      <c r="K35" s="53"/>
    </row>
    <row r="36" s="1" customFormat="1" ht="25.44" customHeight="1">
      <c r="B36" s="48"/>
      <c r="C36" s="173"/>
      <c r="D36" s="174" t="s">
        <v>55</v>
      </c>
      <c r="E36" s="100"/>
      <c r="F36" s="100"/>
      <c r="G36" s="175" t="s">
        <v>56</v>
      </c>
      <c r="H36" s="176" t="s">
        <v>57</v>
      </c>
      <c r="I36" s="177"/>
      <c r="J36" s="178">
        <f>SUM(J27:J34)</f>
        <v>0</v>
      </c>
      <c r="K36" s="179"/>
    </row>
    <row r="37" s="1" customFormat="1" ht="14.4" customHeight="1">
      <c r="B37" s="69"/>
      <c r="C37" s="70"/>
      <c r="D37" s="70"/>
      <c r="E37" s="70"/>
      <c r="F37" s="70"/>
      <c r="G37" s="70"/>
      <c r="H37" s="70"/>
      <c r="I37" s="180"/>
      <c r="J37" s="70"/>
      <c r="K37" s="71"/>
    </row>
    <row r="41" s="1" customFormat="1" ht="6.96" customHeight="1">
      <c r="B41" s="181"/>
      <c r="C41" s="182"/>
      <c r="D41" s="182"/>
      <c r="E41" s="182"/>
      <c r="F41" s="182"/>
      <c r="G41" s="182"/>
      <c r="H41" s="182"/>
      <c r="I41" s="183"/>
      <c r="J41" s="182"/>
      <c r="K41" s="184"/>
    </row>
    <row r="42" s="1" customFormat="1" ht="36.96" customHeight="1">
      <c r="B42" s="48"/>
      <c r="C42" s="31" t="s">
        <v>138</v>
      </c>
      <c r="D42" s="49"/>
      <c r="E42" s="49"/>
      <c r="F42" s="49"/>
      <c r="G42" s="49"/>
      <c r="H42" s="49"/>
      <c r="I42" s="158"/>
      <c r="J42" s="49"/>
      <c r="K42" s="53"/>
    </row>
    <row r="43" s="1" customFormat="1" ht="6.96" customHeight="1">
      <c r="B43" s="48"/>
      <c r="C43" s="49"/>
      <c r="D43" s="49"/>
      <c r="E43" s="49"/>
      <c r="F43" s="49"/>
      <c r="G43" s="49"/>
      <c r="H43" s="49"/>
      <c r="I43" s="158"/>
      <c r="J43" s="49"/>
      <c r="K43" s="53"/>
    </row>
    <row r="44" s="1" customFormat="1" ht="14.4" customHeight="1">
      <c r="B44" s="48"/>
      <c r="C44" s="41" t="s">
        <v>18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16.5" customHeight="1">
      <c r="B45" s="48"/>
      <c r="C45" s="49"/>
      <c r="D45" s="49"/>
      <c r="E45" s="157" t="str">
        <f>E7</f>
        <v>Vrátkov - splašková kanalizace a ČOV</v>
      </c>
      <c r="F45" s="41"/>
      <c r="G45" s="41"/>
      <c r="H45" s="41"/>
      <c r="I45" s="158"/>
      <c r="J45" s="49"/>
      <c r="K45" s="53"/>
    </row>
    <row r="46" s="1" customFormat="1" ht="14.4" customHeight="1">
      <c r="B46" s="48"/>
      <c r="C46" s="41" t="s">
        <v>136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7.25" customHeight="1">
      <c r="B47" s="48"/>
      <c r="C47" s="49"/>
      <c r="D47" s="49"/>
      <c r="E47" s="159" t="str">
        <f>E9</f>
        <v>SO 04 - Vodovod</v>
      </c>
      <c r="F47" s="49"/>
      <c r="G47" s="49"/>
      <c r="H47" s="49"/>
      <c r="I47" s="158"/>
      <c r="J47" s="49"/>
      <c r="K47" s="53"/>
    </row>
    <row r="48" s="1" customFormat="1" ht="6.96" customHeight="1">
      <c r="B48" s="48"/>
      <c r="C48" s="49"/>
      <c r="D48" s="49"/>
      <c r="E48" s="49"/>
      <c r="F48" s="49"/>
      <c r="G48" s="49"/>
      <c r="H48" s="49"/>
      <c r="I48" s="158"/>
      <c r="J48" s="49"/>
      <c r="K48" s="53"/>
    </row>
    <row r="49" s="1" customFormat="1" ht="18" customHeight="1">
      <c r="B49" s="48"/>
      <c r="C49" s="41" t="s">
        <v>24</v>
      </c>
      <c r="D49" s="49"/>
      <c r="E49" s="49"/>
      <c r="F49" s="36" t="str">
        <f>F12</f>
        <v>obec Vrátkov</v>
      </c>
      <c r="G49" s="49"/>
      <c r="H49" s="49"/>
      <c r="I49" s="160" t="s">
        <v>26</v>
      </c>
      <c r="J49" s="161" t="str">
        <f>IF(J12="","",J12)</f>
        <v>23. 4. 2018</v>
      </c>
      <c r="K49" s="53"/>
    </row>
    <row r="50" s="1" customFormat="1" ht="6.96" customHeight="1">
      <c r="B50" s="48"/>
      <c r="C50" s="49"/>
      <c r="D50" s="49"/>
      <c r="E50" s="49"/>
      <c r="F50" s="49"/>
      <c r="G50" s="49"/>
      <c r="H50" s="49"/>
      <c r="I50" s="158"/>
      <c r="J50" s="49"/>
      <c r="K50" s="53"/>
    </row>
    <row r="51" s="1" customFormat="1">
      <c r="B51" s="48"/>
      <c r="C51" s="41" t="s">
        <v>32</v>
      </c>
      <c r="D51" s="49"/>
      <c r="E51" s="49"/>
      <c r="F51" s="36" t="str">
        <f>E15</f>
        <v>obec Vrátkov</v>
      </c>
      <c r="G51" s="49"/>
      <c r="H51" s="49"/>
      <c r="I51" s="160" t="s">
        <v>39</v>
      </c>
      <c r="J51" s="46" t="str">
        <f>E21</f>
        <v>Ing. Liběna Knapová</v>
      </c>
      <c r="K51" s="53"/>
    </row>
    <row r="52" s="1" customFormat="1" ht="14.4" customHeight="1">
      <c r="B52" s="48"/>
      <c r="C52" s="41" t="s">
        <v>37</v>
      </c>
      <c r="D52" s="49"/>
      <c r="E52" s="49"/>
      <c r="F52" s="36" t="str">
        <f>IF(E18="","",E18)</f>
        <v/>
      </c>
      <c r="G52" s="49"/>
      <c r="H52" s="49"/>
      <c r="I52" s="158"/>
      <c r="J52" s="185"/>
      <c r="K52" s="53"/>
    </row>
    <row r="53" s="1" customFormat="1" ht="10.32" customHeight="1">
      <c r="B53" s="48"/>
      <c r="C53" s="49"/>
      <c r="D53" s="49"/>
      <c r="E53" s="49"/>
      <c r="F53" s="49"/>
      <c r="G53" s="49"/>
      <c r="H53" s="49"/>
      <c r="I53" s="158"/>
      <c r="J53" s="49"/>
      <c r="K53" s="53"/>
    </row>
    <row r="54" s="1" customFormat="1" ht="29.28" customHeight="1">
      <c r="B54" s="48"/>
      <c r="C54" s="186" t="s">
        <v>139</v>
      </c>
      <c r="D54" s="173"/>
      <c r="E54" s="173"/>
      <c r="F54" s="173"/>
      <c r="G54" s="173"/>
      <c r="H54" s="173"/>
      <c r="I54" s="187"/>
      <c r="J54" s="188" t="s">
        <v>140</v>
      </c>
      <c r="K54" s="189"/>
    </row>
    <row r="55" s="1" customFormat="1" ht="10.32" customHeight="1">
      <c r="B55" s="48"/>
      <c r="C55" s="49"/>
      <c r="D55" s="49"/>
      <c r="E55" s="49"/>
      <c r="F55" s="49"/>
      <c r="G55" s="49"/>
      <c r="H55" s="49"/>
      <c r="I55" s="158"/>
      <c r="J55" s="49"/>
      <c r="K55" s="53"/>
    </row>
    <row r="56" s="1" customFormat="1" ht="29.28" customHeight="1">
      <c r="B56" s="48"/>
      <c r="C56" s="190" t="s">
        <v>141</v>
      </c>
      <c r="D56" s="49"/>
      <c r="E56" s="49"/>
      <c r="F56" s="49"/>
      <c r="G56" s="49"/>
      <c r="H56" s="49"/>
      <c r="I56" s="158"/>
      <c r="J56" s="169">
        <f>J87</f>
        <v>0</v>
      </c>
      <c r="K56" s="53"/>
      <c r="AU56" s="25" t="s">
        <v>142</v>
      </c>
    </row>
    <row r="57" s="8" customFormat="1" ht="24.96" customHeight="1">
      <c r="B57" s="191"/>
      <c r="C57" s="192"/>
      <c r="D57" s="193" t="s">
        <v>227</v>
      </c>
      <c r="E57" s="194"/>
      <c r="F57" s="194"/>
      <c r="G57" s="194"/>
      <c r="H57" s="194"/>
      <c r="I57" s="195"/>
      <c r="J57" s="196">
        <f>J88</f>
        <v>0</v>
      </c>
      <c r="K57" s="197"/>
    </row>
    <row r="58" s="9" customFormat="1" ht="19.92" customHeight="1">
      <c r="B58" s="198"/>
      <c r="C58" s="199"/>
      <c r="D58" s="200" t="s">
        <v>667</v>
      </c>
      <c r="E58" s="201"/>
      <c r="F58" s="201"/>
      <c r="G58" s="201"/>
      <c r="H58" s="201"/>
      <c r="I58" s="202"/>
      <c r="J58" s="203">
        <f>J89</f>
        <v>0</v>
      </c>
      <c r="K58" s="204"/>
    </row>
    <row r="59" s="9" customFormat="1" ht="19.92" customHeight="1">
      <c r="B59" s="198"/>
      <c r="C59" s="199"/>
      <c r="D59" s="200" t="s">
        <v>668</v>
      </c>
      <c r="E59" s="201"/>
      <c r="F59" s="201"/>
      <c r="G59" s="201"/>
      <c r="H59" s="201"/>
      <c r="I59" s="202"/>
      <c r="J59" s="203">
        <f>J234</f>
        <v>0</v>
      </c>
      <c r="K59" s="204"/>
    </row>
    <row r="60" s="9" customFormat="1" ht="19.92" customHeight="1">
      <c r="B60" s="198"/>
      <c r="C60" s="199"/>
      <c r="D60" s="200" t="s">
        <v>669</v>
      </c>
      <c r="E60" s="201"/>
      <c r="F60" s="201"/>
      <c r="G60" s="201"/>
      <c r="H60" s="201"/>
      <c r="I60" s="202"/>
      <c r="J60" s="203">
        <f>J243</f>
        <v>0</v>
      </c>
      <c r="K60" s="204"/>
    </row>
    <row r="61" s="9" customFormat="1" ht="19.92" customHeight="1">
      <c r="B61" s="198"/>
      <c r="C61" s="199"/>
      <c r="D61" s="200" t="s">
        <v>670</v>
      </c>
      <c r="E61" s="201"/>
      <c r="F61" s="201"/>
      <c r="G61" s="201"/>
      <c r="H61" s="201"/>
      <c r="I61" s="202"/>
      <c r="J61" s="203">
        <f>J261</f>
        <v>0</v>
      </c>
      <c r="K61" s="204"/>
    </row>
    <row r="62" s="9" customFormat="1" ht="19.92" customHeight="1">
      <c r="B62" s="198"/>
      <c r="C62" s="199"/>
      <c r="D62" s="200" t="s">
        <v>671</v>
      </c>
      <c r="E62" s="201"/>
      <c r="F62" s="201"/>
      <c r="G62" s="201"/>
      <c r="H62" s="201"/>
      <c r="I62" s="202"/>
      <c r="J62" s="203">
        <f>J278</f>
        <v>0</v>
      </c>
      <c r="K62" s="204"/>
    </row>
    <row r="63" s="9" customFormat="1" ht="19.92" customHeight="1">
      <c r="B63" s="198"/>
      <c r="C63" s="199"/>
      <c r="D63" s="200" t="s">
        <v>228</v>
      </c>
      <c r="E63" s="201"/>
      <c r="F63" s="201"/>
      <c r="G63" s="201"/>
      <c r="H63" s="201"/>
      <c r="I63" s="202"/>
      <c r="J63" s="203">
        <f>J362</f>
        <v>0</v>
      </c>
      <c r="K63" s="204"/>
    </row>
    <row r="64" s="9" customFormat="1" ht="19.92" customHeight="1">
      <c r="B64" s="198"/>
      <c r="C64" s="199"/>
      <c r="D64" s="200" t="s">
        <v>672</v>
      </c>
      <c r="E64" s="201"/>
      <c r="F64" s="201"/>
      <c r="G64" s="201"/>
      <c r="H64" s="201"/>
      <c r="I64" s="202"/>
      <c r="J64" s="203">
        <f>J372</f>
        <v>0</v>
      </c>
      <c r="K64" s="204"/>
    </row>
    <row r="65" s="9" customFormat="1" ht="19.92" customHeight="1">
      <c r="B65" s="198"/>
      <c r="C65" s="199"/>
      <c r="D65" s="200" t="s">
        <v>673</v>
      </c>
      <c r="E65" s="201"/>
      <c r="F65" s="201"/>
      <c r="G65" s="201"/>
      <c r="H65" s="201"/>
      <c r="I65" s="202"/>
      <c r="J65" s="203">
        <f>J381</f>
        <v>0</v>
      </c>
      <c r="K65" s="204"/>
    </row>
    <row r="66" s="8" customFormat="1" ht="24.96" customHeight="1">
      <c r="B66" s="191"/>
      <c r="C66" s="192"/>
      <c r="D66" s="193" t="s">
        <v>143</v>
      </c>
      <c r="E66" s="194"/>
      <c r="F66" s="194"/>
      <c r="G66" s="194"/>
      <c r="H66" s="194"/>
      <c r="I66" s="195"/>
      <c r="J66" s="196">
        <f>J384</f>
        <v>0</v>
      </c>
      <c r="K66" s="197"/>
    </row>
    <row r="67" s="9" customFormat="1" ht="19.92" customHeight="1">
      <c r="B67" s="198"/>
      <c r="C67" s="199"/>
      <c r="D67" s="200" t="s">
        <v>233</v>
      </c>
      <c r="E67" s="201"/>
      <c r="F67" s="201"/>
      <c r="G67" s="201"/>
      <c r="H67" s="201"/>
      <c r="I67" s="202"/>
      <c r="J67" s="203">
        <f>J385</f>
        <v>0</v>
      </c>
      <c r="K67" s="204"/>
    </row>
    <row r="68" s="1" customFormat="1" ht="21.84" customHeight="1">
      <c r="B68" s="48"/>
      <c r="C68" s="49"/>
      <c r="D68" s="49"/>
      <c r="E68" s="49"/>
      <c r="F68" s="49"/>
      <c r="G68" s="49"/>
      <c r="H68" s="49"/>
      <c r="I68" s="158"/>
      <c r="J68" s="49"/>
      <c r="K68" s="53"/>
    </row>
    <row r="69" s="1" customFormat="1" ht="6.96" customHeight="1">
      <c r="B69" s="69"/>
      <c r="C69" s="70"/>
      <c r="D69" s="70"/>
      <c r="E69" s="70"/>
      <c r="F69" s="70"/>
      <c r="G69" s="70"/>
      <c r="H69" s="70"/>
      <c r="I69" s="180"/>
      <c r="J69" s="70"/>
      <c r="K69" s="71"/>
    </row>
    <row r="73" s="1" customFormat="1" ht="6.96" customHeight="1">
      <c r="B73" s="72"/>
      <c r="C73" s="73"/>
      <c r="D73" s="73"/>
      <c r="E73" s="73"/>
      <c r="F73" s="73"/>
      <c r="G73" s="73"/>
      <c r="H73" s="73"/>
      <c r="I73" s="183"/>
      <c r="J73" s="73"/>
      <c r="K73" s="73"/>
      <c r="L73" s="74"/>
    </row>
    <row r="74" s="1" customFormat="1" ht="36.96" customHeight="1">
      <c r="B74" s="48"/>
      <c r="C74" s="75" t="s">
        <v>145</v>
      </c>
      <c r="D74" s="76"/>
      <c r="E74" s="76"/>
      <c r="F74" s="76"/>
      <c r="G74" s="76"/>
      <c r="H74" s="76"/>
      <c r="I74" s="205"/>
      <c r="J74" s="76"/>
      <c r="K74" s="76"/>
      <c r="L74" s="74"/>
    </row>
    <row r="75" s="1" customFormat="1" ht="6.96" customHeight="1">
      <c r="B75" s="48"/>
      <c r="C75" s="76"/>
      <c r="D75" s="76"/>
      <c r="E75" s="76"/>
      <c r="F75" s="76"/>
      <c r="G75" s="76"/>
      <c r="H75" s="76"/>
      <c r="I75" s="205"/>
      <c r="J75" s="76"/>
      <c r="K75" s="76"/>
      <c r="L75" s="74"/>
    </row>
    <row r="76" s="1" customFormat="1" ht="14.4" customHeight="1">
      <c r="B76" s="48"/>
      <c r="C76" s="78" t="s">
        <v>18</v>
      </c>
      <c r="D76" s="76"/>
      <c r="E76" s="76"/>
      <c r="F76" s="76"/>
      <c r="G76" s="76"/>
      <c r="H76" s="76"/>
      <c r="I76" s="205"/>
      <c r="J76" s="76"/>
      <c r="K76" s="76"/>
      <c r="L76" s="74"/>
    </row>
    <row r="77" s="1" customFormat="1" ht="16.5" customHeight="1">
      <c r="B77" s="48"/>
      <c r="C77" s="76"/>
      <c r="D77" s="76"/>
      <c r="E77" s="206" t="str">
        <f>E7</f>
        <v>Vrátkov - splašková kanalizace a ČOV</v>
      </c>
      <c r="F77" s="78"/>
      <c r="G77" s="78"/>
      <c r="H77" s="78"/>
      <c r="I77" s="205"/>
      <c r="J77" s="76"/>
      <c r="K77" s="76"/>
      <c r="L77" s="74"/>
    </row>
    <row r="78" s="1" customFormat="1" ht="14.4" customHeight="1">
      <c r="B78" s="48"/>
      <c r="C78" s="78" t="s">
        <v>136</v>
      </c>
      <c r="D78" s="76"/>
      <c r="E78" s="76"/>
      <c r="F78" s="76"/>
      <c r="G78" s="76"/>
      <c r="H78" s="76"/>
      <c r="I78" s="205"/>
      <c r="J78" s="76"/>
      <c r="K78" s="76"/>
      <c r="L78" s="74"/>
    </row>
    <row r="79" s="1" customFormat="1" ht="17.25" customHeight="1">
      <c r="B79" s="48"/>
      <c r="C79" s="76"/>
      <c r="D79" s="76"/>
      <c r="E79" s="84" t="str">
        <f>E9</f>
        <v>SO 04 - Vodovod</v>
      </c>
      <c r="F79" s="76"/>
      <c r="G79" s="76"/>
      <c r="H79" s="76"/>
      <c r="I79" s="205"/>
      <c r="J79" s="76"/>
      <c r="K79" s="76"/>
      <c r="L79" s="74"/>
    </row>
    <row r="80" s="1" customFormat="1" ht="6.96" customHeight="1">
      <c r="B80" s="48"/>
      <c r="C80" s="76"/>
      <c r="D80" s="76"/>
      <c r="E80" s="76"/>
      <c r="F80" s="76"/>
      <c r="G80" s="76"/>
      <c r="H80" s="76"/>
      <c r="I80" s="205"/>
      <c r="J80" s="76"/>
      <c r="K80" s="76"/>
      <c r="L80" s="74"/>
    </row>
    <row r="81" s="1" customFormat="1" ht="18" customHeight="1">
      <c r="B81" s="48"/>
      <c r="C81" s="78" t="s">
        <v>24</v>
      </c>
      <c r="D81" s="76"/>
      <c r="E81" s="76"/>
      <c r="F81" s="207" t="str">
        <f>F12</f>
        <v>obec Vrátkov</v>
      </c>
      <c r="G81" s="76"/>
      <c r="H81" s="76"/>
      <c r="I81" s="208" t="s">
        <v>26</v>
      </c>
      <c r="J81" s="87" t="str">
        <f>IF(J12="","",J12)</f>
        <v>23. 4. 2018</v>
      </c>
      <c r="K81" s="76"/>
      <c r="L81" s="74"/>
    </row>
    <row r="82" s="1" customFormat="1" ht="6.96" customHeight="1">
      <c r="B82" s="48"/>
      <c r="C82" s="76"/>
      <c r="D82" s="76"/>
      <c r="E82" s="76"/>
      <c r="F82" s="76"/>
      <c r="G82" s="76"/>
      <c r="H82" s="76"/>
      <c r="I82" s="205"/>
      <c r="J82" s="76"/>
      <c r="K82" s="76"/>
      <c r="L82" s="74"/>
    </row>
    <row r="83" s="1" customFormat="1">
      <c r="B83" s="48"/>
      <c r="C83" s="78" t="s">
        <v>32</v>
      </c>
      <c r="D83" s="76"/>
      <c r="E83" s="76"/>
      <c r="F83" s="207" t="str">
        <f>E15</f>
        <v>obec Vrátkov</v>
      </c>
      <c r="G83" s="76"/>
      <c r="H83" s="76"/>
      <c r="I83" s="208" t="s">
        <v>39</v>
      </c>
      <c r="J83" s="207" t="str">
        <f>E21</f>
        <v>Ing. Liběna Knapová</v>
      </c>
      <c r="K83" s="76"/>
      <c r="L83" s="74"/>
    </row>
    <row r="84" s="1" customFormat="1" ht="14.4" customHeight="1">
      <c r="B84" s="48"/>
      <c r="C84" s="78" t="s">
        <v>37</v>
      </c>
      <c r="D84" s="76"/>
      <c r="E84" s="76"/>
      <c r="F84" s="207" t="str">
        <f>IF(E18="","",E18)</f>
        <v/>
      </c>
      <c r="G84" s="76"/>
      <c r="H84" s="76"/>
      <c r="I84" s="205"/>
      <c r="J84" s="76"/>
      <c r="K84" s="76"/>
      <c r="L84" s="74"/>
    </row>
    <row r="85" s="1" customFormat="1" ht="10.32" customHeight="1">
      <c r="B85" s="48"/>
      <c r="C85" s="76"/>
      <c r="D85" s="76"/>
      <c r="E85" s="76"/>
      <c r="F85" s="76"/>
      <c r="G85" s="76"/>
      <c r="H85" s="76"/>
      <c r="I85" s="205"/>
      <c r="J85" s="76"/>
      <c r="K85" s="76"/>
      <c r="L85" s="74"/>
    </row>
    <row r="86" s="10" customFormat="1" ht="29.28" customHeight="1">
      <c r="B86" s="209"/>
      <c r="C86" s="210" t="s">
        <v>146</v>
      </c>
      <c r="D86" s="211" t="s">
        <v>64</v>
      </c>
      <c r="E86" s="211" t="s">
        <v>60</v>
      </c>
      <c r="F86" s="211" t="s">
        <v>147</v>
      </c>
      <c r="G86" s="211" t="s">
        <v>148</v>
      </c>
      <c r="H86" s="211" t="s">
        <v>149</v>
      </c>
      <c r="I86" s="212" t="s">
        <v>150</v>
      </c>
      <c r="J86" s="211" t="s">
        <v>140</v>
      </c>
      <c r="K86" s="213" t="s">
        <v>151</v>
      </c>
      <c r="L86" s="214"/>
      <c r="M86" s="104" t="s">
        <v>152</v>
      </c>
      <c r="N86" s="105" t="s">
        <v>49</v>
      </c>
      <c r="O86" s="105" t="s">
        <v>153</v>
      </c>
      <c r="P86" s="105" t="s">
        <v>154</v>
      </c>
      <c r="Q86" s="105" t="s">
        <v>155</v>
      </c>
      <c r="R86" s="105" t="s">
        <v>156</v>
      </c>
      <c r="S86" s="105" t="s">
        <v>157</v>
      </c>
      <c r="T86" s="106" t="s">
        <v>158</v>
      </c>
    </row>
    <row r="87" s="1" customFormat="1" ht="29.28" customHeight="1">
      <c r="B87" s="48"/>
      <c r="C87" s="110" t="s">
        <v>141</v>
      </c>
      <c r="D87" s="76"/>
      <c r="E87" s="76"/>
      <c r="F87" s="76"/>
      <c r="G87" s="76"/>
      <c r="H87" s="76"/>
      <c r="I87" s="205"/>
      <c r="J87" s="215">
        <f>BK87</f>
        <v>0</v>
      </c>
      <c r="K87" s="76"/>
      <c r="L87" s="74"/>
      <c r="M87" s="107"/>
      <c r="N87" s="108"/>
      <c r="O87" s="108"/>
      <c r="P87" s="216">
        <f>P88+P384</f>
        <v>0</v>
      </c>
      <c r="Q87" s="108"/>
      <c r="R87" s="216">
        <f>R88+R384</f>
        <v>6.1130153241999992</v>
      </c>
      <c r="S87" s="108"/>
      <c r="T87" s="217">
        <f>T88+T384</f>
        <v>57.719520000000003</v>
      </c>
      <c r="AT87" s="25" t="s">
        <v>78</v>
      </c>
      <c r="AU87" s="25" t="s">
        <v>142</v>
      </c>
      <c r="BK87" s="218">
        <f>BK88+BK384</f>
        <v>0</v>
      </c>
    </row>
    <row r="88" s="11" customFormat="1" ht="37.44001" customHeight="1">
      <c r="B88" s="219"/>
      <c r="C88" s="220"/>
      <c r="D88" s="221" t="s">
        <v>78</v>
      </c>
      <c r="E88" s="222" t="s">
        <v>234</v>
      </c>
      <c r="F88" s="222" t="s">
        <v>235</v>
      </c>
      <c r="G88" s="220"/>
      <c r="H88" s="220"/>
      <c r="I88" s="223"/>
      <c r="J88" s="224">
        <f>BK88</f>
        <v>0</v>
      </c>
      <c r="K88" s="220"/>
      <c r="L88" s="225"/>
      <c r="M88" s="226"/>
      <c r="N88" s="227"/>
      <c r="O88" s="227"/>
      <c r="P88" s="228">
        <f>P89+P234+P243+P261+P278+P362+P372+P381</f>
        <v>0</v>
      </c>
      <c r="Q88" s="227"/>
      <c r="R88" s="228">
        <f>R89+R234+R243+R261+R278+R362+R372+R381</f>
        <v>5.7918353241999991</v>
      </c>
      <c r="S88" s="227"/>
      <c r="T88" s="229">
        <f>T89+T234+T243+T261+T278+T362+T372+T381</f>
        <v>57.719520000000003</v>
      </c>
      <c r="AR88" s="230" t="s">
        <v>87</v>
      </c>
      <c r="AT88" s="231" t="s">
        <v>78</v>
      </c>
      <c r="AU88" s="231" t="s">
        <v>79</v>
      </c>
      <c r="AY88" s="230" t="s">
        <v>162</v>
      </c>
      <c r="BK88" s="232">
        <f>BK89+BK234+BK243+BK261+BK278+BK362+BK372+BK381</f>
        <v>0</v>
      </c>
    </row>
    <row r="89" s="11" customFormat="1" ht="19.92" customHeight="1">
      <c r="B89" s="219"/>
      <c r="C89" s="220"/>
      <c r="D89" s="221" t="s">
        <v>78</v>
      </c>
      <c r="E89" s="233" t="s">
        <v>87</v>
      </c>
      <c r="F89" s="233" t="s">
        <v>674</v>
      </c>
      <c r="G89" s="220"/>
      <c r="H89" s="220"/>
      <c r="I89" s="223"/>
      <c r="J89" s="234">
        <f>BK89</f>
        <v>0</v>
      </c>
      <c r="K89" s="220"/>
      <c r="L89" s="225"/>
      <c r="M89" s="226"/>
      <c r="N89" s="227"/>
      <c r="O89" s="227"/>
      <c r="P89" s="228">
        <f>SUM(P90:P233)</f>
        <v>0</v>
      </c>
      <c r="Q89" s="227"/>
      <c r="R89" s="228">
        <f>SUM(R90:R233)</f>
        <v>2.0270611999999999</v>
      </c>
      <c r="S89" s="227"/>
      <c r="T89" s="229">
        <f>SUM(T90:T233)</f>
        <v>57.719520000000003</v>
      </c>
      <c r="AR89" s="230" t="s">
        <v>87</v>
      </c>
      <c r="AT89" s="231" t="s">
        <v>78</v>
      </c>
      <c r="AU89" s="231" t="s">
        <v>87</v>
      </c>
      <c r="AY89" s="230" t="s">
        <v>162</v>
      </c>
      <c r="BK89" s="232">
        <f>SUM(BK90:BK233)</f>
        <v>0</v>
      </c>
    </row>
    <row r="90" s="1" customFormat="1" ht="51" customHeight="1">
      <c r="B90" s="48"/>
      <c r="C90" s="235" t="s">
        <v>87</v>
      </c>
      <c r="D90" s="235" t="s">
        <v>165</v>
      </c>
      <c r="E90" s="236" t="s">
        <v>3119</v>
      </c>
      <c r="F90" s="237" t="s">
        <v>3120</v>
      </c>
      <c r="G90" s="238" t="s">
        <v>648</v>
      </c>
      <c r="H90" s="239">
        <v>67.5</v>
      </c>
      <c r="I90" s="240"/>
      <c r="J90" s="239">
        <f>ROUND(I90*H90,1)</f>
        <v>0</v>
      </c>
      <c r="K90" s="237" t="s">
        <v>239</v>
      </c>
      <c r="L90" s="74"/>
      <c r="M90" s="241" t="s">
        <v>36</v>
      </c>
      <c r="N90" s="242" t="s">
        <v>50</v>
      </c>
      <c r="O90" s="49"/>
      <c r="P90" s="243">
        <f>O90*H90</f>
        <v>0</v>
      </c>
      <c r="Q90" s="243">
        <v>0</v>
      </c>
      <c r="R90" s="243">
        <f>Q90*H90</f>
        <v>0</v>
      </c>
      <c r="S90" s="243">
        <v>0.17000000000000001</v>
      </c>
      <c r="T90" s="244">
        <f>S90*H90</f>
        <v>11.475000000000001</v>
      </c>
      <c r="AR90" s="25" t="s">
        <v>179</v>
      </c>
      <c r="AT90" s="25" t="s">
        <v>165</v>
      </c>
      <c r="AU90" s="25" t="s">
        <v>89</v>
      </c>
      <c r="AY90" s="25" t="s">
        <v>162</v>
      </c>
      <c r="BE90" s="245">
        <f>IF(N90="základní",J90,0)</f>
        <v>0</v>
      </c>
      <c r="BF90" s="245">
        <f>IF(N90="snížená",J90,0)</f>
        <v>0</v>
      </c>
      <c r="BG90" s="245">
        <f>IF(N90="zákl. přenesená",J90,0)</f>
        <v>0</v>
      </c>
      <c r="BH90" s="245">
        <f>IF(N90="sníž. přenesená",J90,0)</f>
        <v>0</v>
      </c>
      <c r="BI90" s="245">
        <f>IF(N90="nulová",J90,0)</f>
        <v>0</v>
      </c>
      <c r="BJ90" s="25" t="s">
        <v>87</v>
      </c>
      <c r="BK90" s="245">
        <f>ROUND(I90*H90,1)</f>
        <v>0</v>
      </c>
      <c r="BL90" s="25" t="s">
        <v>179</v>
      </c>
      <c r="BM90" s="25" t="s">
        <v>3121</v>
      </c>
    </row>
    <row r="91" s="12" customFormat="1">
      <c r="B91" s="246"/>
      <c r="C91" s="247"/>
      <c r="D91" s="248" t="s">
        <v>171</v>
      </c>
      <c r="E91" s="249" t="s">
        <v>36</v>
      </c>
      <c r="F91" s="250" t="s">
        <v>3122</v>
      </c>
      <c r="G91" s="247"/>
      <c r="H91" s="251">
        <v>67.5</v>
      </c>
      <c r="I91" s="252"/>
      <c r="J91" s="247"/>
      <c r="K91" s="247"/>
      <c r="L91" s="253"/>
      <c r="M91" s="254"/>
      <c r="N91" s="255"/>
      <c r="O91" s="255"/>
      <c r="P91" s="255"/>
      <c r="Q91" s="255"/>
      <c r="R91" s="255"/>
      <c r="S91" s="255"/>
      <c r="T91" s="256"/>
      <c r="AT91" s="257" t="s">
        <v>171</v>
      </c>
      <c r="AU91" s="257" t="s">
        <v>89</v>
      </c>
      <c r="AV91" s="12" t="s">
        <v>89</v>
      </c>
      <c r="AW91" s="12" t="s">
        <v>42</v>
      </c>
      <c r="AX91" s="12" t="s">
        <v>79</v>
      </c>
      <c r="AY91" s="257" t="s">
        <v>162</v>
      </c>
    </row>
    <row r="92" s="14" customFormat="1">
      <c r="B92" s="283"/>
      <c r="C92" s="284"/>
      <c r="D92" s="248" t="s">
        <v>171</v>
      </c>
      <c r="E92" s="285" t="s">
        <v>36</v>
      </c>
      <c r="F92" s="286" t="s">
        <v>679</v>
      </c>
      <c r="G92" s="284"/>
      <c r="H92" s="287">
        <v>67.5</v>
      </c>
      <c r="I92" s="288"/>
      <c r="J92" s="284"/>
      <c r="K92" s="284"/>
      <c r="L92" s="289"/>
      <c r="M92" s="290"/>
      <c r="N92" s="291"/>
      <c r="O92" s="291"/>
      <c r="P92" s="291"/>
      <c r="Q92" s="291"/>
      <c r="R92" s="291"/>
      <c r="S92" s="291"/>
      <c r="T92" s="292"/>
      <c r="AT92" s="293" t="s">
        <v>171</v>
      </c>
      <c r="AU92" s="293" t="s">
        <v>89</v>
      </c>
      <c r="AV92" s="14" t="s">
        <v>179</v>
      </c>
      <c r="AW92" s="14" t="s">
        <v>42</v>
      </c>
      <c r="AX92" s="14" t="s">
        <v>87</v>
      </c>
      <c r="AY92" s="293" t="s">
        <v>162</v>
      </c>
    </row>
    <row r="93" s="1" customFormat="1" ht="51" customHeight="1">
      <c r="B93" s="48"/>
      <c r="C93" s="235" t="s">
        <v>89</v>
      </c>
      <c r="D93" s="235" t="s">
        <v>165</v>
      </c>
      <c r="E93" s="236" t="s">
        <v>3123</v>
      </c>
      <c r="F93" s="237" t="s">
        <v>3124</v>
      </c>
      <c r="G93" s="238" t="s">
        <v>648</v>
      </c>
      <c r="H93" s="239">
        <v>67.5</v>
      </c>
      <c r="I93" s="240"/>
      <c r="J93" s="239">
        <f>ROUND(I93*H93,1)</f>
        <v>0</v>
      </c>
      <c r="K93" s="237" t="s">
        <v>239</v>
      </c>
      <c r="L93" s="74"/>
      <c r="M93" s="241" t="s">
        <v>36</v>
      </c>
      <c r="N93" s="242" t="s">
        <v>50</v>
      </c>
      <c r="O93" s="49"/>
      <c r="P93" s="243">
        <f>O93*H93</f>
        <v>0</v>
      </c>
      <c r="Q93" s="243">
        <v>0</v>
      </c>
      <c r="R93" s="243">
        <f>Q93*H93</f>
        <v>0</v>
      </c>
      <c r="S93" s="243">
        <v>0.28999999999999998</v>
      </c>
      <c r="T93" s="244">
        <f>S93*H93</f>
        <v>19.574999999999999</v>
      </c>
      <c r="AR93" s="25" t="s">
        <v>179</v>
      </c>
      <c r="AT93" s="25" t="s">
        <v>165</v>
      </c>
      <c r="AU93" s="25" t="s">
        <v>89</v>
      </c>
      <c r="AY93" s="25" t="s">
        <v>162</v>
      </c>
      <c r="BE93" s="245">
        <f>IF(N93="základní",J93,0)</f>
        <v>0</v>
      </c>
      <c r="BF93" s="245">
        <f>IF(N93="snížená",J93,0)</f>
        <v>0</v>
      </c>
      <c r="BG93" s="245">
        <f>IF(N93="zákl. přenesená",J93,0)</f>
        <v>0</v>
      </c>
      <c r="BH93" s="245">
        <f>IF(N93="sníž. přenesená",J93,0)</f>
        <v>0</v>
      </c>
      <c r="BI93" s="245">
        <f>IF(N93="nulová",J93,0)</f>
        <v>0</v>
      </c>
      <c r="BJ93" s="25" t="s">
        <v>87</v>
      </c>
      <c r="BK93" s="245">
        <f>ROUND(I93*H93,1)</f>
        <v>0</v>
      </c>
      <c r="BL93" s="25" t="s">
        <v>179</v>
      </c>
      <c r="BM93" s="25" t="s">
        <v>3125</v>
      </c>
    </row>
    <row r="94" s="12" customFormat="1">
      <c r="B94" s="246"/>
      <c r="C94" s="247"/>
      <c r="D94" s="248" t="s">
        <v>171</v>
      </c>
      <c r="E94" s="249" t="s">
        <v>36</v>
      </c>
      <c r="F94" s="250" t="s">
        <v>3126</v>
      </c>
      <c r="G94" s="247"/>
      <c r="H94" s="251">
        <v>67.5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171</v>
      </c>
      <c r="AU94" s="257" t="s">
        <v>89</v>
      </c>
      <c r="AV94" s="12" t="s">
        <v>89</v>
      </c>
      <c r="AW94" s="12" t="s">
        <v>42</v>
      </c>
      <c r="AX94" s="12" t="s">
        <v>79</v>
      </c>
      <c r="AY94" s="257" t="s">
        <v>162</v>
      </c>
    </row>
    <row r="95" s="14" customFormat="1">
      <c r="B95" s="283"/>
      <c r="C95" s="284"/>
      <c r="D95" s="248" t="s">
        <v>171</v>
      </c>
      <c r="E95" s="285" t="s">
        <v>36</v>
      </c>
      <c r="F95" s="286" t="s">
        <v>679</v>
      </c>
      <c r="G95" s="284"/>
      <c r="H95" s="287">
        <v>67.5</v>
      </c>
      <c r="I95" s="288"/>
      <c r="J95" s="284"/>
      <c r="K95" s="284"/>
      <c r="L95" s="289"/>
      <c r="M95" s="290"/>
      <c r="N95" s="291"/>
      <c r="O95" s="291"/>
      <c r="P95" s="291"/>
      <c r="Q95" s="291"/>
      <c r="R95" s="291"/>
      <c r="S95" s="291"/>
      <c r="T95" s="292"/>
      <c r="AT95" s="293" t="s">
        <v>171</v>
      </c>
      <c r="AU95" s="293" t="s">
        <v>89</v>
      </c>
      <c r="AV95" s="14" t="s">
        <v>179</v>
      </c>
      <c r="AW95" s="14" t="s">
        <v>42</v>
      </c>
      <c r="AX95" s="14" t="s">
        <v>87</v>
      </c>
      <c r="AY95" s="293" t="s">
        <v>162</v>
      </c>
    </row>
    <row r="96" s="1" customFormat="1" ht="51" customHeight="1">
      <c r="B96" s="48"/>
      <c r="C96" s="235" t="s">
        <v>161</v>
      </c>
      <c r="D96" s="235" t="s">
        <v>165</v>
      </c>
      <c r="E96" s="236" t="s">
        <v>3127</v>
      </c>
      <c r="F96" s="237" t="s">
        <v>3128</v>
      </c>
      <c r="G96" s="238" t="s">
        <v>648</v>
      </c>
      <c r="H96" s="239">
        <v>67.5</v>
      </c>
      <c r="I96" s="240"/>
      <c r="J96" s="239">
        <f>ROUND(I96*H96,1)</f>
        <v>0</v>
      </c>
      <c r="K96" s="237" t="s">
        <v>239</v>
      </c>
      <c r="L96" s="74"/>
      <c r="M96" s="241" t="s">
        <v>36</v>
      </c>
      <c r="N96" s="242" t="s">
        <v>50</v>
      </c>
      <c r="O96" s="49"/>
      <c r="P96" s="243">
        <f>O96*H96</f>
        <v>0</v>
      </c>
      <c r="Q96" s="243">
        <v>0</v>
      </c>
      <c r="R96" s="243">
        <f>Q96*H96</f>
        <v>0</v>
      </c>
      <c r="S96" s="243">
        <v>0.22</v>
      </c>
      <c r="T96" s="244">
        <f>S96*H96</f>
        <v>14.85</v>
      </c>
      <c r="AR96" s="25" t="s">
        <v>179</v>
      </c>
      <c r="AT96" s="25" t="s">
        <v>165</v>
      </c>
      <c r="AU96" s="25" t="s">
        <v>89</v>
      </c>
      <c r="AY96" s="25" t="s">
        <v>162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87</v>
      </c>
      <c r="BK96" s="245">
        <f>ROUND(I96*H96,1)</f>
        <v>0</v>
      </c>
      <c r="BL96" s="25" t="s">
        <v>179</v>
      </c>
      <c r="BM96" s="25" t="s">
        <v>3129</v>
      </c>
    </row>
    <row r="97" s="12" customFormat="1">
      <c r="B97" s="246"/>
      <c r="C97" s="247"/>
      <c r="D97" s="248" t="s">
        <v>171</v>
      </c>
      <c r="E97" s="249" t="s">
        <v>36</v>
      </c>
      <c r="F97" s="250" t="s">
        <v>3126</v>
      </c>
      <c r="G97" s="247"/>
      <c r="H97" s="251">
        <v>67.5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171</v>
      </c>
      <c r="AU97" s="257" t="s">
        <v>89</v>
      </c>
      <c r="AV97" s="12" t="s">
        <v>89</v>
      </c>
      <c r="AW97" s="12" t="s">
        <v>42</v>
      </c>
      <c r="AX97" s="12" t="s">
        <v>79</v>
      </c>
      <c r="AY97" s="257" t="s">
        <v>162</v>
      </c>
    </row>
    <row r="98" s="14" customFormat="1">
      <c r="B98" s="283"/>
      <c r="C98" s="284"/>
      <c r="D98" s="248" t="s">
        <v>171</v>
      </c>
      <c r="E98" s="285" t="s">
        <v>36</v>
      </c>
      <c r="F98" s="286" t="s">
        <v>679</v>
      </c>
      <c r="G98" s="284"/>
      <c r="H98" s="287">
        <v>67.5</v>
      </c>
      <c r="I98" s="288"/>
      <c r="J98" s="284"/>
      <c r="K98" s="284"/>
      <c r="L98" s="289"/>
      <c r="M98" s="290"/>
      <c r="N98" s="291"/>
      <c r="O98" s="291"/>
      <c r="P98" s="291"/>
      <c r="Q98" s="291"/>
      <c r="R98" s="291"/>
      <c r="S98" s="291"/>
      <c r="T98" s="292"/>
      <c r="AT98" s="293" t="s">
        <v>171</v>
      </c>
      <c r="AU98" s="293" t="s">
        <v>89</v>
      </c>
      <c r="AV98" s="14" t="s">
        <v>179</v>
      </c>
      <c r="AW98" s="14" t="s">
        <v>42</v>
      </c>
      <c r="AX98" s="14" t="s">
        <v>87</v>
      </c>
      <c r="AY98" s="293" t="s">
        <v>162</v>
      </c>
    </row>
    <row r="99" s="1" customFormat="1" ht="38.25" customHeight="1">
      <c r="B99" s="48"/>
      <c r="C99" s="235" t="s">
        <v>179</v>
      </c>
      <c r="D99" s="235" t="s">
        <v>165</v>
      </c>
      <c r="E99" s="236" t="s">
        <v>3130</v>
      </c>
      <c r="F99" s="237" t="s">
        <v>3131</v>
      </c>
      <c r="G99" s="238" t="s">
        <v>648</v>
      </c>
      <c r="H99" s="239">
        <v>92.340000000000003</v>
      </c>
      <c r="I99" s="240"/>
      <c r="J99" s="239">
        <f>ROUND(I99*H99,1)</f>
        <v>0</v>
      </c>
      <c r="K99" s="237" t="s">
        <v>239</v>
      </c>
      <c r="L99" s="74"/>
      <c r="M99" s="241" t="s">
        <v>36</v>
      </c>
      <c r="N99" s="242" t="s">
        <v>50</v>
      </c>
      <c r="O99" s="49"/>
      <c r="P99" s="243">
        <f>O99*H99</f>
        <v>0</v>
      </c>
      <c r="Q99" s="243">
        <v>5.0000000000000002E-05</v>
      </c>
      <c r="R99" s="243">
        <f>Q99*H99</f>
        <v>0.0046170000000000004</v>
      </c>
      <c r="S99" s="243">
        <v>0.128</v>
      </c>
      <c r="T99" s="244">
        <f>S99*H99</f>
        <v>11.819520000000001</v>
      </c>
      <c r="AR99" s="25" t="s">
        <v>179</v>
      </c>
      <c r="AT99" s="25" t="s">
        <v>165</v>
      </c>
      <c r="AU99" s="25" t="s">
        <v>89</v>
      </c>
      <c r="AY99" s="25" t="s">
        <v>162</v>
      </c>
      <c r="BE99" s="245">
        <f>IF(N99="základní",J99,0)</f>
        <v>0</v>
      </c>
      <c r="BF99" s="245">
        <f>IF(N99="snížená",J99,0)</f>
        <v>0</v>
      </c>
      <c r="BG99" s="245">
        <f>IF(N99="zákl. přenesená",J99,0)</f>
        <v>0</v>
      </c>
      <c r="BH99" s="245">
        <f>IF(N99="sníž. přenesená",J99,0)</f>
        <v>0</v>
      </c>
      <c r="BI99" s="245">
        <f>IF(N99="nulová",J99,0)</f>
        <v>0</v>
      </c>
      <c r="BJ99" s="25" t="s">
        <v>87</v>
      </c>
      <c r="BK99" s="245">
        <f>ROUND(I99*H99,1)</f>
        <v>0</v>
      </c>
      <c r="BL99" s="25" t="s">
        <v>179</v>
      </c>
      <c r="BM99" s="25" t="s">
        <v>3132</v>
      </c>
    </row>
    <row r="100" s="12" customFormat="1">
      <c r="B100" s="246"/>
      <c r="C100" s="247"/>
      <c r="D100" s="248" t="s">
        <v>171</v>
      </c>
      <c r="E100" s="249" t="s">
        <v>36</v>
      </c>
      <c r="F100" s="250" t="s">
        <v>3133</v>
      </c>
      <c r="G100" s="247"/>
      <c r="H100" s="251">
        <v>92.340000000000003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171</v>
      </c>
      <c r="AU100" s="257" t="s">
        <v>89</v>
      </c>
      <c r="AV100" s="12" t="s">
        <v>89</v>
      </c>
      <c r="AW100" s="12" t="s">
        <v>42</v>
      </c>
      <c r="AX100" s="12" t="s">
        <v>79</v>
      </c>
      <c r="AY100" s="257" t="s">
        <v>162</v>
      </c>
    </row>
    <row r="101" s="14" customFormat="1">
      <c r="B101" s="283"/>
      <c r="C101" s="284"/>
      <c r="D101" s="248" t="s">
        <v>171</v>
      </c>
      <c r="E101" s="285" t="s">
        <v>36</v>
      </c>
      <c r="F101" s="286" t="s">
        <v>679</v>
      </c>
      <c r="G101" s="284"/>
      <c r="H101" s="287">
        <v>92.340000000000003</v>
      </c>
      <c r="I101" s="288"/>
      <c r="J101" s="284"/>
      <c r="K101" s="284"/>
      <c r="L101" s="289"/>
      <c r="M101" s="290"/>
      <c r="N101" s="291"/>
      <c r="O101" s="291"/>
      <c r="P101" s="291"/>
      <c r="Q101" s="291"/>
      <c r="R101" s="291"/>
      <c r="S101" s="291"/>
      <c r="T101" s="292"/>
      <c r="AT101" s="293" t="s">
        <v>171</v>
      </c>
      <c r="AU101" s="293" t="s">
        <v>89</v>
      </c>
      <c r="AV101" s="14" t="s">
        <v>179</v>
      </c>
      <c r="AW101" s="14" t="s">
        <v>42</v>
      </c>
      <c r="AX101" s="14" t="s">
        <v>87</v>
      </c>
      <c r="AY101" s="293" t="s">
        <v>162</v>
      </c>
    </row>
    <row r="102" s="1" customFormat="1" ht="25.5" customHeight="1">
      <c r="B102" s="48"/>
      <c r="C102" s="235" t="s">
        <v>183</v>
      </c>
      <c r="D102" s="235" t="s">
        <v>165</v>
      </c>
      <c r="E102" s="236" t="s">
        <v>697</v>
      </c>
      <c r="F102" s="237" t="s">
        <v>698</v>
      </c>
      <c r="G102" s="238" t="s">
        <v>699</v>
      </c>
      <c r="H102" s="239">
        <v>143.55000000000001</v>
      </c>
      <c r="I102" s="240"/>
      <c r="J102" s="239">
        <f>ROUND(I102*H102,1)</f>
        <v>0</v>
      </c>
      <c r="K102" s="237" t="s">
        <v>239</v>
      </c>
      <c r="L102" s="74"/>
      <c r="M102" s="241" t="s">
        <v>36</v>
      </c>
      <c r="N102" s="242" t="s">
        <v>50</v>
      </c>
      <c r="O102" s="49"/>
      <c r="P102" s="243">
        <f>O102*H102</f>
        <v>0</v>
      </c>
      <c r="Q102" s="243">
        <v>0</v>
      </c>
      <c r="R102" s="243">
        <f>Q102*H102</f>
        <v>0</v>
      </c>
      <c r="S102" s="243">
        <v>0</v>
      </c>
      <c r="T102" s="244">
        <f>S102*H102</f>
        <v>0</v>
      </c>
      <c r="AR102" s="25" t="s">
        <v>179</v>
      </c>
      <c r="AT102" s="25" t="s">
        <v>165</v>
      </c>
      <c r="AU102" s="25" t="s">
        <v>89</v>
      </c>
      <c r="AY102" s="25" t="s">
        <v>162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87</v>
      </c>
      <c r="BK102" s="245">
        <f>ROUND(I102*H102,1)</f>
        <v>0</v>
      </c>
      <c r="BL102" s="25" t="s">
        <v>179</v>
      </c>
      <c r="BM102" s="25" t="s">
        <v>3134</v>
      </c>
    </row>
    <row r="103" s="12" customFormat="1">
      <c r="B103" s="246"/>
      <c r="C103" s="247"/>
      <c r="D103" s="248" t="s">
        <v>171</v>
      </c>
      <c r="E103" s="249" t="s">
        <v>36</v>
      </c>
      <c r="F103" s="250" t="s">
        <v>3135</v>
      </c>
      <c r="G103" s="247"/>
      <c r="H103" s="251">
        <v>143.55000000000001</v>
      </c>
      <c r="I103" s="252"/>
      <c r="J103" s="247"/>
      <c r="K103" s="247"/>
      <c r="L103" s="253"/>
      <c r="M103" s="254"/>
      <c r="N103" s="255"/>
      <c r="O103" s="255"/>
      <c r="P103" s="255"/>
      <c r="Q103" s="255"/>
      <c r="R103" s="255"/>
      <c r="S103" s="255"/>
      <c r="T103" s="256"/>
      <c r="AT103" s="257" t="s">
        <v>171</v>
      </c>
      <c r="AU103" s="257" t="s">
        <v>89</v>
      </c>
      <c r="AV103" s="12" t="s">
        <v>89</v>
      </c>
      <c r="AW103" s="12" t="s">
        <v>42</v>
      </c>
      <c r="AX103" s="12" t="s">
        <v>87</v>
      </c>
      <c r="AY103" s="257" t="s">
        <v>162</v>
      </c>
    </row>
    <row r="104" s="1" customFormat="1" ht="25.5" customHeight="1">
      <c r="B104" s="48"/>
      <c r="C104" s="235" t="s">
        <v>187</v>
      </c>
      <c r="D104" s="235" t="s">
        <v>165</v>
      </c>
      <c r="E104" s="236" t="s">
        <v>702</v>
      </c>
      <c r="F104" s="237" t="s">
        <v>703</v>
      </c>
      <c r="G104" s="238" t="s">
        <v>704</v>
      </c>
      <c r="H104" s="239">
        <v>62</v>
      </c>
      <c r="I104" s="240"/>
      <c r="J104" s="239">
        <f>ROUND(I104*H104,1)</f>
        <v>0</v>
      </c>
      <c r="K104" s="237" t="s">
        <v>239</v>
      </c>
      <c r="L104" s="74"/>
      <c r="M104" s="241" t="s">
        <v>36</v>
      </c>
      <c r="N104" s="242" t="s">
        <v>50</v>
      </c>
      <c r="O104" s="49"/>
      <c r="P104" s="243">
        <f>O104*H104</f>
        <v>0</v>
      </c>
      <c r="Q104" s="243">
        <v>0</v>
      </c>
      <c r="R104" s="243">
        <f>Q104*H104</f>
        <v>0</v>
      </c>
      <c r="S104" s="243">
        <v>0</v>
      </c>
      <c r="T104" s="244">
        <f>S104*H104</f>
        <v>0</v>
      </c>
      <c r="AR104" s="25" t="s">
        <v>179</v>
      </c>
      <c r="AT104" s="25" t="s">
        <v>165</v>
      </c>
      <c r="AU104" s="25" t="s">
        <v>89</v>
      </c>
      <c r="AY104" s="25" t="s">
        <v>162</v>
      </c>
      <c r="BE104" s="245">
        <f>IF(N104="základní",J104,0)</f>
        <v>0</v>
      </c>
      <c r="BF104" s="245">
        <f>IF(N104="snížená",J104,0)</f>
        <v>0</v>
      </c>
      <c r="BG104" s="245">
        <f>IF(N104="zákl. přenesená",J104,0)</f>
        <v>0</v>
      </c>
      <c r="BH104" s="245">
        <f>IF(N104="sníž. přenesená",J104,0)</f>
        <v>0</v>
      </c>
      <c r="BI104" s="245">
        <f>IF(N104="nulová",J104,0)</f>
        <v>0</v>
      </c>
      <c r="BJ104" s="25" t="s">
        <v>87</v>
      </c>
      <c r="BK104" s="245">
        <f>ROUND(I104*H104,1)</f>
        <v>0</v>
      </c>
      <c r="BL104" s="25" t="s">
        <v>179</v>
      </c>
      <c r="BM104" s="25" t="s">
        <v>3136</v>
      </c>
    </row>
    <row r="105" s="12" customFormat="1">
      <c r="B105" s="246"/>
      <c r="C105" s="247"/>
      <c r="D105" s="248" t="s">
        <v>171</v>
      </c>
      <c r="E105" s="249" t="s">
        <v>36</v>
      </c>
      <c r="F105" s="250" t="s">
        <v>3137</v>
      </c>
      <c r="G105" s="247"/>
      <c r="H105" s="251">
        <v>62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171</v>
      </c>
      <c r="AU105" s="257" t="s">
        <v>89</v>
      </c>
      <c r="AV105" s="12" t="s">
        <v>89</v>
      </c>
      <c r="AW105" s="12" t="s">
        <v>42</v>
      </c>
      <c r="AX105" s="12" t="s">
        <v>87</v>
      </c>
      <c r="AY105" s="257" t="s">
        <v>162</v>
      </c>
    </row>
    <row r="106" s="1" customFormat="1" ht="63.75" customHeight="1">
      <c r="B106" s="48"/>
      <c r="C106" s="235" t="s">
        <v>191</v>
      </c>
      <c r="D106" s="235" t="s">
        <v>165</v>
      </c>
      <c r="E106" s="236" t="s">
        <v>707</v>
      </c>
      <c r="F106" s="237" t="s">
        <v>708</v>
      </c>
      <c r="G106" s="238" t="s">
        <v>247</v>
      </c>
      <c r="H106" s="239">
        <v>60</v>
      </c>
      <c r="I106" s="240"/>
      <c r="J106" s="239">
        <f>ROUND(I106*H106,1)</f>
        <v>0</v>
      </c>
      <c r="K106" s="237" t="s">
        <v>239</v>
      </c>
      <c r="L106" s="74"/>
      <c r="M106" s="241" t="s">
        <v>36</v>
      </c>
      <c r="N106" s="242" t="s">
        <v>50</v>
      </c>
      <c r="O106" s="49"/>
      <c r="P106" s="243">
        <f>O106*H106</f>
        <v>0</v>
      </c>
      <c r="Q106" s="243">
        <v>0.0086767000000000007</v>
      </c>
      <c r="R106" s="243">
        <f>Q106*H106</f>
        <v>0.52060200000000001</v>
      </c>
      <c r="S106" s="243">
        <v>0</v>
      </c>
      <c r="T106" s="244">
        <f>S106*H106</f>
        <v>0</v>
      </c>
      <c r="AR106" s="25" t="s">
        <v>179</v>
      </c>
      <c r="AT106" s="25" t="s">
        <v>165</v>
      </c>
      <c r="AU106" s="25" t="s">
        <v>89</v>
      </c>
      <c r="AY106" s="25" t="s">
        <v>162</v>
      </c>
      <c r="BE106" s="245">
        <f>IF(N106="základní",J106,0)</f>
        <v>0</v>
      </c>
      <c r="BF106" s="245">
        <f>IF(N106="snížená",J106,0)</f>
        <v>0</v>
      </c>
      <c r="BG106" s="245">
        <f>IF(N106="zákl. přenesená",J106,0)</f>
        <v>0</v>
      </c>
      <c r="BH106" s="245">
        <f>IF(N106="sníž. přenesená",J106,0)</f>
        <v>0</v>
      </c>
      <c r="BI106" s="245">
        <f>IF(N106="nulová",J106,0)</f>
        <v>0</v>
      </c>
      <c r="BJ106" s="25" t="s">
        <v>87</v>
      </c>
      <c r="BK106" s="245">
        <f>ROUND(I106*H106,1)</f>
        <v>0</v>
      </c>
      <c r="BL106" s="25" t="s">
        <v>179</v>
      </c>
      <c r="BM106" s="25" t="s">
        <v>3138</v>
      </c>
    </row>
    <row r="107" s="12" customFormat="1">
      <c r="B107" s="246"/>
      <c r="C107" s="247"/>
      <c r="D107" s="248" t="s">
        <v>171</v>
      </c>
      <c r="E107" s="249" t="s">
        <v>36</v>
      </c>
      <c r="F107" s="250" t="s">
        <v>3139</v>
      </c>
      <c r="G107" s="247"/>
      <c r="H107" s="251">
        <v>60</v>
      </c>
      <c r="I107" s="252"/>
      <c r="J107" s="247"/>
      <c r="K107" s="247"/>
      <c r="L107" s="253"/>
      <c r="M107" s="254"/>
      <c r="N107" s="255"/>
      <c r="O107" s="255"/>
      <c r="P107" s="255"/>
      <c r="Q107" s="255"/>
      <c r="R107" s="255"/>
      <c r="S107" s="255"/>
      <c r="T107" s="256"/>
      <c r="AT107" s="257" t="s">
        <v>171</v>
      </c>
      <c r="AU107" s="257" t="s">
        <v>89</v>
      </c>
      <c r="AV107" s="12" t="s">
        <v>89</v>
      </c>
      <c r="AW107" s="12" t="s">
        <v>42</v>
      </c>
      <c r="AX107" s="12" t="s">
        <v>87</v>
      </c>
      <c r="AY107" s="257" t="s">
        <v>162</v>
      </c>
    </row>
    <row r="108" s="1" customFormat="1" ht="63.75" customHeight="1">
      <c r="B108" s="48"/>
      <c r="C108" s="235" t="s">
        <v>195</v>
      </c>
      <c r="D108" s="235" t="s">
        <v>165</v>
      </c>
      <c r="E108" s="236" t="s">
        <v>711</v>
      </c>
      <c r="F108" s="237" t="s">
        <v>712</v>
      </c>
      <c r="G108" s="238" t="s">
        <v>247</v>
      </c>
      <c r="H108" s="239">
        <v>10</v>
      </c>
      <c r="I108" s="240"/>
      <c r="J108" s="239">
        <f>ROUND(I108*H108,1)</f>
        <v>0</v>
      </c>
      <c r="K108" s="237" t="s">
        <v>239</v>
      </c>
      <c r="L108" s="74"/>
      <c r="M108" s="241" t="s">
        <v>36</v>
      </c>
      <c r="N108" s="242" t="s">
        <v>50</v>
      </c>
      <c r="O108" s="49"/>
      <c r="P108" s="243">
        <f>O108*H108</f>
        <v>0</v>
      </c>
      <c r="Q108" s="243">
        <v>0.0126885</v>
      </c>
      <c r="R108" s="243">
        <f>Q108*H108</f>
        <v>0.126885</v>
      </c>
      <c r="S108" s="243">
        <v>0</v>
      </c>
      <c r="T108" s="244">
        <f>S108*H108</f>
        <v>0</v>
      </c>
      <c r="AR108" s="25" t="s">
        <v>179</v>
      </c>
      <c r="AT108" s="25" t="s">
        <v>165</v>
      </c>
      <c r="AU108" s="25" t="s">
        <v>89</v>
      </c>
      <c r="AY108" s="25" t="s">
        <v>162</v>
      </c>
      <c r="BE108" s="245">
        <f>IF(N108="základní",J108,0)</f>
        <v>0</v>
      </c>
      <c r="BF108" s="245">
        <f>IF(N108="snížená",J108,0)</f>
        <v>0</v>
      </c>
      <c r="BG108" s="245">
        <f>IF(N108="zákl. přenesená",J108,0)</f>
        <v>0</v>
      </c>
      <c r="BH108" s="245">
        <f>IF(N108="sníž. přenesená",J108,0)</f>
        <v>0</v>
      </c>
      <c r="BI108" s="245">
        <f>IF(N108="nulová",J108,0)</f>
        <v>0</v>
      </c>
      <c r="BJ108" s="25" t="s">
        <v>87</v>
      </c>
      <c r="BK108" s="245">
        <f>ROUND(I108*H108,1)</f>
        <v>0</v>
      </c>
      <c r="BL108" s="25" t="s">
        <v>179</v>
      </c>
      <c r="BM108" s="25" t="s">
        <v>3140</v>
      </c>
    </row>
    <row r="109" s="12" customFormat="1">
      <c r="B109" s="246"/>
      <c r="C109" s="247"/>
      <c r="D109" s="248" t="s">
        <v>171</v>
      </c>
      <c r="E109" s="249" t="s">
        <v>36</v>
      </c>
      <c r="F109" s="250" t="s">
        <v>1154</v>
      </c>
      <c r="G109" s="247"/>
      <c r="H109" s="251">
        <v>10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171</v>
      </c>
      <c r="AU109" s="257" t="s">
        <v>89</v>
      </c>
      <c r="AV109" s="12" t="s">
        <v>89</v>
      </c>
      <c r="AW109" s="12" t="s">
        <v>42</v>
      </c>
      <c r="AX109" s="12" t="s">
        <v>87</v>
      </c>
      <c r="AY109" s="257" t="s">
        <v>162</v>
      </c>
    </row>
    <row r="110" s="1" customFormat="1" ht="63.75" customHeight="1">
      <c r="B110" s="48"/>
      <c r="C110" s="235" t="s">
        <v>199</v>
      </c>
      <c r="D110" s="235" t="s">
        <v>165</v>
      </c>
      <c r="E110" s="236" t="s">
        <v>715</v>
      </c>
      <c r="F110" s="237" t="s">
        <v>716</v>
      </c>
      <c r="G110" s="238" t="s">
        <v>247</v>
      </c>
      <c r="H110" s="239">
        <v>15</v>
      </c>
      <c r="I110" s="240"/>
      <c r="J110" s="239">
        <f>ROUND(I110*H110,1)</f>
        <v>0</v>
      </c>
      <c r="K110" s="237" t="s">
        <v>239</v>
      </c>
      <c r="L110" s="74"/>
      <c r="M110" s="241" t="s">
        <v>36</v>
      </c>
      <c r="N110" s="242" t="s">
        <v>50</v>
      </c>
      <c r="O110" s="49"/>
      <c r="P110" s="243">
        <f>O110*H110</f>
        <v>0</v>
      </c>
      <c r="Q110" s="243">
        <v>0.036904300000000001</v>
      </c>
      <c r="R110" s="243">
        <f>Q110*H110</f>
        <v>0.55356450000000001</v>
      </c>
      <c r="S110" s="243">
        <v>0</v>
      </c>
      <c r="T110" s="244">
        <f>S110*H110</f>
        <v>0</v>
      </c>
      <c r="AR110" s="25" t="s">
        <v>179</v>
      </c>
      <c r="AT110" s="25" t="s">
        <v>165</v>
      </c>
      <c r="AU110" s="25" t="s">
        <v>89</v>
      </c>
      <c r="AY110" s="25" t="s">
        <v>162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87</v>
      </c>
      <c r="BK110" s="245">
        <f>ROUND(I110*H110,1)</f>
        <v>0</v>
      </c>
      <c r="BL110" s="25" t="s">
        <v>179</v>
      </c>
      <c r="BM110" s="25" t="s">
        <v>3141</v>
      </c>
    </row>
    <row r="111" s="12" customFormat="1">
      <c r="B111" s="246"/>
      <c r="C111" s="247"/>
      <c r="D111" s="248" t="s">
        <v>171</v>
      </c>
      <c r="E111" s="249" t="s">
        <v>36</v>
      </c>
      <c r="F111" s="250" t="s">
        <v>3142</v>
      </c>
      <c r="G111" s="247"/>
      <c r="H111" s="251">
        <v>15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171</v>
      </c>
      <c r="AU111" s="257" t="s">
        <v>89</v>
      </c>
      <c r="AV111" s="12" t="s">
        <v>89</v>
      </c>
      <c r="AW111" s="12" t="s">
        <v>42</v>
      </c>
      <c r="AX111" s="12" t="s">
        <v>87</v>
      </c>
      <c r="AY111" s="257" t="s">
        <v>162</v>
      </c>
    </row>
    <row r="112" s="1" customFormat="1" ht="25.5" customHeight="1">
      <c r="B112" s="48"/>
      <c r="C112" s="235" t="s">
        <v>203</v>
      </c>
      <c r="D112" s="235" t="s">
        <v>165</v>
      </c>
      <c r="E112" s="236" t="s">
        <v>719</v>
      </c>
      <c r="F112" s="237" t="s">
        <v>720</v>
      </c>
      <c r="G112" s="238" t="s">
        <v>247</v>
      </c>
      <c r="H112" s="239">
        <v>156</v>
      </c>
      <c r="I112" s="240"/>
      <c r="J112" s="239">
        <f>ROUND(I112*H112,1)</f>
        <v>0</v>
      </c>
      <c r="K112" s="237" t="s">
        <v>239</v>
      </c>
      <c r="L112" s="74"/>
      <c r="M112" s="241" t="s">
        <v>36</v>
      </c>
      <c r="N112" s="242" t="s">
        <v>50</v>
      </c>
      <c r="O112" s="49"/>
      <c r="P112" s="243">
        <f>O112*H112</f>
        <v>0</v>
      </c>
      <c r="Q112" s="243">
        <v>0.00015323999999999999</v>
      </c>
      <c r="R112" s="243">
        <f>Q112*H112</f>
        <v>0.02390544</v>
      </c>
      <c r="S112" s="243">
        <v>0</v>
      </c>
      <c r="T112" s="244">
        <f>S112*H112</f>
        <v>0</v>
      </c>
      <c r="AR112" s="25" t="s">
        <v>179</v>
      </c>
      <c r="AT112" s="25" t="s">
        <v>165</v>
      </c>
      <c r="AU112" s="25" t="s">
        <v>89</v>
      </c>
      <c r="AY112" s="25" t="s">
        <v>162</v>
      </c>
      <c r="BE112" s="245">
        <f>IF(N112="základní",J112,0)</f>
        <v>0</v>
      </c>
      <c r="BF112" s="245">
        <f>IF(N112="snížená",J112,0)</f>
        <v>0</v>
      </c>
      <c r="BG112" s="245">
        <f>IF(N112="zákl. přenesená",J112,0)</f>
        <v>0</v>
      </c>
      <c r="BH112" s="245">
        <f>IF(N112="sníž. přenesená",J112,0)</f>
        <v>0</v>
      </c>
      <c r="BI112" s="245">
        <f>IF(N112="nulová",J112,0)</f>
        <v>0</v>
      </c>
      <c r="BJ112" s="25" t="s">
        <v>87</v>
      </c>
      <c r="BK112" s="245">
        <f>ROUND(I112*H112,1)</f>
        <v>0</v>
      </c>
      <c r="BL112" s="25" t="s">
        <v>179</v>
      </c>
      <c r="BM112" s="25" t="s">
        <v>3143</v>
      </c>
    </row>
    <row r="113" s="12" customFormat="1">
      <c r="B113" s="246"/>
      <c r="C113" s="247"/>
      <c r="D113" s="248" t="s">
        <v>171</v>
      </c>
      <c r="E113" s="249" t="s">
        <v>36</v>
      </c>
      <c r="F113" s="250" t="s">
        <v>3144</v>
      </c>
      <c r="G113" s="247"/>
      <c r="H113" s="251">
        <v>156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171</v>
      </c>
      <c r="AU113" s="257" t="s">
        <v>89</v>
      </c>
      <c r="AV113" s="12" t="s">
        <v>89</v>
      </c>
      <c r="AW113" s="12" t="s">
        <v>42</v>
      </c>
      <c r="AX113" s="12" t="s">
        <v>79</v>
      </c>
      <c r="AY113" s="257" t="s">
        <v>162</v>
      </c>
    </row>
    <row r="114" s="14" customFormat="1">
      <c r="B114" s="283"/>
      <c r="C114" s="284"/>
      <c r="D114" s="248" t="s">
        <v>171</v>
      </c>
      <c r="E114" s="285" t="s">
        <v>36</v>
      </c>
      <c r="F114" s="286" t="s">
        <v>679</v>
      </c>
      <c r="G114" s="284"/>
      <c r="H114" s="287">
        <v>156</v>
      </c>
      <c r="I114" s="288"/>
      <c r="J114" s="284"/>
      <c r="K114" s="284"/>
      <c r="L114" s="289"/>
      <c r="M114" s="290"/>
      <c r="N114" s="291"/>
      <c r="O114" s="291"/>
      <c r="P114" s="291"/>
      <c r="Q114" s="291"/>
      <c r="R114" s="291"/>
      <c r="S114" s="291"/>
      <c r="T114" s="292"/>
      <c r="AT114" s="293" t="s">
        <v>171</v>
      </c>
      <c r="AU114" s="293" t="s">
        <v>89</v>
      </c>
      <c r="AV114" s="14" t="s">
        <v>179</v>
      </c>
      <c r="AW114" s="14" t="s">
        <v>42</v>
      </c>
      <c r="AX114" s="14" t="s">
        <v>87</v>
      </c>
      <c r="AY114" s="293" t="s">
        <v>162</v>
      </c>
    </row>
    <row r="115" s="1" customFormat="1" ht="25.5" customHeight="1">
      <c r="B115" s="48"/>
      <c r="C115" s="235" t="s">
        <v>207</v>
      </c>
      <c r="D115" s="235" t="s">
        <v>165</v>
      </c>
      <c r="E115" s="236" t="s">
        <v>723</v>
      </c>
      <c r="F115" s="237" t="s">
        <v>724</v>
      </c>
      <c r="G115" s="238" t="s">
        <v>247</v>
      </c>
      <c r="H115" s="239">
        <v>156</v>
      </c>
      <c r="I115" s="240"/>
      <c r="J115" s="239">
        <f>ROUND(I115*H115,1)</f>
        <v>0</v>
      </c>
      <c r="K115" s="237" t="s">
        <v>239</v>
      </c>
      <c r="L115" s="74"/>
      <c r="M115" s="241" t="s">
        <v>36</v>
      </c>
      <c r="N115" s="242" t="s">
        <v>50</v>
      </c>
      <c r="O115" s="49"/>
      <c r="P115" s="243">
        <f>O115*H115</f>
        <v>0</v>
      </c>
      <c r="Q115" s="243">
        <v>0</v>
      </c>
      <c r="R115" s="243">
        <f>Q115*H115</f>
        <v>0</v>
      </c>
      <c r="S115" s="243">
        <v>0</v>
      </c>
      <c r="T115" s="244">
        <f>S115*H115</f>
        <v>0</v>
      </c>
      <c r="AR115" s="25" t="s">
        <v>179</v>
      </c>
      <c r="AT115" s="25" t="s">
        <v>165</v>
      </c>
      <c r="AU115" s="25" t="s">
        <v>89</v>
      </c>
      <c r="AY115" s="25" t="s">
        <v>162</v>
      </c>
      <c r="BE115" s="245">
        <f>IF(N115="základní",J115,0)</f>
        <v>0</v>
      </c>
      <c r="BF115" s="245">
        <f>IF(N115="snížená",J115,0)</f>
        <v>0</v>
      </c>
      <c r="BG115" s="245">
        <f>IF(N115="zákl. přenesená",J115,0)</f>
        <v>0</v>
      </c>
      <c r="BH115" s="245">
        <f>IF(N115="sníž. přenesená",J115,0)</f>
        <v>0</v>
      </c>
      <c r="BI115" s="245">
        <f>IF(N115="nulová",J115,0)</f>
        <v>0</v>
      </c>
      <c r="BJ115" s="25" t="s">
        <v>87</v>
      </c>
      <c r="BK115" s="245">
        <f>ROUND(I115*H115,1)</f>
        <v>0</v>
      </c>
      <c r="BL115" s="25" t="s">
        <v>179</v>
      </c>
      <c r="BM115" s="25" t="s">
        <v>3145</v>
      </c>
    </row>
    <row r="116" s="12" customFormat="1">
      <c r="B116" s="246"/>
      <c r="C116" s="247"/>
      <c r="D116" s="248" t="s">
        <v>171</v>
      </c>
      <c r="E116" s="249" t="s">
        <v>36</v>
      </c>
      <c r="F116" s="250" t="s">
        <v>3144</v>
      </c>
      <c r="G116" s="247"/>
      <c r="H116" s="251">
        <v>156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171</v>
      </c>
      <c r="AU116" s="257" t="s">
        <v>89</v>
      </c>
      <c r="AV116" s="12" t="s">
        <v>89</v>
      </c>
      <c r="AW116" s="12" t="s">
        <v>42</v>
      </c>
      <c r="AX116" s="12" t="s">
        <v>79</v>
      </c>
      <c r="AY116" s="257" t="s">
        <v>162</v>
      </c>
    </row>
    <row r="117" s="14" customFormat="1">
      <c r="B117" s="283"/>
      <c r="C117" s="284"/>
      <c r="D117" s="248" t="s">
        <v>171</v>
      </c>
      <c r="E117" s="285" t="s">
        <v>36</v>
      </c>
      <c r="F117" s="286" t="s">
        <v>679</v>
      </c>
      <c r="G117" s="284"/>
      <c r="H117" s="287">
        <v>156</v>
      </c>
      <c r="I117" s="288"/>
      <c r="J117" s="284"/>
      <c r="K117" s="284"/>
      <c r="L117" s="289"/>
      <c r="M117" s="290"/>
      <c r="N117" s="291"/>
      <c r="O117" s="291"/>
      <c r="P117" s="291"/>
      <c r="Q117" s="291"/>
      <c r="R117" s="291"/>
      <c r="S117" s="291"/>
      <c r="T117" s="292"/>
      <c r="AT117" s="293" t="s">
        <v>171</v>
      </c>
      <c r="AU117" s="293" t="s">
        <v>89</v>
      </c>
      <c r="AV117" s="14" t="s">
        <v>179</v>
      </c>
      <c r="AW117" s="14" t="s">
        <v>42</v>
      </c>
      <c r="AX117" s="14" t="s">
        <v>87</v>
      </c>
      <c r="AY117" s="293" t="s">
        <v>162</v>
      </c>
    </row>
    <row r="118" s="1" customFormat="1" ht="38.25" customHeight="1">
      <c r="B118" s="48"/>
      <c r="C118" s="235" t="s">
        <v>211</v>
      </c>
      <c r="D118" s="235" t="s">
        <v>165</v>
      </c>
      <c r="E118" s="236" t="s">
        <v>726</v>
      </c>
      <c r="F118" s="237" t="s">
        <v>727</v>
      </c>
      <c r="G118" s="238" t="s">
        <v>614</v>
      </c>
      <c r="H118" s="239">
        <v>6.75</v>
      </c>
      <c r="I118" s="240"/>
      <c r="J118" s="239">
        <f>ROUND(I118*H118,1)</f>
        <v>0</v>
      </c>
      <c r="K118" s="237" t="s">
        <v>239</v>
      </c>
      <c r="L118" s="74"/>
      <c r="M118" s="241" t="s">
        <v>36</v>
      </c>
      <c r="N118" s="242" t="s">
        <v>50</v>
      </c>
      <c r="O118" s="49"/>
      <c r="P118" s="243">
        <f>O118*H118</f>
        <v>0</v>
      </c>
      <c r="Q118" s="243">
        <v>0</v>
      </c>
      <c r="R118" s="243">
        <f>Q118*H118</f>
        <v>0</v>
      </c>
      <c r="S118" s="243">
        <v>0</v>
      </c>
      <c r="T118" s="244">
        <f>S118*H118</f>
        <v>0</v>
      </c>
      <c r="AR118" s="25" t="s">
        <v>179</v>
      </c>
      <c r="AT118" s="25" t="s">
        <v>165</v>
      </c>
      <c r="AU118" s="25" t="s">
        <v>89</v>
      </c>
      <c r="AY118" s="25" t="s">
        <v>162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87</v>
      </c>
      <c r="BK118" s="245">
        <f>ROUND(I118*H118,1)</f>
        <v>0</v>
      </c>
      <c r="BL118" s="25" t="s">
        <v>179</v>
      </c>
      <c r="BM118" s="25" t="s">
        <v>3146</v>
      </c>
    </row>
    <row r="119" s="12" customFormat="1">
      <c r="B119" s="246"/>
      <c r="C119" s="247"/>
      <c r="D119" s="248" t="s">
        <v>171</v>
      </c>
      <c r="E119" s="249" t="s">
        <v>36</v>
      </c>
      <c r="F119" s="250" t="s">
        <v>3147</v>
      </c>
      <c r="G119" s="247"/>
      <c r="H119" s="251">
        <v>6.75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171</v>
      </c>
      <c r="AU119" s="257" t="s">
        <v>89</v>
      </c>
      <c r="AV119" s="12" t="s">
        <v>89</v>
      </c>
      <c r="AW119" s="12" t="s">
        <v>42</v>
      </c>
      <c r="AX119" s="12" t="s">
        <v>79</v>
      </c>
      <c r="AY119" s="257" t="s">
        <v>162</v>
      </c>
    </row>
    <row r="120" s="14" customFormat="1">
      <c r="B120" s="283"/>
      <c r="C120" s="284"/>
      <c r="D120" s="248" t="s">
        <v>171</v>
      </c>
      <c r="E120" s="285" t="s">
        <v>656</v>
      </c>
      <c r="F120" s="286" t="s">
        <v>679</v>
      </c>
      <c r="G120" s="284"/>
      <c r="H120" s="287">
        <v>6.75</v>
      </c>
      <c r="I120" s="288"/>
      <c r="J120" s="284"/>
      <c r="K120" s="284"/>
      <c r="L120" s="289"/>
      <c r="M120" s="290"/>
      <c r="N120" s="291"/>
      <c r="O120" s="291"/>
      <c r="P120" s="291"/>
      <c r="Q120" s="291"/>
      <c r="R120" s="291"/>
      <c r="S120" s="291"/>
      <c r="T120" s="292"/>
      <c r="AT120" s="293" t="s">
        <v>171</v>
      </c>
      <c r="AU120" s="293" t="s">
        <v>89</v>
      </c>
      <c r="AV120" s="14" t="s">
        <v>179</v>
      </c>
      <c r="AW120" s="14" t="s">
        <v>42</v>
      </c>
      <c r="AX120" s="14" t="s">
        <v>87</v>
      </c>
      <c r="AY120" s="293" t="s">
        <v>162</v>
      </c>
    </row>
    <row r="121" s="1" customFormat="1" ht="25.5" customHeight="1">
      <c r="B121" s="48"/>
      <c r="C121" s="235" t="s">
        <v>215</v>
      </c>
      <c r="D121" s="235" t="s">
        <v>165</v>
      </c>
      <c r="E121" s="236" t="s">
        <v>730</v>
      </c>
      <c r="F121" s="237" t="s">
        <v>731</v>
      </c>
      <c r="G121" s="238" t="s">
        <v>614</v>
      </c>
      <c r="H121" s="239">
        <v>172.13</v>
      </c>
      <c r="I121" s="240"/>
      <c r="J121" s="239">
        <f>ROUND(I121*H121,1)</f>
        <v>0</v>
      </c>
      <c r="K121" s="237" t="s">
        <v>239</v>
      </c>
      <c r="L121" s="74"/>
      <c r="M121" s="241" t="s">
        <v>36</v>
      </c>
      <c r="N121" s="242" t="s">
        <v>50</v>
      </c>
      <c r="O121" s="49"/>
      <c r="P121" s="243">
        <f>O121*H121</f>
        <v>0</v>
      </c>
      <c r="Q121" s="243">
        <v>0</v>
      </c>
      <c r="R121" s="243">
        <f>Q121*H121</f>
        <v>0</v>
      </c>
      <c r="S121" s="243">
        <v>0</v>
      </c>
      <c r="T121" s="244">
        <f>S121*H121</f>
        <v>0</v>
      </c>
      <c r="AR121" s="25" t="s">
        <v>179</v>
      </c>
      <c r="AT121" s="25" t="s">
        <v>165</v>
      </c>
      <c r="AU121" s="25" t="s">
        <v>89</v>
      </c>
      <c r="AY121" s="25" t="s">
        <v>162</v>
      </c>
      <c r="BE121" s="245">
        <f>IF(N121="základní",J121,0)</f>
        <v>0</v>
      </c>
      <c r="BF121" s="245">
        <f>IF(N121="snížená",J121,0)</f>
        <v>0</v>
      </c>
      <c r="BG121" s="245">
        <f>IF(N121="zákl. přenesená",J121,0)</f>
        <v>0</v>
      </c>
      <c r="BH121" s="245">
        <f>IF(N121="sníž. přenesená",J121,0)</f>
        <v>0</v>
      </c>
      <c r="BI121" s="245">
        <f>IF(N121="nulová",J121,0)</f>
        <v>0</v>
      </c>
      <c r="BJ121" s="25" t="s">
        <v>87</v>
      </c>
      <c r="BK121" s="245">
        <f>ROUND(I121*H121,1)</f>
        <v>0</v>
      </c>
      <c r="BL121" s="25" t="s">
        <v>179</v>
      </c>
      <c r="BM121" s="25" t="s">
        <v>3148</v>
      </c>
    </row>
    <row r="122" s="12" customFormat="1">
      <c r="B122" s="246"/>
      <c r="C122" s="247"/>
      <c r="D122" s="248" t="s">
        <v>171</v>
      </c>
      <c r="E122" s="249" t="s">
        <v>36</v>
      </c>
      <c r="F122" s="250" t="s">
        <v>3149</v>
      </c>
      <c r="G122" s="247"/>
      <c r="H122" s="251">
        <v>121.5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171</v>
      </c>
      <c r="AU122" s="257" t="s">
        <v>89</v>
      </c>
      <c r="AV122" s="12" t="s">
        <v>89</v>
      </c>
      <c r="AW122" s="12" t="s">
        <v>42</v>
      </c>
      <c r="AX122" s="12" t="s">
        <v>79</v>
      </c>
      <c r="AY122" s="257" t="s">
        <v>162</v>
      </c>
    </row>
    <row r="123" s="12" customFormat="1">
      <c r="B123" s="246"/>
      <c r="C123" s="247"/>
      <c r="D123" s="248" t="s">
        <v>171</v>
      </c>
      <c r="E123" s="249" t="s">
        <v>36</v>
      </c>
      <c r="F123" s="250" t="s">
        <v>3150</v>
      </c>
      <c r="G123" s="247"/>
      <c r="H123" s="251">
        <v>20.25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171</v>
      </c>
      <c r="AU123" s="257" t="s">
        <v>89</v>
      </c>
      <c r="AV123" s="12" t="s">
        <v>89</v>
      </c>
      <c r="AW123" s="12" t="s">
        <v>42</v>
      </c>
      <c r="AX123" s="12" t="s">
        <v>79</v>
      </c>
      <c r="AY123" s="257" t="s">
        <v>162</v>
      </c>
    </row>
    <row r="124" s="12" customFormat="1">
      <c r="B124" s="246"/>
      <c r="C124" s="247"/>
      <c r="D124" s="248" t="s">
        <v>171</v>
      </c>
      <c r="E124" s="249" t="s">
        <v>36</v>
      </c>
      <c r="F124" s="250" t="s">
        <v>3151</v>
      </c>
      <c r="G124" s="247"/>
      <c r="H124" s="251">
        <v>30.379999999999999</v>
      </c>
      <c r="I124" s="252"/>
      <c r="J124" s="247"/>
      <c r="K124" s="247"/>
      <c r="L124" s="253"/>
      <c r="M124" s="254"/>
      <c r="N124" s="255"/>
      <c r="O124" s="255"/>
      <c r="P124" s="255"/>
      <c r="Q124" s="255"/>
      <c r="R124" s="255"/>
      <c r="S124" s="255"/>
      <c r="T124" s="256"/>
      <c r="AT124" s="257" t="s">
        <v>171</v>
      </c>
      <c r="AU124" s="257" t="s">
        <v>89</v>
      </c>
      <c r="AV124" s="12" t="s">
        <v>89</v>
      </c>
      <c r="AW124" s="12" t="s">
        <v>42</v>
      </c>
      <c r="AX124" s="12" t="s">
        <v>79</v>
      </c>
      <c r="AY124" s="257" t="s">
        <v>162</v>
      </c>
    </row>
    <row r="125" s="14" customFormat="1">
      <c r="B125" s="283"/>
      <c r="C125" s="284"/>
      <c r="D125" s="248" t="s">
        <v>171</v>
      </c>
      <c r="E125" s="285" t="s">
        <v>36</v>
      </c>
      <c r="F125" s="286" t="s">
        <v>679</v>
      </c>
      <c r="G125" s="284"/>
      <c r="H125" s="287">
        <v>172.13</v>
      </c>
      <c r="I125" s="288"/>
      <c r="J125" s="284"/>
      <c r="K125" s="284"/>
      <c r="L125" s="289"/>
      <c r="M125" s="290"/>
      <c r="N125" s="291"/>
      <c r="O125" s="291"/>
      <c r="P125" s="291"/>
      <c r="Q125" s="291"/>
      <c r="R125" s="291"/>
      <c r="S125" s="291"/>
      <c r="T125" s="292"/>
      <c r="AT125" s="293" t="s">
        <v>171</v>
      </c>
      <c r="AU125" s="293" t="s">
        <v>89</v>
      </c>
      <c r="AV125" s="14" t="s">
        <v>179</v>
      </c>
      <c r="AW125" s="14" t="s">
        <v>42</v>
      </c>
      <c r="AX125" s="14" t="s">
        <v>87</v>
      </c>
      <c r="AY125" s="293" t="s">
        <v>162</v>
      </c>
    </row>
    <row r="126" s="1" customFormat="1" ht="25.5" customHeight="1">
      <c r="B126" s="48"/>
      <c r="C126" s="235" t="s">
        <v>219</v>
      </c>
      <c r="D126" s="235" t="s">
        <v>165</v>
      </c>
      <c r="E126" s="236" t="s">
        <v>2474</v>
      </c>
      <c r="F126" s="237" t="s">
        <v>2475</v>
      </c>
      <c r="G126" s="238" t="s">
        <v>614</v>
      </c>
      <c r="H126" s="239">
        <v>52.090000000000003</v>
      </c>
      <c r="I126" s="240"/>
      <c r="J126" s="239">
        <f>ROUND(I126*H126,1)</f>
        <v>0</v>
      </c>
      <c r="K126" s="237" t="s">
        <v>239</v>
      </c>
      <c r="L126" s="74"/>
      <c r="M126" s="241" t="s">
        <v>36</v>
      </c>
      <c r="N126" s="242" t="s">
        <v>50</v>
      </c>
      <c r="O126" s="49"/>
      <c r="P126" s="243">
        <f>O126*H126</f>
        <v>0</v>
      </c>
      <c r="Q126" s="243">
        <v>0</v>
      </c>
      <c r="R126" s="243">
        <f>Q126*H126</f>
        <v>0</v>
      </c>
      <c r="S126" s="243">
        <v>0</v>
      </c>
      <c r="T126" s="244">
        <f>S126*H126</f>
        <v>0</v>
      </c>
      <c r="AR126" s="25" t="s">
        <v>179</v>
      </c>
      <c r="AT126" s="25" t="s">
        <v>165</v>
      </c>
      <c r="AU126" s="25" t="s">
        <v>89</v>
      </c>
      <c r="AY126" s="25" t="s">
        <v>162</v>
      </c>
      <c r="BE126" s="245">
        <f>IF(N126="základní",J126,0)</f>
        <v>0</v>
      </c>
      <c r="BF126" s="245">
        <f>IF(N126="snížená",J126,0)</f>
        <v>0</v>
      </c>
      <c r="BG126" s="245">
        <f>IF(N126="zákl. přenesená",J126,0)</f>
        <v>0</v>
      </c>
      <c r="BH126" s="245">
        <f>IF(N126="sníž. přenesená",J126,0)</f>
        <v>0</v>
      </c>
      <c r="BI126" s="245">
        <f>IF(N126="nulová",J126,0)</f>
        <v>0</v>
      </c>
      <c r="BJ126" s="25" t="s">
        <v>87</v>
      </c>
      <c r="BK126" s="245">
        <f>ROUND(I126*H126,1)</f>
        <v>0</v>
      </c>
      <c r="BL126" s="25" t="s">
        <v>179</v>
      </c>
      <c r="BM126" s="25" t="s">
        <v>3152</v>
      </c>
    </row>
    <row r="127" s="13" customFormat="1">
      <c r="B127" s="261"/>
      <c r="C127" s="262"/>
      <c r="D127" s="248" t="s">
        <v>171</v>
      </c>
      <c r="E127" s="263" t="s">
        <v>36</v>
      </c>
      <c r="F127" s="264" t="s">
        <v>739</v>
      </c>
      <c r="G127" s="262"/>
      <c r="H127" s="263" t="s">
        <v>36</v>
      </c>
      <c r="I127" s="265"/>
      <c r="J127" s="262"/>
      <c r="K127" s="262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171</v>
      </c>
      <c r="AU127" s="270" t="s">
        <v>89</v>
      </c>
      <c r="AV127" s="13" t="s">
        <v>87</v>
      </c>
      <c r="AW127" s="13" t="s">
        <v>42</v>
      </c>
      <c r="AX127" s="13" t="s">
        <v>79</v>
      </c>
      <c r="AY127" s="270" t="s">
        <v>162</v>
      </c>
    </row>
    <row r="128" s="12" customFormat="1">
      <c r="B128" s="246"/>
      <c r="C128" s="247"/>
      <c r="D128" s="248" t="s">
        <v>171</v>
      </c>
      <c r="E128" s="249" t="s">
        <v>36</v>
      </c>
      <c r="F128" s="250" t="s">
        <v>3153</v>
      </c>
      <c r="G128" s="247"/>
      <c r="H128" s="251">
        <v>126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171</v>
      </c>
      <c r="AU128" s="257" t="s">
        <v>89</v>
      </c>
      <c r="AV128" s="12" t="s">
        <v>89</v>
      </c>
      <c r="AW128" s="12" t="s">
        <v>42</v>
      </c>
      <c r="AX128" s="12" t="s">
        <v>79</v>
      </c>
      <c r="AY128" s="257" t="s">
        <v>162</v>
      </c>
    </row>
    <row r="129" s="12" customFormat="1">
      <c r="B129" s="246"/>
      <c r="C129" s="247"/>
      <c r="D129" s="248" t="s">
        <v>171</v>
      </c>
      <c r="E129" s="249" t="s">
        <v>36</v>
      </c>
      <c r="F129" s="250" t="s">
        <v>3154</v>
      </c>
      <c r="G129" s="247"/>
      <c r="H129" s="251">
        <v>67.879999999999995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171</v>
      </c>
      <c r="AU129" s="257" t="s">
        <v>89</v>
      </c>
      <c r="AV129" s="12" t="s">
        <v>89</v>
      </c>
      <c r="AW129" s="12" t="s">
        <v>42</v>
      </c>
      <c r="AX129" s="12" t="s">
        <v>79</v>
      </c>
      <c r="AY129" s="257" t="s">
        <v>162</v>
      </c>
    </row>
    <row r="130" s="15" customFormat="1">
      <c r="B130" s="294"/>
      <c r="C130" s="295"/>
      <c r="D130" s="248" t="s">
        <v>171</v>
      </c>
      <c r="E130" s="296" t="s">
        <v>36</v>
      </c>
      <c r="F130" s="297" t="s">
        <v>744</v>
      </c>
      <c r="G130" s="295"/>
      <c r="H130" s="298">
        <v>193.88</v>
      </c>
      <c r="I130" s="299"/>
      <c r="J130" s="295"/>
      <c r="K130" s="295"/>
      <c r="L130" s="300"/>
      <c r="M130" s="301"/>
      <c r="N130" s="302"/>
      <c r="O130" s="302"/>
      <c r="P130" s="302"/>
      <c r="Q130" s="302"/>
      <c r="R130" s="302"/>
      <c r="S130" s="302"/>
      <c r="T130" s="303"/>
      <c r="AT130" s="304" t="s">
        <v>171</v>
      </c>
      <c r="AU130" s="304" t="s">
        <v>89</v>
      </c>
      <c r="AV130" s="15" t="s">
        <v>161</v>
      </c>
      <c r="AW130" s="15" t="s">
        <v>42</v>
      </c>
      <c r="AX130" s="15" t="s">
        <v>79</v>
      </c>
      <c r="AY130" s="304" t="s">
        <v>162</v>
      </c>
    </row>
    <row r="131" s="13" customFormat="1">
      <c r="B131" s="261"/>
      <c r="C131" s="262"/>
      <c r="D131" s="248" t="s">
        <v>171</v>
      </c>
      <c r="E131" s="263" t="s">
        <v>36</v>
      </c>
      <c r="F131" s="264" t="s">
        <v>745</v>
      </c>
      <c r="G131" s="262"/>
      <c r="H131" s="263" t="s">
        <v>36</v>
      </c>
      <c r="I131" s="265"/>
      <c r="J131" s="262"/>
      <c r="K131" s="262"/>
      <c r="L131" s="266"/>
      <c r="M131" s="267"/>
      <c r="N131" s="268"/>
      <c r="O131" s="268"/>
      <c r="P131" s="268"/>
      <c r="Q131" s="268"/>
      <c r="R131" s="268"/>
      <c r="S131" s="268"/>
      <c r="T131" s="269"/>
      <c r="AT131" s="270" t="s">
        <v>171</v>
      </c>
      <c r="AU131" s="270" t="s">
        <v>89</v>
      </c>
      <c r="AV131" s="13" t="s">
        <v>87</v>
      </c>
      <c r="AW131" s="13" t="s">
        <v>42</v>
      </c>
      <c r="AX131" s="13" t="s">
        <v>79</v>
      </c>
      <c r="AY131" s="270" t="s">
        <v>162</v>
      </c>
    </row>
    <row r="132" s="12" customFormat="1">
      <c r="B132" s="246"/>
      <c r="C132" s="247"/>
      <c r="D132" s="248" t="s">
        <v>171</v>
      </c>
      <c r="E132" s="249" t="s">
        <v>36</v>
      </c>
      <c r="F132" s="250" t="s">
        <v>3155</v>
      </c>
      <c r="G132" s="247"/>
      <c r="H132" s="251">
        <v>-16.879999999999999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171</v>
      </c>
      <c r="AU132" s="257" t="s">
        <v>89</v>
      </c>
      <c r="AV132" s="12" t="s">
        <v>89</v>
      </c>
      <c r="AW132" s="12" t="s">
        <v>42</v>
      </c>
      <c r="AX132" s="12" t="s">
        <v>79</v>
      </c>
      <c r="AY132" s="257" t="s">
        <v>162</v>
      </c>
    </row>
    <row r="133" s="12" customFormat="1">
      <c r="B133" s="246"/>
      <c r="C133" s="247"/>
      <c r="D133" s="248" t="s">
        <v>171</v>
      </c>
      <c r="E133" s="249" t="s">
        <v>36</v>
      </c>
      <c r="F133" s="250" t="s">
        <v>3156</v>
      </c>
      <c r="G133" s="247"/>
      <c r="H133" s="251">
        <v>-3.3799999999999999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171</v>
      </c>
      <c r="AU133" s="257" t="s">
        <v>89</v>
      </c>
      <c r="AV133" s="12" t="s">
        <v>89</v>
      </c>
      <c r="AW133" s="12" t="s">
        <v>42</v>
      </c>
      <c r="AX133" s="12" t="s">
        <v>79</v>
      </c>
      <c r="AY133" s="257" t="s">
        <v>162</v>
      </c>
    </row>
    <row r="134" s="15" customFormat="1">
      <c r="B134" s="294"/>
      <c r="C134" s="295"/>
      <c r="D134" s="248" t="s">
        <v>171</v>
      </c>
      <c r="E134" s="296" t="s">
        <v>36</v>
      </c>
      <c r="F134" s="297" t="s">
        <v>744</v>
      </c>
      <c r="G134" s="295"/>
      <c r="H134" s="298">
        <v>-20.260000000000002</v>
      </c>
      <c r="I134" s="299"/>
      <c r="J134" s="295"/>
      <c r="K134" s="295"/>
      <c r="L134" s="300"/>
      <c r="M134" s="301"/>
      <c r="N134" s="302"/>
      <c r="O134" s="302"/>
      <c r="P134" s="302"/>
      <c r="Q134" s="302"/>
      <c r="R134" s="302"/>
      <c r="S134" s="302"/>
      <c r="T134" s="303"/>
      <c r="AT134" s="304" t="s">
        <v>171</v>
      </c>
      <c r="AU134" s="304" t="s">
        <v>89</v>
      </c>
      <c r="AV134" s="15" t="s">
        <v>161</v>
      </c>
      <c r="AW134" s="15" t="s">
        <v>42</v>
      </c>
      <c r="AX134" s="15" t="s">
        <v>79</v>
      </c>
      <c r="AY134" s="304" t="s">
        <v>162</v>
      </c>
    </row>
    <row r="135" s="14" customFormat="1">
      <c r="B135" s="283"/>
      <c r="C135" s="284"/>
      <c r="D135" s="248" t="s">
        <v>171</v>
      </c>
      <c r="E135" s="285" t="s">
        <v>658</v>
      </c>
      <c r="F135" s="286" t="s">
        <v>679</v>
      </c>
      <c r="G135" s="284"/>
      <c r="H135" s="287">
        <v>173.62000000000001</v>
      </c>
      <c r="I135" s="288"/>
      <c r="J135" s="284"/>
      <c r="K135" s="284"/>
      <c r="L135" s="289"/>
      <c r="M135" s="290"/>
      <c r="N135" s="291"/>
      <c r="O135" s="291"/>
      <c r="P135" s="291"/>
      <c r="Q135" s="291"/>
      <c r="R135" s="291"/>
      <c r="S135" s="291"/>
      <c r="T135" s="292"/>
      <c r="AT135" s="293" t="s">
        <v>171</v>
      </c>
      <c r="AU135" s="293" t="s">
        <v>89</v>
      </c>
      <c r="AV135" s="14" t="s">
        <v>179</v>
      </c>
      <c r="AW135" s="14" t="s">
        <v>42</v>
      </c>
      <c r="AX135" s="14" t="s">
        <v>87</v>
      </c>
      <c r="AY135" s="293" t="s">
        <v>162</v>
      </c>
    </row>
    <row r="136" s="13" customFormat="1">
      <c r="B136" s="261"/>
      <c r="C136" s="262"/>
      <c r="D136" s="248" t="s">
        <v>171</v>
      </c>
      <c r="E136" s="263" t="s">
        <v>36</v>
      </c>
      <c r="F136" s="264" t="s">
        <v>750</v>
      </c>
      <c r="G136" s="262"/>
      <c r="H136" s="263" t="s">
        <v>36</v>
      </c>
      <c r="I136" s="265"/>
      <c r="J136" s="262"/>
      <c r="K136" s="262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171</v>
      </c>
      <c r="AU136" s="270" t="s">
        <v>89</v>
      </c>
      <c r="AV136" s="13" t="s">
        <v>87</v>
      </c>
      <c r="AW136" s="13" t="s">
        <v>42</v>
      </c>
      <c r="AX136" s="13" t="s">
        <v>79</v>
      </c>
      <c r="AY136" s="270" t="s">
        <v>162</v>
      </c>
    </row>
    <row r="137" s="12" customFormat="1">
      <c r="B137" s="246"/>
      <c r="C137" s="247"/>
      <c r="D137" s="248" t="s">
        <v>171</v>
      </c>
      <c r="E137" s="247"/>
      <c r="F137" s="250" t="s">
        <v>3157</v>
      </c>
      <c r="G137" s="247"/>
      <c r="H137" s="251">
        <v>52.090000000000003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171</v>
      </c>
      <c r="AU137" s="257" t="s">
        <v>89</v>
      </c>
      <c r="AV137" s="12" t="s">
        <v>89</v>
      </c>
      <c r="AW137" s="12" t="s">
        <v>6</v>
      </c>
      <c r="AX137" s="12" t="s">
        <v>87</v>
      </c>
      <c r="AY137" s="257" t="s">
        <v>162</v>
      </c>
    </row>
    <row r="138" s="1" customFormat="1" ht="38.25" customHeight="1">
      <c r="B138" s="48"/>
      <c r="C138" s="235" t="s">
        <v>10</v>
      </c>
      <c r="D138" s="235" t="s">
        <v>165</v>
      </c>
      <c r="E138" s="236" t="s">
        <v>752</v>
      </c>
      <c r="F138" s="237" t="s">
        <v>753</v>
      </c>
      <c r="G138" s="238" t="s">
        <v>614</v>
      </c>
      <c r="H138" s="239">
        <v>26.039999999999999</v>
      </c>
      <c r="I138" s="240"/>
      <c r="J138" s="239">
        <f>ROUND(I138*H138,1)</f>
        <v>0</v>
      </c>
      <c r="K138" s="237" t="s">
        <v>239</v>
      </c>
      <c r="L138" s="74"/>
      <c r="M138" s="241" t="s">
        <v>36</v>
      </c>
      <c r="N138" s="242" t="s">
        <v>50</v>
      </c>
      <c r="O138" s="49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AR138" s="25" t="s">
        <v>179</v>
      </c>
      <c r="AT138" s="25" t="s">
        <v>165</v>
      </c>
      <c r="AU138" s="25" t="s">
        <v>89</v>
      </c>
      <c r="AY138" s="25" t="s">
        <v>162</v>
      </c>
      <c r="BE138" s="245">
        <f>IF(N138="základní",J138,0)</f>
        <v>0</v>
      </c>
      <c r="BF138" s="245">
        <f>IF(N138="snížená",J138,0)</f>
        <v>0</v>
      </c>
      <c r="BG138" s="245">
        <f>IF(N138="zákl. přenesená",J138,0)</f>
        <v>0</v>
      </c>
      <c r="BH138" s="245">
        <f>IF(N138="sníž. přenesená",J138,0)</f>
        <v>0</v>
      </c>
      <c r="BI138" s="245">
        <f>IF(N138="nulová",J138,0)</f>
        <v>0</v>
      </c>
      <c r="BJ138" s="25" t="s">
        <v>87</v>
      </c>
      <c r="BK138" s="245">
        <f>ROUND(I138*H138,1)</f>
        <v>0</v>
      </c>
      <c r="BL138" s="25" t="s">
        <v>179</v>
      </c>
      <c r="BM138" s="25" t="s">
        <v>3158</v>
      </c>
    </row>
    <row r="139" s="12" customFormat="1">
      <c r="B139" s="246"/>
      <c r="C139" s="247"/>
      <c r="D139" s="248" t="s">
        <v>171</v>
      </c>
      <c r="E139" s="249" t="s">
        <v>36</v>
      </c>
      <c r="F139" s="250" t="s">
        <v>755</v>
      </c>
      <c r="G139" s="247"/>
      <c r="H139" s="251">
        <v>86.810000000000002</v>
      </c>
      <c r="I139" s="252"/>
      <c r="J139" s="247"/>
      <c r="K139" s="247"/>
      <c r="L139" s="253"/>
      <c r="M139" s="254"/>
      <c r="N139" s="255"/>
      <c r="O139" s="255"/>
      <c r="P139" s="255"/>
      <c r="Q139" s="255"/>
      <c r="R139" s="255"/>
      <c r="S139" s="255"/>
      <c r="T139" s="256"/>
      <c r="AT139" s="257" t="s">
        <v>171</v>
      </c>
      <c r="AU139" s="257" t="s">
        <v>89</v>
      </c>
      <c r="AV139" s="12" t="s">
        <v>89</v>
      </c>
      <c r="AW139" s="12" t="s">
        <v>42</v>
      </c>
      <c r="AX139" s="12" t="s">
        <v>87</v>
      </c>
      <c r="AY139" s="257" t="s">
        <v>162</v>
      </c>
    </row>
    <row r="140" s="13" customFormat="1">
      <c r="B140" s="261"/>
      <c r="C140" s="262"/>
      <c r="D140" s="248" t="s">
        <v>171</v>
      </c>
      <c r="E140" s="263" t="s">
        <v>36</v>
      </c>
      <c r="F140" s="264" t="s">
        <v>750</v>
      </c>
      <c r="G140" s="262"/>
      <c r="H140" s="263" t="s">
        <v>36</v>
      </c>
      <c r="I140" s="265"/>
      <c r="J140" s="262"/>
      <c r="K140" s="262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171</v>
      </c>
      <c r="AU140" s="270" t="s">
        <v>89</v>
      </c>
      <c r="AV140" s="13" t="s">
        <v>87</v>
      </c>
      <c r="AW140" s="13" t="s">
        <v>42</v>
      </c>
      <c r="AX140" s="13" t="s">
        <v>79</v>
      </c>
      <c r="AY140" s="270" t="s">
        <v>162</v>
      </c>
    </row>
    <row r="141" s="12" customFormat="1">
      <c r="B141" s="246"/>
      <c r="C141" s="247"/>
      <c r="D141" s="248" t="s">
        <v>171</v>
      </c>
      <c r="E141" s="247"/>
      <c r="F141" s="250" t="s">
        <v>3159</v>
      </c>
      <c r="G141" s="247"/>
      <c r="H141" s="251">
        <v>26.039999999999999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171</v>
      </c>
      <c r="AU141" s="257" t="s">
        <v>89</v>
      </c>
      <c r="AV141" s="12" t="s">
        <v>89</v>
      </c>
      <c r="AW141" s="12" t="s">
        <v>6</v>
      </c>
      <c r="AX141" s="12" t="s">
        <v>87</v>
      </c>
      <c r="AY141" s="257" t="s">
        <v>162</v>
      </c>
    </row>
    <row r="142" s="1" customFormat="1" ht="25.5" customHeight="1">
      <c r="B142" s="48"/>
      <c r="C142" s="235" t="s">
        <v>264</v>
      </c>
      <c r="D142" s="235" t="s">
        <v>165</v>
      </c>
      <c r="E142" s="236" t="s">
        <v>3160</v>
      </c>
      <c r="F142" s="237" t="s">
        <v>3161</v>
      </c>
      <c r="G142" s="238" t="s">
        <v>614</v>
      </c>
      <c r="H142" s="239">
        <v>86.810000000000002</v>
      </c>
      <c r="I142" s="240"/>
      <c r="J142" s="239">
        <f>ROUND(I142*H142,1)</f>
        <v>0</v>
      </c>
      <c r="K142" s="237" t="s">
        <v>239</v>
      </c>
      <c r="L142" s="74"/>
      <c r="M142" s="241" t="s">
        <v>36</v>
      </c>
      <c r="N142" s="242" t="s">
        <v>50</v>
      </c>
      <c r="O142" s="49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AR142" s="25" t="s">
        <v>179</v>
      </c>
      <c r="AT142" s="25" t="s">
        <v>165</v>
      </c>
      <c r="AU142" s="25" t="s">
        <v>89</v>
      </c>
      <c r="AY142" s="25" t="s">
        <v>162</v>
      </c>
      <c r="BE142" s="245">
        <f>IF(N142="základní",J142,0)</f>
        <v>0</v>
      </c>
      <c r="BF142" s="245">
        <f>IF(N142="snížená",J142,0)</f>
        <v>0</v>
      </c>
      <c r="BG142" s="245">
        <f>IF(N142="zákl. přenesená",J142,0)</f>
        <v>0</v>
      </c>
      <c r="BH142" s="245">
        <f>IF(N142="sníž. přenesená",J142,0)</f>
        <v>0</v>
      </c>
      <c r="BI142" s="245">
        <f>IF(N142="nulová",J142,0)</f>
        <v>0</v>
      </c>
      <c r="BJ142" s="25" t="s">
        <v>87</v>
      </c>
      <c r="BK142" s="245">
        <f>ROUND(I142*H142,1)</f>
        <v>0</v>
      </c>
      <c r="BL142" s="25" t="s">
        <v>179</v>
      </c>
      <c r="BM142" s="25" t="s">
        <v>3162</v>
      </c>
    </row>
    <row r="143" s="12" customFormat="1">
      <c r="B143" s="246"/>
      <c r="C143" s="247"/>
      <c r="D143" s="248" t="s">
        <v>171</v>
      </c>
      <c r="E143" s="249" t="s">
        <v>36</v>
      </c>
      <c r="F143" s="250" t="s">
        <v>658</v>
      </c>
      <c r="G143" s="247"/>
      <c r="H143" s="251">
        <v>173.62000000000001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171</v>
      </c>
      <c r="AU143" s="257" t="s">
        <v>89</v>
      </c>
      <c r="AV143" s="12" t="s">
        <v>89</v>
      </c>
      <c r="AW143" s="12" t="s">
        <v>42</v>
      </c>
      <c r="AX143" s="12" t="s">
        <v>87</v>
      </c>
      <c r="AY143" s="257" t="s">
        <v>162</v>
      </c>
    </row>
    <row r="144" s="13" customFormat="1">
      <c r="B144" s="261"/>
      <c r="C144" s="262"/>
      <c r="D144" s="248" t="s">
        <v>171</v>
      </c>
      <c r="E144" s="263" t="s">
        <v>36</v>
      </c>
      <c r="F144" s="264" t="s">
        <v>766</v>
      </c>
      <c r="G144" s="262"/>
      <c r="H144" s="263" t="s">
        <v>36</v>
      </c>
      <c r="I144" s="265"/>
      <c r="J144" s="262"/>
      <c r="K144" s="262"/>
      <c r="L144" s="266"/>
      <c r="M144" s="267"/>
      <c r="N144" s="268"/>
      <c r="O144" s="268"/>
      <c r="P144" s="268"/>
      <c r="Q144" s="268"/>
      <c r="R144" s="268"/>
      <c r="S144" s="268"/>
      <c r="T144" s="269"/>
      <c r="AT144" s="270" t="s">
        <v>171</v>
      </c>
      <c r="AU144" s="270" t="s">
        <v>89</v>
      </c>
      <c r="AV144" s="13" t="s">
        <v>87</v>
      </c>
      <c r="AW144" s="13" t="s">
        <v>42</v>
      </c>
      <c r="AX144" s="13" t="s">
        <v>79</v>
      </c>
      <c r="AY144" s="270" t="s">
        <v>162</v>
      </c>
    </row>
    <row r="145" s="12" customFormat="1">
      <c r="B145" s="246"/>
      <c r="C145" s="247"/>
      <c r="D145" s="248" t="s">
        <v>171</v>
      </c>
      <c r="E145" s="247"/>
      <c r="F145" s="250" t="s">
        <v>3163</v>
      </c>
      <c r="G145" s="247"/>
      <c r="H145" s="251">
        <v>86.810000000000002</v>
      </c>
      <c r="I145" s="252"/>
      <c r="J145" s="247"/>
      <c r="K145" s="247"/>
      <c r="L145" s="253"/>
      <c r="M145" s="254"/>
      <c r="N145" s="255"/>
      <c r="O145" s="255"/>
      <c r="P145" s="255"/>
      <c r="Q145" s="255"/>
      <c r="R145" s="255"/>
      <c r="S145" s="255"/>
      <c r="T145" s="256"/>
      <c r="AT145" s="257" t="s">
        <v>171</v>
      </c>
      <c r="AU145" s="257" t="s">
        <v>89</v>
      </c>
      <c r="AV145" s="12" t="s">
        <v>89</v>
      </c>
      <c r="AW145" s="12" t="s">
        <v>6</v>
      </c>
      <c r="AX145" s="12" t="s">
        <v>87</v>
      </c>
      <c r="AY145" s="257" t="s">
        <v>162</v>
      </c>
    </row>
    <row r="146" s="1" customFormat="1" ht="38.25" customHeight="1">
      <c r="B146" s="48"/>
      <c r="C146" s="235" t="s">
        <v>302</v>
      </c>
      <c r="D146" s="235" t="s">
        <v>165</v>
      </c>
      <c r="E146" s="236" t="s">
        <v>762</v>
      </c>
      <c r="F146" s="237" t="s">
        <v>763</v>
      </c>
      <c r="G146" s="238" t="s">
        <v>614</v>
      </c>
      <c r="H146" s="239">
        <v>43.409999999999997</v>
      </c>
      <c r="I146" s="240"/>
      <c r="J146" s="239">
        <f>ROUND(I146*H146,1)</f>
        <v>0</v>
      </c>
      <c r="K146" s="237" t="s">
        <v>239</v>
      </c>
      <c r="L146" s="74"/>
      <c r="M146" s="241" t="s">
        <v>36</v>
      </c>
      <c r="N146" s="242" t="s">
        <v>50</v>
      </c>
      <c r="O146" s="49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AR146" s="25" t="s">
        <v>179</v>
      </c>
      <c r="AT146" s="25" t="s">
        <v>165</v>
      </c>
      <c r="AU146" s="25" t="s">
        <v>89</v>
      </c>
      <c r="AY146" s="25" t="s">
        <v>162</v>
      </c>
      <c r="BE146" s="245">
        <f>IF(N146="základní",J146,0)</f>
        <v>0</v>
      </c>
      <c r="BF146" s="245">
        <f>IF(N146="snížená",J146,0)</f>
        <v>0</v>
      </c>
      <c r="BG146" s="245">
        <f>IF(N146="zákl. přenesená",J146,0)</f>
        <v>0</v>
      </c>
      <c r="BH146" s="245">
        <f>IF(N146="sníž. přenesená",J146,0)</f>
        <v>0</v>
      </c>
      <c r="BI146" s="245">
        <f>IF(N146="nulová",J146,0)</f>
        <v>0</v>
      </c>
      <c r="BJ146" s="25" t="s">
        <v>87</v>
      </c>
      <c r="BK146" s="245">
        <f>ROUND(I146*H146,1)</f>
        <v>0</v>
      </c>
      <c r="BL146" s="25" t="s">
        <v>179</v>
      </c>
      <c r="BM146" s="25" t="s">
        <v>3164</v>
      </c>
    </row>
    <row r="147" s="12" customFormat="1">
      <c r="B147" s="246"/>
      <c r="C147" s="247"/>
      <c r="D147" s="248" t="s">
        <v>171</v>
      </c>
      <c r="E147" s="249" t="s">
        <v>36</v>
      </c>
      <c r="F147" s="250" t="s">
        <v>755</v>
      </c>
      <c r="G147" s="247"/>
      <c r="H147" s="251">
        <v>86.810000000000002</v>
      </c>
      <c r="I147" s="252"/>
      <c r="J147" s="247"/>
      <c r="K147" s="247"/>
      <c r="L147" s="253"/>
      <c r="M147" s="254"/>
      <c r="N147" s="255"/>
      <c r="O147" s="255"/>
      <c r="P147" s="255"/>
      <c r="Q147" s="255"/>
      <c r="R147" s="255"/>
      <c r="S147" s="255"/>
      <c r="T147" s="256"/>
      <c r="AT147" s="257" t="s">
        <v>171</v>
      </c>
      <c r="AU147" s="257" t="s">
        <v>89</v>
      </c>
      <c r="AV147" s="12" t="s">
        <v>89</v>
      </c>
      <c r="AW147" s="12" t="s">
        <v>42</v>
      </c>
      <c r="AX147" s="12" t="s">
        <v>87</v>
      </c>
      <c r="AY147" s="257" t="s">
        <v>162</v>
      </c>
    </row>
    <row r="148" s="13" customFormat="1">
      <c r="B148" s="261"/>
      <c r="C148" s="262"/>
      <c r="D148" s="248" t="s">
        <v>171</v>
      </c>
      <c r="E148" s="263" t="s">
        <v>36</v>
      </c>
      <c r="F148" s="264" t="s">
        <v>766</v>
      </c>
      <c r="G148" s="262"/>
      <c r="H148" s="263" t="s">
        <v>36</v>
      </c>
      <c r="I148" s="265"/>
      <c r="J148" s="262"/>
      <c r="K148" s="262"/>
      <c r="L148" s="266"/>
      <c r="M148" s="267"/>
      <c r="N148" s="268"/>
      <c r="O148" s="268"/>
      <c r="P148" s="268"/>
      <c r="Q148" s="268"/>
      <c r="R148" s="268"/>
      <c r="S148" s="268"/>
      <c r="T148" s="269"/>
      <c r="AT148" s="270" t="s">
        <v>171</v>
      </c>
      <c r="AU148" s="270" t="s">
        <v>89</v>
      </c>
      <c r="AV148" s="13" t="s">
        <v>87</v>
      </c>
      <c r="AW148" s="13" t="s">
        <v>42</v>
      </c>
      <c r="AX148" s="13" t="s">
        <v>79</v>
      </c>
      <c r="AY148" s="270" t="s">
        <v>162</v>
      </c>
    </row>
    <row r="149" s="12" customFormat="1">
      <c r="B149" s="246"/>
      <c r="C149" s="247"/>
      <c r="D149" s="248" t="s">
        <v>171</v>
      </c>
      <c r="E149" s="247"/>
      <c r="F149" s="250" t="s">
        <v>3165</v>
      </c>
      <c r="G149" s="247"/>
      <c r="H149" s="251">
        <v>43.409999999999997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171</v>
      </c>
      <c r="AU149" s="257" t="s">
        <v>89</v>
      </c>
      <c r="AV149" s="12" t="s">
        <v>89</v>
      </c>
      <c r="AW149" s="12" t="s">
        <v>6</v>
      </c>
      <c r="AX149" s="12" t="s">
        <v>87</v>
      </c>
      <c r="AY149" s="257" t="s">
        <v>162</v>
      </c>
    </row>
    <row r="150" s="1" customFormat="1" ht="38.25" customHeight="1">
      <c r="B150" s="48"/>
      <c r="C150" s="235" t="s">
        <v>307</v>
      </c>
      <c r="D150" s="235" t="s">
        <v>165</v>
      </c>
      <c r="E150" s="236" t="s">
        <v>768</v>
      </c>
      <c r="F150" s="237" t="s">
        <v>769</v>
      </c>
      <c r="G150" s="238" t="s">
        <v>614</v>
      </c>
      <c r="H150" s="239">
        <v>34.719999999999999</v>
      </c>
      <c r="I150" s="240"/>
      <c r="J150" s="239">
        <f>ROUND(I150*H150,1)</f>
        <v>0</v>
      </c>
      <c r="K150" s="237" t="s">
        <v>239</v>
      </c>
      <c r="L150" s="74"/>
      <c r="M150" s="241" t="s">
        <v>36</v>
      </c>
      <c r="N150" s="242" t="s">
        <v>50</v>
      </c>
      <c r="O150" s="49"/>
      <c r="P150" s="243">
        <f>O150*H150</f>
        <v>0</v>
      </c>
      <c r="Q150" s="243">
        <v>0.01046325</v>
      </c>
      <c r="R150" s="243">
        <f>Q150*H150</f>
        <v>0.36328403999999997</v>
      </c>
      <c r="S150" s="243">
        <v>0</v>
      </c>
      <c r="T150" s="244">
        <f>S150*H150</f>
        <v>0</v>
      </c>
      <c r="AR150" s="25" t="s">
        <v>179</v>
      </c>
      <c r="AT150" s="25" t="s">
        <v>165</v>
      </c>
      <c r="AU150" s="25" t="s">
        <v>89</v>
      </c>
      <c r="AY150" s="25" t="s">
        <v>162</v>
      </c>
      <c r="BE150" s="245">
        <f>IF(N150="základní",J150,0)</f>
        <v>0</v>
      </c>
      <c r="BF150" s="245">
        <f>IF(N150="snížená",J150,0)</f>
        <v>0</v>
      </c>
      <c r="BG150" s="245">
        <f>IF(N150="zákl. přenesená",J150,0)</f>
        <v>0</v>
      </c>
      <c r="BH150" s="245">
        <f>IF(N150="sníž. přenesená",J150,0)</f>
        <v>0</v>
      </c>
      <c r="BI150" s="245">
        <f>IF(N150="nulová",J150,0)</f>
        <v>0</v>
      </c>
      <c r="BJ150" s="25" t="s">
        <v>87</v>
      </c>
      <c r="BK150" s="245">
        <f>ROUND(I150*H150,1)</f>
        <v>0</v>
      </c>
      <c r="BL150" s="25" t="s">
        <v>179</v>
      </c>
      <c r="BM150" s="25" t="s">
        <v>3166</v>
      </c>
    </row>
    <row r="151" s="12" customFormat="1">
      <c r="B151" s="246"/>
      <c r="C151" s="247"/>
      <c r="D151" s="248" t="s">
        <v>171</v>
      </c>
      <c r="E151" s="249" t="s">
        <v>36</v>
      </c>
      <c r="F151" s="250" t="s">
        <v>658</v>
      </c>
      <c r="G151" s="247"/>
      <c r="H151" s="251">
        <v>173.62000000000001</v>
      </c>
      <c r="I151" s="252"/>
      <c r="J151" s="247"/>
      <c r="K151" s="247"/>
      <c r="L151" s="253"/>
      <c r="M151" s="254"/>
      <c r="N151" s="255"/>
      <c r="O151" s="255"/>
      <c r="P151" s="255"/>
      <c r="Q151" s="255"/>
      <c r="R151" s="255"/>
      <c r="S151" s="255"/>
      <c r="T151" s="256"/>
      <c r="AT151" s="257" t="s">
        <v>171</v>
      </c>
      <c r="AU151" s="257" t="s">
        <v>89</v>
      </c>
      <c r="AV151" s="12" t="s">
        <v>89</v>
      </c>
      <c r="AW151" s="12" t="s">
        <v>42</v>
      </c>
      <c r="AX151" s="12" t="s">
        <v>87</v>
      </c>
      <c r="AY151" s="257" t="s">
        <v>162</v>
      </c>
    </row>
    <row r="152" s="13" customFormat="1">
      <c r="B152" s="261"/>
      <c r="C152" s="262"/>
      <c r="D152" s="248" t="s">
        <v>171</v>
      </c>
      <c r="E152" s="263" t="s">
        <v>36</v>
      </c>
      <c r="F152" s="264" t="s">
        <v>886</v>
      </c>
      <c r="G152" s="262"/>
      <c r="H152" s="263" t="s">
        <v>36</v>
      </c>
      <c r="I152" s="265"/>
      <c r="J152" s="262"/>
      <c r="K152" s="262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171</v>
      </c>
      <c r="AU152" s="270" t="s">
        <v>89</v>
      </c>
      <c r="AV152" s="13" t="s">
        <v>87</v>
      </c>
      <c r="AW152" s="13" t="s">
        <v>42</v>
      </c>
      <c r="AX152" s="13" t="s">
        <v>79</v>
      </c>
      <c r="AY152" s="270" t="s">
        <v>162</v>
      </c>
    </row>
    <row r="153" s="12" customFormat="1">
      <c r="B153" s="246"/>
      <c r="C153" s="247"/>
      <c r="D153" s="248" t="s">
        <v>171</v>
      </c>
      <c r="E153" s="247"/>
      <c r="F153" s="250" t="s">
        <v>3167</v>
      </c>
      <c r="G153" s="247"/>
      <c r="H153" s="251">
        <v>34.719999999999999</v>
      </c>
      <c r="I153" s="252"/>
      <c r="J153" s="247"/>
      <c r="K153" s="247"/>
      <c r="L153" s="253"/>
      <c r="M153" s="254"/>
      <c r="N153" s="255"/>
      <c r="O153" s="255"/>
      <c r="P153" s="255"/>
      <c r="Q153" s="255"/>
      <c r="R153" s="255"/>
      <c r="S153" s="255"/>
      <c r="T153" s="256"/>
      <c r="AT153" s="257" t="s">
        <v>171</v>
      </c>
      <c r="AU153" s="257" t="s">
        <v>89</v>
      </c>
      <c r="AV153" s="12" t="s">
        <v>89</v>
      </c>
      <c r="AW153" s="12" t="s">
        <v>6</v>
      </c>
      <c r="AX153" s="12" t="s">
        <v>87</v>
      </c>
      <c r="AY153" s="257" t="s">
        <v>162</v>
      </c>
    </row>
    <row r="154" s="1" customFormat="1" ht="25.5" customHeight="1">
      <c r="B154" s="48"/>
      <c r="C154" s="235" t="s">
        <v>311</v>
      </c>
      <c r="D154" s="235" t="s">
        <v>165</v>
      </c>
      <c r="E154" s="236" t="s">
        <v>778</v>
      </c>
      <c r="F154" s="237" t="s">
        <v>779</v>
      </c>
      <c r="G154" s="238" t="s">
        <v>247</v>
      </c>
      <c r="H154" s="239">
        <v>418</v>
      </c>
      <c r="I154" s="240"/>
      <c r="J154" s="239">
        <f>ROUND(I154*H154,1)</f>
        <v>0</v>
      </c>
      <c r="K154" s="237" t="s">
        <v>239</v>
      </c>
      <c r="L154" s="74"/>
      <c r="M154" s="241" t="s">
        <v>36</v>
      </c>
      <c r="N154" s="242" t="s">
        <v>50</v>
      </c>
      <c r="O154" s="49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AR154" s="25" t="s">
        <v>179</v>
      </c>
      <c r="AT154" s="25" t="s">
        <v>165</v>
      </c>
      <c r="AU154" s="25" t="s">
        <v>89</v>
      </c>
      <c r="AY154" s="25" t="s">
        <v>162</v>
      </c>
      <c r="BE154" s="245">
        <f>IF(N154="základní",J154,0)</f>
        <v>0</v>
      </c>
      <c r="BF154" s="245">
        <f>IF(N154="snížená",J154,0)</f>
        <v>0</v>
      </c>
      <c r="BG154" s="245">
        <f>IF(N154="zákl. přenesená",J154,0)</f>
        <v>0</v>
      </c>
      <c r="BH154" s="245">
        <f>IF(N154="sníž. přenesená",J154,0)</f>
        <v>0</v>
      </c>
      <c r="BI154" s="245">
        <f>IF(N154="nulová",J154,0)</f>
        <v>0</v>
      </c>
      <c r="BJ154" s="25" t="s">
        <v>87</v>
      </c>
      <c r="BK154" s="245">
        <f>ROUND(I154*H154,1)</f>
        <v>0</v>
      </c>
      <c r="BL154" s="25" t="s">
        <v>179</v>
      </c>
      <c r="BM154" s="25" t="s">
        <v>3168</v>
      </c>
    </row>
    <row r="155" s="13" customFormat="1">
      <c r="B155" s="261"/>
      <c r="C155" s="262"/>
      <c r="D155" s="248" t="s">
        <v>171</v>
      </c>
      <c r="E155" s="263" t="s">
        <v>36</v>
      </c>
      <c r="F155" s="264" t="s">
        <v>3169</v>
      </c>
      <c r="G155" s="262"/>
      <c r="H155" s="263" t="s">
        <v>36</v>
      </c>
      <c r="I155" s="265"/>
      <c r="J155" s="262"/>
      <c r="K155" s="262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171</v>
      </c>
      <c r="AU155" s="270" t="s">
        <v>89</v>
      </c>
      <c r="AV155" s="13" t="s">
        <v>87</v>
      </c>
      <c r="AW155" s="13" t="s">
        <v>42</v>
      </c>
      <c r="AX155" s="13" t="s">
        <v>79</v>
      </c>
      <c r="AY155" s="270" t="s">
        <v>162</v>
      </c>
    </row>
    <row r="156" s="12" customFormat="1">
      <c r="B156" s="246"/>
      <c r="C156" s="247"/>
      <c r="D156" s="248" t="s">
        <v>171</v>
      </c>
      <c r="E156" s="249" t="s">
        <v>36</v>
      </c>
      <c r="F156" s="250" t="s">
        <v>3170</v>
      </c>
      <c r="G156" s="247"/>
      <c r="H156" s="251">
        <v>418</v>
      </c>
      <c r="I156" s="252"/>
      <c r="J156" s="247"/>
      <c r="K156" s="247"/>
      <c r="L156" s="253"/>
      <c r="M156" s="254"/>
      <c r="N156" s="255"/>
      <c r="O156" s="255"/>
      <c r="P156" s="255"/>
      <c r="Q156" s="255"/>
      <c r="R156" s="255"/>
      <c r="S156" s="255"/>
      <c r="T156" s="256"/>
      <c r="AT156" s="257" t="s">
        <v>171</v>
      </c>
      <c r="AU156" s="257" t="s">
        <v>89</v>
      </c>
      <c r="AV156" s="12" t="s">
        <v>89</v>
      </c>
      <c r="AW156" s="12" t="s">
        <v>42</v>
      </c>
      <c r="AX156" s="12" t="s">
        <v>79</v>
      </c>
      <c r="AY156" s="257" t="s">
        <v>162</v>
      </c>
    </row>
    <row r="157" s="14" customFormat="1">
      <c r="B157" s="283"/>
      <c r="C157" s="284"/>
      <c r="D157" s="248" t="s">
        <v>171</v>
      </c>
      <c r="E157" s="285" t="s">
        <v>36</v>
      </c>
      <c r="F157" s="286" t="s">
        <v>679</v>
      </c>
      <c r="G157" s="284"/>
      <c r="H157" s="287">
        <v>418</v>
      </c>
      <c r="I157" s="288"/>
      <c r="J157" s="284"/>
      <c r="K157" s="284"/>
      <c r="L157" s="289"/>
      <c r="M157" s="290"/>
      <c r="N157" s="291"/>
      <c r="O157" s="291"/>
      <c r="P157" s="291"/>
      <c r="Q157" s="291"/>
      <c r="R157" s="291"/>
      <c r="S157" s="291"/>
      <c r="T157" s="292"/>
      <c r="AT157" s="293" t="s">
        <v>171</v>
      </c>
      <c r="AU157" s="293" t="s">
        <v>89</v>
      </c>
      <c r="AV157" s="14" t="s">
        <v>179</v>
      </c>
      <c r="AW157" s="14" t="s">
        <v>42</v>
      </c>
      <c r="AX157" s="14" t="s">
        <v>87</v>
      </c>
      <c r="AY157" s="293" t="s">
        <v>162</v>
      </c>
    </row>
    <row r="158" s="1" customFormat="1" ht="25.5" customHeight="1">
      <c r="B158" s="48"/>
      <c r="C158" s="235" t="s">
        <v>249</v>
      </c>
      <c r="D158" s="235" t="s">
        <v>165</v>
      </c>
      <c r="E158" s="236" t="s">
        <v>793</v>
      </c>
      <c r="F158" s="237" t="s">
        <v>794</v>
      </c>
      <c r="G158" s="238" t="s">
        <v>247</v>
      </c>
      <c r="H158" s="239">
        <v>27</v>
      </c>
      <c r="I158" s="240"/>
      <c r="J158" s="239">
        <f>ROUND(I158*H158,1)</f>
        <v>0</v>
      </c>
      <c r="K158" s="237" t="s">
        <v>239</v>
      </c>
      <c r="L158" s="74"/>
      <c r="M158" s="241" t="s">
        <v>36</v>
      </c>
      <c r="N158" s="242" t="s">
        <v>50</v>
      </c>
      <c r="O158" s="49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AR158" s="25" t="s">
        <v>179</v>
      </c>
      <c r="AT158" s="25" t="s">
        <v>165</v>
      </c>
      <c r="AU158" s="25" t="s">
        <v>89</v>
      </c>
      <c r="AY158" s="25" t="s">
        <v>162</v>
      </c>
      <c r="BE158" s="245">
        <f>IF(N158="základní",J158,0)</f>
        <v>0</v>
      </c>
      <c r="BF158" s="245">
        <f>IF(N158="snížená",J158,0)</f>
        <v>0</v>
      </c>
      <c r="BG158" s="245">
        <f>IF(N158="zákl. přenesená",J158,0)</f>
        <v>0</v>
      </c>
      <c r="BH158" s="245">
        <f>IF(N158="sníž. přenesená",J158,0)</f>
        <v>0</v>
      </c>
      <c r="BI158" s="245">
        <f>IF(N158="nulová",J158,0)</f>
        <v>0</v>
      </c>
      <c r="BJ158" s="25" t="s">
        <v>87</v>
      </c>
      <c r="BK158" s="245">
        <f>ROUND(I158*H158,1)</f>
        <v>0</v>
      </c>
      <c r="BL158" s="25" t="s">
        <v>179</v>
      </c>
      <c r="BM158" s="25" t="s">
        <v>3171</v>
      </c>
    </row>
    <row r="159" s="13" customFormat="1">
      <c r="B159" s="261"/>
      <c r="C159" s="262"/>
      <c r="D159" s="248" t="s">
        <v>171</v>
      </c>
      <c r="E159" s="263" t="s">
        <v>36</v>
      </c>
      <c r="F159" s="264" t="s">
        <v>3169</v>
      </c>
      <c r="G159" s="262"/>
      <c r="H159" s="263" t="s">
        <v>36</v>
      </c>
      <c r="I159" s="265"/>
      <c r="J159" s="262"/>
      <c r="K159" s="262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171</v>
      </c>
      <c r="AU159" s="270" t="s">
        <v>89</v>
      </c>
      <c r="AV159" s="13" t="s">
        <v>87</v>
      </c>
      <c r="AW159" s="13" t="s">
        <v>42</v>
      </c>
      <c r="AX159" s="13" t="s">
        <v>79</v>
      </c>
      <c r="AY159" s="270" t="s">
        <v>162</v>
      </c>
    </row>
    <row r="160" s="12" customFormat="1">
      <c r="B160" s="246"/>
      <c r="C160" s="247"/>
      <c r="D160" s="248" t="s">
        <v>171</v>
      </c>
      <c r="E160" s="249" t="s">
        <v>36</v>
      </c>
      <c r="F160" s="250" t="s">
        <v>3172</v>
      </c>
      <c r="G160" s="247"/>
      <c r="H160" s="251">
        <v>27</v>
      </c>
      <c r="I160" s="252"/>
      <c r="J160" s="247"/>
      <c r="K160" s="247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171</v>
      </c>
      <c r="AU160" s="257" t="s">
        <v>89</v>
      </c>
      <c r="AV160" s="12" t="s">
        <v>89</v>
      </c>
      <c r="AW160" s="12" t="s">
        <v>42</v>
      </c>
      <c r="AX160" s="12" t="s">
        <v>87</v>
      </c>
      <c r="AY160" s="257" t="s">
        <v>162</v>
      </c>
    </row>
    <row r="161" s="1" customFormat="1" ht="25.5" customHeight="1">
      <c r="B161" s="48"/>
      <c r="C161" s="271" t="s">
        <v>9</v>
      </c>
      <c r="D161" s="271" t="s">
        <v>159</v>
      </c>
      <c r="E161" s="272" t="s">
        <v>796</v>
      </c>
      <c r="F161" s="273" t="s">
        <v>797</v>
      </c>
      <c r="G161" s="274" t="s">
        <v>247</v>
      </c>
      <c r="H161" s="275">
        <v>27.809999999999999</v>
      </c>
      <c r="I161" s="276"/>
      <c r="J161" s="275">
        <f>ROUND(I161*H161,1)</f>
        <v>0</v>
      </c>
      <c r="K161" s="273" t="s">
        <v>239</v>
      </c>
      <c r="L161" s="277"/>
      <c r="M161" s="278" t="s">
        <v>36</v>
      </c>
      <c r="N161" s="279" t="s">
        <v>50</v>
      </c>
      <c r="O161" s="49"/>
      <c r="P161" s="243">
        <f>O161*H161</f>
        <v>0</v>
      </c>
      <c r="Q161" s="243">
        <v>0.0077000000000000002</v>
      </c>
      <c r="R161" s="243">
        <f>Q161*H161</f>
        <v>0.21413699999999999</v>
      </c>
      <c r="S161" s="243">
        <v>0</v>
      </c>
      <c r="T161" s="244">
        <f>S161*H161</f>
        <v>0</v>
      </c>
      <c r="AR161" s="25" t="s">
        <v>195</v>
      </c>
      <c r="AT161" s="25" t="s">
        <v>159</v>
      </c>
      <c r="AU161" s="25" t="s">
        <v>89</v>
      </c>
      <c r="AY161" s="25" t="s">
        <v>162</v>
      </c>
      <c r="BE161" s="245">
        <f>IF(N161="základní",J161,0)</f>
        <v>0</v>
      </c>
      <c r="BF161" s="245">
        <f>IF(N161="snížená",J161,0)</f>
        <v>0</v>
      </c>
      <c r="BG161" s="245">
        <f>IF(N161="zákl. přenesená",J161,0)</f>
        <v>0</v>
      </c>
      <c r="BH161" s="245">
        <f>IF(N161="sníž. přenesená",J161,0)</f>
        <v>0</v>
      </c>
      <c r="BI161" s="245">
        <f>IF(N161="nulová",J161,0)</f>
        <v>0</v>
      </c>
      <c r="BJ161" s="25" t="s">
        <v>87</v>
      </c>
      <c r="BK161" s="245">
        <f>ROUND(I161*H161,1)</f>
        <v>0</v>
      </c>
      <c r="BL161" s="25" t="s">
        <v>179</v>
      </c>
      <c r="BM161" s="25" t="s">
        <v>3173</v>
      </c>
    </row>
    <row r="162" s="12" customFormat="1">
      <c r="B162" s="246"/>
      <c r="C162" s="247"/>
      <c r="D162" s="248" t="s">
        <v>171</v>
      </c>
      <c r="E162" s="247"/>
      <c r="F162" s="250" t="s">
        <v>3174</v>
      </c>
      <c r="G162" s="247"/>
      <c r="H162" s="251">
        <v>27.809999999999999</v>
      </c>
      <c r="I162" s="252"/>
      <c r="J162" s="247"/>
      <c r="K162" s="247"/>
      <c r="L162" s="253"/>
      <c r="M162" s="254"/>
      <c r="N162" s="255"/>
      <c r="O162" s="255"/>
      <c r="P162" s="255"/>
      <c r="Q162" s="255"/>
      <c r="R162" s="255"/>
      <c r="S162" s="255"/>
      <c r="T162" s="256"/>
      <c r="AT162" s="257" t="s">
        <v>171</v>
      </c>
      <c r="AU162" s="257" t="s">
        <v>89</v>
      </c>
      <c r="AV162" s="12" t="s">
        <v>89</v>
      </c>
      <c r="AW162" s="12" t="s">
        <v>6</v>
      </c>
      <c r="AX162" s="12" t="s">
        <v>87</v>
      </c>
      <c r="AY162" s="257" t="s">
        <v>162</v>
      </c>
    </row>
    <row r="163" s="1" customFormat="1" ht="25.5" customHeight="1">
      <c r="B163" s="48"/>
      <c r="C163" s="235" t="s">
        <v>324</v>
      </c>
      <c r="D163" s="235" t="s">
        <v>165</v>
      </c>
      <c r="E163" s="236" t="s">
        <v>800</v>
      </c>
      <c r="F163" s="237" t="s">
        <v>801</v>
      </c>
      <c r="G163" s="238" t="s">
        <v>648</v>
      </c>
      <c r="H163" s="239">
        <v>258.5</v>
      </c>
      <c r="I163" s="240"/>
      <c r="J163" s="239">
        <f>ROUND(I163*H163,1)</f>
        <v>0</v>
      </c>
      <c r="K163" s="237" t="s">
        <v>239</v>
      </c>
      <c r="L163" s="74"/>
      <c r="M163" s="241" t="s">
        <v>36</v>
      </c>
      <c r="N163" s="242" t="s">
        <v>50</v>
      </c>
      <c r="O163" s="49"/>
      <c r="P163" s="243">
        <f>O163*H163</f>
        <v>0</v>
      </c>
      <c r="Q163" s="243">
        <v>0.00085132000000000003</v>
      </c>
      <c r="R163" s="243">
        <f>Q163*H163</f>
        <v>0.22006622000000001</v>
      </c>
      <c r="S163" s="243">
        <v>0</v>
      </c>
      <c r="T163" s="244">
        <f>S163*H163</f>
        <v>0</v>
      </c>
      <c r="AR163" s="25" t="s">
        <v>179</v>
      </c>
      <c r="AT163" s="25" t="s">
        <v>165</v>
      </c>
      <c r="AU163" s="25" t="s">
        <v>89</v>
      </c>
      <c r="AY163" s="25" t="s">
        <v>162</v>
      </c>
      <c r="BE163" s="245">
        <f>IF(N163="základní",J163,0)</f>
        <v>0</v>
      </c>
      <c r="BF163" s="245">
        <f>IF(N163="snížená",J163,0)</f>
        <v>0</v>
      </c>
      <c r="BG163" s="245">
        <f>IF(N163="zákl. přenesená",J163,0)</f>
        <v>0</v>
      </c>
      <c r="BH163" s="245">
        <f>IF(N163="sníž. přenesená",J163,0)</f>
        <v>0</v>
      </c>
      <c r="BI163" s="245">
        <f>IF(N163="nulová",J163,0)</f>
        <v>0</v>
      </c>
      <c r="BJ163" s="25" t="s">
        <v>87</v>
      </c>
      <c r="BK163" s="245">
        <f>ROUND(I163*H163,1)</f>
        <v>0</v>
      </c>
      <c r="BL163" s="25" t="s">
        <v>179</v>
      </c>
      <c r="BM163" s="25" t="s">
        <v>3175</v>
      </c>
    </row>
    <row r="164" s="12" customFormat="1">
      <c r="B164" s="246"/>
      <c r="C164" s="247"/>
      <c r="D164" s="248" t="s">
        <v>171</v>
      </c>
      <c r="E164" s="249" t="s">
        <v>36</v>
      </c>
      <c r="F164" s="250" t="s">
        <v>3176</v>
      </c>
      <c r="G164" s="247"/>
      <c r="H164" s="251">
        <v>168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171</v>
      </c>
      <c r="AU164" s="257" t="s">
        <v>89</v>
      </c>
      <c r="AV164" s="12" t="s">
        <v>89</v>
      </c>
      <c r="AW164" s="12" t="s">
        <v>42</v>
      </c>
      <c r="AX164" s="12" t="s">
        <v>79</v>
      </c>
      <c r="AY164" s="257" t="s">
        <v>162</v>
      </c>
    </row>
    <row r="165" s="12" customFormat="1">
      <c r="B165" s="246"/>
      <c r="C165" s="247"/>
      <c r="D165" s="248" t="s">
        <v>171</v>
      </c>
      <c r="E165" s="249" t="s">
        <v>36</v>
      </c>
      <c r="F165" s="250" t="s">
        <v>3177</v>
      </c>
      <c r="G165" s="247"/>
      <c r="H165" s="251">
        <v>90.5</v>
      </c>
      <c r="I165" s="252"/>
      <c r="J165" s="247"/>
      <c r="K165" s="247"/>
      <c r="L165" s="253"/>
      <c r="M165" s="254"/>
      <c r="N165" s="255"/>
      <c r="O165" s="255"/>
      <c r="P165" s="255"/>
      <c r="Q165" s="255"/>
      <c r="R165" s="255"/>
      <c r="S165" s="255"/>
      <c r="T165" s="256"/>
      <c r="AT165" s="257" t="s">
        <v>171</v>
      </c>
      <c r="AU165" s="257" t="s">
        <v>89</v>
      </c>
      <c r="AV165" s="12" t="s">
        <v>89</v>
      </c>
      <c r="AW165" s="12" t="s">
        <v>42</v>
      </c>
      <c r="AX165" s="12" t="s">
        <v>79</v>
      </c>
      <c r="AY165" s="257" t="s">
        <v>162</v>
      </c>
    </row>
    <row r="166" s="14" customFormat="1">
      <c r="B166" s="283"/>
      <c r="C166" s="284"/>
      <c r="D166" s="248" t="s">
        <v>171</v>
      </c>
      <c r="E166" s="285" t="s">
        <v>36</v>
      </c>
      <c r="F166" s="286" t="s">
        <v>679</v>
      </c>
      <c r="G166" s="284"/>
      <c r="H166" s="287">
        <v>258.5</v>
      </c>
      <c r="I166" s="288"/>
      <c r="J166" s="284"/>
      <c r="K166" s="284"/>
      <c r="L166" s="289"/>
      <c r="M166" s="290"/>
      <c r="N166" s="291"/>
      <c r="O166" s="291"/>
      <c r="P166" s="291"/>
      <c r="Q166" s="291"/>
      <c r="R166" s="291"/>
      <c r="S166" s="291"/>
      <c r="T166" s="292"/>
      <c r="AT166" s="293" t="s">
        <v>171</v>
      </c>
      <c r="AU166" s="293" t="s">
        <v>89</v>
      </c>
      <c r="AV166" s="14" t="s">
        <v>179</v>
      </c>
      <c r="AW166" s="14" t="s">
        <v>42</v>
      </c>
      <c r="AX166" s="14" t="s">
        <v>87</v>
      </c>
      <c r="AY166" s="293" t="s">
        <v>162</v>
      </c>
    </row>
    <row r="167" s="1" customFormat="1" ht="38.25" customHeight="1">
      <c r="B167" s="48"/>
      <c r="C167" s="235" t="s">
        <v>328</v>
      </c>
      <c r="D167" s="235" t="s">
        <v>165</v>
      </c>
      <c r="E167" s="236" t="s">
        <v>804</v>
      </c>
      <c r="F167" s="237" t="s">
        <v>805</v>
      </c>
      <c r="G167" s="238" t="s">
        <v>648</v>
      </c>
      <c r="H167" s="239">
        <v>258.5</v>
      </c>
      <c r="I167" s="240"/>
      <c r="J167" s="239">
        <f>ROUND(I167*H167,1)</f>
        <v>0</v>
      </c>
      <c r="K167" s="237" t="s">
        <v>239</v>
      </c>
      <c r="L167" s="74"/>
      <c r="M167" s="241" t="s">
        <v>36</v>
      </c>
      <c r="N167" s="242" t="s">
        <v>50</v>
      </c>
      <c r="O167" s="49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AR167" s="25" t="s">
        <v>179</v>
      </c>
      <c r="AT167" s="25" t="s">
        <v>165</v>
      </c>
      <c r="AU167" s="25" t="s">
        <v>89</v>
      </c>
      <c r="AY167" s="25" t="s">
        <v>162</v>
      </c>
      <c r="BE167" s="245">
        <f>IF(N167="základní",J167,0)</f>
        <v>0</v>
      </c>
      <c r="BF167" s="245">
        <f>IF(N167="snížená",J167,0)</f>
        <v>0</v>
      </c>
      <c r="BG167" s="245">
        <f>IF(N167="zákl. přenesená",J167,0)</f>
        <v>0</v>
      </c>
      <c r="BH167" s="245">
        <f>IF(N167="sníž. přenesená",J167,0)</f>
        <v>0</v>
      </c>
      <c r="BI167" s="245">
        <f>IF(N167="nulová",J167,0)</f>
        <v>0</v>
      </c>
      <c r="BJ167" s="25" t="s">
        <v>87</v>
      </c>
      <c r="BK167" s="245">
        <f>ROUND(I167*H167,1)</f>
        <v>0</v>
      </c>
      <c r="BL167" s="25" t="s">
        <v>179</v>
      </c>
      <c r="BM167" s="25" t="s">
        <v>3178</v>
      </c>
    </row>
    <row r="168" s="12" customFormat="1">
      <c r="B168" s="246"/>
      <c r="C168" s="247"/>
      <c r="D168" s="248" t="s">
        <v>171</v>
      </c>
      <c r="E168" s="249" t="s">
        <v>36</v>
      </c>
      <c r="F168" s="250" t="s">
        <v>3176</v>
      </c>
      <c r="G168" s="247"/>
      <c r="H168" s="251">
        <v>168</v>
      </c>
      <c r="I168" s="252"/>
      <c r="J168" s="247"/>
      <c r="K168" s="247"/>
      <c r="L168" s="253"/>
      <c r="M168" s="254"/>
      <c r="N168" s="255"/>
      <c r="O168" s="255"/>
      <c r="P168" s="255"/>
      <c r="Q168" s="255"/>
      <c r="R168" s="255"/>
      <c r="S168" s="255"/>
      <c r="T168" s="256"/>
      <c r="AT168" s="257" t="s">
        <v>171</v>
      </c>
      <c r="AU168" s="257" t="s">
        <v>89</v>
      </c>
      <c r="AV168" s="12" t="s">
        <v>89</v>
      </c>
      <c r="AW168" s="12" t="s">
        <v>42</v>
      </c>
      <c r="AX168" s="12" t="s">
        <v>79</v>
      </c>
      <c r="AY168" s="257" t="s">
        <v>162</v>
      </c>
    </row>
    <row r="169" s="12" customFormat="1">
      <c r="B169" s="246"/>
      <c r="C169" s="247"/>
      <c r="D169" s="248" t="s">
        <v>171</v>
      </c>
      <c r="E169" s="249" t="s">
        <v>36</v>
      </c>
      <c r="F169" s="250" t="s">
        <v>3177</v>
      </c>
      <c r="G169" s="247"/>
      <c r="H169" s="251">
        <v>90.5</v>
      </c>
      <c r="I169" s="252"/>
      <c r="J169" s="247"/>
      <c r="K169" s="247"/>
      <c r="L169" s="253"/>
      <c r="M169" s="254"/>
      <c r="N169" s="255"/>
      <c r="O169" s="255"/>
      <c r="P169" s="255"/>
      <c r="Q169" s="255"/>
      <c r="R169" s="255"/>
      <c r="S169" s="255"/>
      <c r="T169" s="256"/>
      <c r="AT169" s="257" t="s">
        <v>171</v>
      </c>
      <c r="AU169" s="257" t="s">
        <v>89</v>
      </c>
      <c r="AV169" s="12" t="s">
        <v>89</v>
      </c>
      <c r="AW169" s="12" t="s">
        <v>42</v>
      </c>
      <c r="AX169" s="12" t="s">
        <v>79</v>
      </c>
      <c r="AY169" s="257" t="s">
        <v>162</v>
      </c>
    </row>
    <row r="170" s="14" customFormat="1">
      <c r="B170" s="283"/>
      <c r="C170" s="284"/>
      <c r="D170" s="248" t="s">
        <v>171</v>
      </c>
      <c r="E170" s="285" t="s">
        <v>36</v>
      </c>
      <c r="F170" s="286" t="s">
        <v>679</v>
      </c>
      <c r="G170" s="284"/>
      <c r="H170" s="287">
        <v>258.5</v>
      </c>
      <c r="I170" s="288"/>
      <c r="J170" s="284"/>
      <c r="K170" s="284"/>
      <c r="L170" s="289"/>
      <c r="M170" s="290"/>
      <c r="N170" s="291"/>
      <c r="O170" s="291"/>
      <c r="P170" s="291"/>
      <c r="Q170" s="291"/>
      <c r="R170" s="291"/>
      <c r="S170" s="291"/>
      <c r="T170" s="292"/>
      <c r="AT170" s="293" t="s">
        <v>171</v>
      </c>
      <c r="AU170" s="293" t="s">
        <v>89</v>
      </c>
      <c r="AV170" s="14" t="s">
        <v>179</v>
      </c>
      <c r="AW170" s="14" t="s">
        <v>42</v>
      </c>
      <c r="AX170" s="14" t="s">
        <v>87</v>
      </c>
      <c r="AY170" s="293" t="s">
        <v>162</v>
      </c>
    </row>
    <row r="171" s="1" customFormat="1" ht="38.25" customHeight="1">
      <c r="B171" s="48"/>
      <c r="C171" s="235" t="s">
        <v>332</v>
      </c>
      <c r="D171" s="235" t="s">
        <v>165</v>
      </c>
      <c r="E171" s="236" t="s">
        <v>807</v>
      </c>
      <c r="F171" s="237" t="s">
        <v>808</v>
      </c>
      <c r="G171" s="238" t="s">
        <v>614</v>
      </c>
      <c r="H171" s="239">
        <v>69.450000000000003</v>
      </c>
      <c r="I171" s="240"/>
      <c r="J171" s="239">
        <f>ROUND(I171*H171,1)</f>
        <v>0</v>
      </c>
      <c r="K171" s="237" t="s">
        <v>239</v>
      </c>
      <c r="L171" s="74"/>
      <c r="M171" s="241" t="s">
        <v>36</v>
      </c>
      <c r="N171" s="242" t="s">
        <v>50</v>
      </c>
      <c r="O171" s="49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AR171" s="25" t="s">
        <v>179</v>
      </c>
      <c r="AT171" s="25" t="s">
        <v>165</v>
      </c>
      <c r="AU171" s="25" t="s">
        <v>89</v>
      </c>
      <c r="AY171" s="25" t="s">
        <v>162</v>
      </c>
      <c r="BE171" s="245">
        <f>IF(N171="základní",J171,0)</f>
        <v>0</v>
      </c>
      <c r="BF171" s="245">
        <f>IF(N171="snížená",J171,0)</f>
        <v>0</v>
      </c>
      <c r="BG171" s="245">
        <f>IF(N171="zákl. přenesená",J171,0)</f>
        <v>0</v>
      </c>
      <c r="BH171" s="245">
        <f>IF(N171="sníž. přenesená",J171,0)</f>
        <v>0</v>
      </c>
      <c r="BI171" s="245">
        <f>IF(N171="nulová",J171,0)</f>
        <v>0</v>
      </c>
      <c r="BJ171" s="25" t="s">
        <v>87</v>
      </c>
      <c r="BK171" s="245">
        <f>ROUND(I171*H171,1)</f>
        <v>0</v>
      </c>
      <c r="BL171" s="25" t="s">
        <v>179</v>
      </c>
      <c r="BM171" s="25" t="s">
        <v>3179</v>
      </c>
    </row>
    <row r="172" s="13" customFormat="1">
      <c r="B172" s="261"/>
      <c r="C172" s="262"/>
      <c r="D172" s="248" t="s">
        <v>171</v>
      </c>
      <c r="E172" s="263" t="s">
        <v>36</v>
      </c>
      <c r="F172" s="264" t="s">
        <v>810</v>
      </c>
      <c r="G172" s="262"/>
      <c r="H172" s="263" t="s">
        <v>36</v>
      </c>
      <c r="I172" s="265"/>
      <c r="J172" s="262"/>
      <c r="K172" s="262"/>
      <c r="L172" s="266"/>
      <c r="M172" s="267"/>
      <c r="N172" s="268"/>
      <c r="O172" s="268"/>
      <c r="P172" s="268"/>
      <c r="Q172" s="268"/>
      <c r="R172" s="268"/>
      <c r="S172" s="268"/>
      <c r="T172" s="269"/>
      <c r="AT172" s="270" t="s">
        <v>171</v>
      </c>
      <c r="AU172" s="270" t="s">
        <v>89</v>
      </c>
      <c r="AV172" s="13" t="s">
        <v>87</v>
      </c>
      <c r="AW172" s="13" t="s">
        <v>42</v>
      </c>
      <c r="AX172" s="13" t="s">
        <v>79</v>
      </c>
      <c r="AY172" s="270" t="s">
        <v>162</v>
      </c>
    </row>
    <row r="173" s="12" customFormat="1">
      <c r="B173" s="246"/>
      <c r="C173" s="247"/>
      <c r="D173" s="248" t="s">
        <v>171</v>
      </c>
      <c r="E173" s="249" t="s">
        <v>36</v>
      </c>
      <c r="F173" s="250" t="s">
        <v>3180</v>
      </c>
      <c r="G173" s="247"/>
      <c r="H173" s="251">
        <v>138.90000000000001</v>
      </c>
      <c r="I173" s="252"/>
      <c r="J173" s="247"/>
      <c r="K173" s="247"/>
      <c r="L173" s="253"/>
      <c r="M173" s="254"/>
      <c r="N173" s="255"/>
      <c r="O173" s="255"/>
      <c r="P173" s="255"/>
      <c r="Q173" s="255"/>
      <c r="R173" s="255"/>
      <c r="S173" s="255"/>
      <c r="T173" s="256"/>
      <c r="AT173" s="257" t="s">
        <v>171</v>
      </c>
      <c r="AU173" s="257" t="s">
        <v>89</v>
      </c>
      <c r="AV173" s="12" t="s">
        <v>89</v>
      </c>
      <c r="AW173" s="12" t="s">
        <v>42</v>
      </c>
      <c r="AX173" s="12" t="s">
        <v>87</v>
      </c>
      <c r="AY173" s="257" t="s">
        <v>162</v>
      </c>
    </row>
    <row r="174" s="12" customFormat="1">
      <c r="B174" s="246"/>
      <c r="C174" s="247"/>
      <c r="D174" s="248" t="s">
        <v>171</v>
      </c>
      <c r="E174" s="247"/>
      <c r="F174" s="250" t="s">
        <v>3181</v>
      </c>
      <c r="G174" s="247"/>
      <c r="H174" s="251">
        <v>69.450000000000003</v>
      </c>
      <c r="I174" s="252"/>
      <c r="J174" s="247"/>
      <c r="K174" s="247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171</v>
      </c>
      <c r="AU174" s="257" t="s">
        <v>89</v>
      </c>
      <c r="AV174" s="12" t="s">
        <v>89</v>
      </c>
      <c r="AW174" s="12" t="s">
        <v>6</v>
      </c>
      <c r="AX174" s="12" t="s">
        <v>87</v>
      </c>
      <c r="AY174" s="257" t="s">
        <v>162</v>
      </c>
    </row>
    <row r="175" s="1" customFormat="1" ht="38.25" customHeight="1">
      <c r="B175" s="48"/>
      <c r="C175" s="235" t="s">
        <v>306</v>
      </c>
      <c r="D175" s="235" t="s">
        <v>165</v>
      </c>
      <c r="E175" s="236" t="s">
        <v>813</v>
      </c>
      <c r="F175" s="237" t="s">
        <v>814</v>
      </c>
      <c r="G175" s="238" t="s">
        <v>614</v>
      </c>
      <c r="H175" s="239">
        <v>17.359999999999999</v>
      </c>
      <c r="I175" s="240"/>
      <c r="J175" s="239">
        <f>ROUND(I175*H175,1)</f>
        <v>0</v>
      </c>
      <c r="K175" s="237" t="s">
        <v>239</v>
      </c>
      <c r="L175" s="74"/>
      <c r="M175" s="241" t="s">
        <v>36</v>
      </c>
      <c r="N175" s="242" t="s">
        <v>50</v>
      </c>
      <c r="O175" s="49"/>
      <c r="P175" s="243">
        <f>O175*H175</f>
        <v>0</v>
      </c>
      <c r="Q175" s="243">
        <v>0</v>
      </c>
      <c r="R175" s="243">
        <f>Q175*H175</f>
        <v>0</v>
      </c>
      <c r="S175" s="243">
        <v>0</v>
      </c>
      <c r="T175" s="244">
        <f>S175*H175</f>
        <v>0</v>
      </c>
      <c r="AR175" s="25" t="s">
        <v>179</v>
      </c>
      <c r="AT175" s="25" t="s">
        <v>165</v>
      </c>
      <c r="AU175" s="25" t="s">
        <v>89</v>
      </c>
      <c r="AY175" s="25" t="s">
        <v>162</v>
      </c>
      <c r="BE175" s="245">
        <f>IF(N175="základní",J175,0)</f>
        <v>0</v>
      </c>
      <c r="BF175" s="245">
        <f>IF(N175="snížená",J175,0)</f>
        <v>0</v>
      </c>
      <c r="BG175" s="245">
        <f>IF(N175="zákl. přenesená",J175,0)</f>
        <v>0</v>
      </c>
      <c r="BH175" s="245">
        <f>IF(N175="sníž. přenesená",J175,0)</f>
        <v>0</v>
      </c>
      <c r="BI175" s="245">
        <f>IF(N175="nulová",J175,0)</f>
        <v>0</v>
      </c>
      <c r="BJ175" s="25" t="s">
        <v>87</v>
      </c>
      <c r="BK175" s="245">
        <f>ROUND(I175*H175,1)</f>
        <v>0</v>
      </c>
      <c r="BL175" s="25" t="s">
        <v>179</v>
      </c>
      <c r="BM175" s="25" t="s">
        <v>3182</v>
      </c>
    </row>
    <row r="176" s="13" customFormat="1">
      <c r="B176" s="261"/>
      <c r="C176" s="262"/>
      <c r="D176" s="248" t="s">
        <v>171</v>
      </c>
      <c r="E176" s="263" t="s">
        <v>36</v>
      </c>
      <c r="F176" s="264" t="s">
        <v>810</v>
      </c>
      <c r="G176" s="262"/>
      <c r="H176" s="263" t="s">
        <v>36</v>
      </c>
      <c r="I176" s="265"/>
      <c r="J176" s="262"/>
      <c r="K176" s="262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171</v>
      </c>
      <c r="AU176" s="270" t="s">
        <v>89</v>
      </c>
      <c r="AV176" s="13" t="s">
        <v>87</v>
      </c>
      <c r="AW176" s="13" t="s">
        <v>42</v>
      </c>
      <c r="AX176" s="13" t="s">
        <v>79</v>
      </c>
      <c r="AY176" s="270" t="s">
        <v>162</v>
      </c>
    </row>
    <row r="177" s="12" customFormat="1">
      <c r="B177" s="246"/>
      <c r="C177" s="247"/>
      <c r="D177" s="248" t="s">
        <v>171</v>
      </c>
      <c r="E177" s="249" t="s">
        <v>36</v>
      </c>
      <c r="F177" s="250" t="s">
        <v>3183</v>
      </c>
      <c r="G177" s="247"/>
      <c r="H177" s="251">
        <v>34.719999999999999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171</v>
      </c>
      <c r="AU177" s="257" t="s">
        <v>89</v>
      </c>
      <c r="AV177" s="12" t="s">
        <v>89</v>
      </c>
      <c r="AW177" s="12" t="s">
        <v>42</v>
      </c>
      <c r="AX177" s="12" t="s">
        <v>87</v>
      </c>
      <c r="AY177" s="257" t="s">
        <v>162</v>
      </c>
    </row>
    <row r="178" s="12" customFormat="1">
      <c r="B178" s="246"/>
      <c r="C178" s="247"/>
      <c r="D178" s="248" t="s">
        <v>171</v>
      </c>
      <c r="E178" s="247"/>
      <c r="F178" s="250" t="s">
        <v>3184</v>
      </c>
      <c r="G178" s="247"/>
      <c r="H178" s="251">
        <v>17.359999999999999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171</v>
      </c>
      <c r="AU178" s="257" t="s">
        <v>89</v>
      </c>
      <c r="AV178" s="12" t="s">
        <v>89</v>
      </c>
      <c r="AW178" s="12" t="s">
        <v>6</v>
      </c>
      <c r="AX178" s="12" t="s">
        <v>87</v>
      </c>
      <c r="AY178" s="257" t="s">
        <v>162</v>
      </c>
    </row>
    <row r="179" s="1" customFormat="1" ht="38.25" customHeight="1">
      <c r="B179" s="48"/>
      <c r="C179" s="235" t="s">
        <v>340</v>
      </c>
      <c r="D179" s="235" t="s">
        <v>165</v>
      </c>
      <c r="E179" s="236" t="s">
        <v>818</v>
      </c>
      <c r="F179" s="237" t="s">
        <v>819</v>
      </c>
      <c r="G179" s="238" t="s">
        <v>614</v>
      </c>
      <c r="H179" s="239">
        <v>251.53999999999999</v>
      </c>
      <c r="I179" s="240"/>
      <c r="J179" s="239">
        <f>ROUND(I179*H179,1)</f>
        <v>0</v>
      </c>
      <c r="K179" s="237" t="s">
        <v>239</v>
      </c>
      <c r="L179" s="74"/>
      <c r="M179" s="241" t="s">
        <v>36</v>
      </c>
      <c r="N179" s="242" t="s">
        <v>50</v>
      </c>
      <c r="O179" s="49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AR179" s="25" t="s">
        <v>179</v>
      </c>
      <c r="AT179" s="25" t="s">
        <v>165</v>
      </c>
      <c r="AU179" s="25" t="s">
        <v>89</v>
      </c>
      <c r="AY179" s="25" t="s">
        <v>162</v>
      </c>
      <c r="BE179" s="245">
        <f>IF(N179="základní",J179,0)</f>
        <v>0</v>
      </c>
      <c r="BF179" s="245">
        <f>IF(N179="snížená",J179,0)</f>
        <v>0</v>
      </c>
      <c r="BG179" s="245">
        <f>IF(N179="zákl. přenesená",J179,0)</f>
        <v>0</v>
      </c>
      <c r="BH179" s="245">
        <f>IF(N179="sníž. přenesená",J179,0)</f>
        <v>0</v>
      </c>
      <c r="BI179" s="245">
        <f>IF(N179="nulová",J179,0)</f>
        <v>0</v>
      </c>
      <c r="BJ179" s="25" t="s">
        <v>87</v>
      </c>
      <c r="BK179" s="245">
        <f>ROUND(I179*H179,1)</f>
        <v>0</v>
      </c>
      <c r="BL179" s="25" t="s">
        <v>179</v>
      </c>
      <c r="BM179" s="25" t="s">
        <v>3185</v>
      </c>
    </row>
    <row r="180" s="12" customFormat="1">
      <c r="B180" s="246"/>
      <c r="C180" s="247"/>
      <c r="D180" s="248" t="s">
        <v>171</v>
      </c>
      <c r="E180" s="249" t="s">
        <v>36</v>
      </c>
      <c r="F180" s="250" t="s">
        <v>3186</v>
      </c>
      <c r="G180" s="247"/>
      <c r="H180" s="251">
        <v>138.90000000000001</v>
      </c>
      <c r="I180" s="252"/>
      <c r="J180" s="247"/>
      <c r="K180" s="247"/>
      <c r="L180" s="253"/>
      <c r="M180" s="254"/>
      <c r="N180" s="255"/>
      <c r="O180" s="255"/>
      <c r="P180" s="255"/>
      <c r="Q180" s="255"/>
      <c r="R180" s="255"/>
      <c r="S180" s="255"/>
      <c r="T180" s="256"/>
      <c r="AT180" s="257" t="s">
        <v>171</v>
      </c>
      <c r="AU180" s="257" t="s">
        <v>89</v>
      </c>
      <c r="AV180" s="12" t="s">
        <v>89</v>
      </c>
      <c r="AW180" s="12" t="s">
        <v>42</v>
      </c>
      <c r="AX180" s="12" t="s">
        <v>79</v>
      </c>
      <c r="AY180" s="257" t="s">
        <v>162</v>
      </c>
    </row>
    <row r="181" s="12" customFormat="1">
      <c r="B181" s="246"/>
      <c r="C181" s="247"/>
      <c r="D181" s="248" t="s">
        <v>171</v>
      </c>
      <c r="E181" s="249" t="s">
        <v>36</v>
      </c>
      <c r="F181" s="250" t="s">
        <v>661</v>
      </c>
      <c r="G181" s="247"/>
      <c r="H181" s="251">
        <v>112.64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171</v>
      </c>
      <c r="AU181" s="257" t="s">
        <v>89</v>
      </c>
      <c r="AV181" s="12" t="s">
        <v>89</v>
      </c>
      <c r="AW181" s="12" t="s">
        <v>42</v>
      </c>
      <c r="AX181" s="12" t="s">
        <v>79</v>
      </c>
      <c r="AY181" s="257" t="s">
        <v>162</v>
      </c>
    </row>
    <row r="182" s="14" customFormat="1">
      <c r="B182" s="283"/>
      <c r="C182" s="284"/>
      <c r="D182" s="248" t="s">
        <v>171</v>
      </c>
      <c r="E182" s="285" t="s">
        <v>36</v>
      </c>
      <c r="F182" s="286" t="s">
        <v>679</v>
      </c>
      <c r="G182" s="284"/>
      <c r="H182" s="287">
        <v>251.53999999999999</v>
      </c>
      <c r="I182" s="288"/>
      <c r="J182" s="284"/>
      <c r="K182" s="284"/>
      <c r="L182" s="289"/>
      <c r="M182" s="290"/>
      <c r="N182" s="291"/>
      <c r="O182" s="291"/>
      <c r="P182" s="291"/>
      <c r="Q182" s="291"/>
      <c r="R182" s="291"/>
      <c r="S182" s="291"/>
      <c r="T182" s="292"/>
      <c r="AT182" s="293" t="s">
        <v>171</v>
      </c>
      <c r="AU182" s="293" t="s">
        <v>89</v>
      </c>
      <c r="AV182" s="14" t="s">
        <v>179</v>
      </c>
      <c r="AW182" s="14" t="s">
        <v>42</v>
      </c>
      <c r="AX182" s="14" t="s">
        <v>87</v>
      </c>
      <c r="AY182" s="293" t="s">
        <v>162</v>
      </c>
    </row>
    <row r="183" s="1" customFormat="1" ht="38.25" customHeight="1">
      <c r="B183" s="48"/>
      <c r="C183" s="235" t="s">
        <v>344</v>
      </c>
      <c r="D183" s="235" t="s">
        <v>165</v>
      </c>
      <c r="E183" s="236" t="s">
        <v>822</v>
      </c>
      <c r="F183" s="237" t="s">
        <v>823</v>
      </c>
      <c r="G183" s="238" t="s">
        <v>614</v>
      </c>
      <c r="H183" s="239">
        <v>34.719999999999999</v>
      </c>
      <c r="I183" s="240"/>
      <c r="J183" s="239">
        <f>ROUND(I183*H183,1)</f>
        <v>0</v>
      </c>
      <c r="K183" s="237" t="s">
        <v>239</v>
      </c>
      <c r="L183" s="74"/>
      <c r="M183" s="241" t="s">
        <v>36</v>
      </c>
      <c r="N183" s="242" t="s">
        <v>50</v>
      </c>
      <c r="O183" s="49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AR183" s="25" t="s">
        <v>179</v>
      </c>
      <c r="AT183" s="25" t="s">
        <v>165</v>
      </c>
      <c r="AU183" s="25" t="s">
        <v>89</v>
      </c>
      <c r="AY183" s="25" t="s">
        <v>162</v>
      </c>
      <c r="BE183" s="245">
        <f>IF(N183="základní",J183,0)</f>
        <v>0</v>
      </c>
      <c r="BF183" s="245">
        <f>IF(N183="snížená",J183,0)</f>
        <v>0</v>
      </c>
      <c r="BG183" s="245">
        <f>IF(N183="zákl. přenesená",J183,0)</f>
        <v>0</v>
      </c>
      <c r="BH183" s="245">
        <f>IF(N183="sníž. přenesená",J183,0)</f>
        <v>0</v>
      </c>
      <c r="BI183" s="245">
        <f>IF(N183="nulová",J183,0)</f>
        <v>0</v>
      </c>
      <c r="BJ183" s="25" t="s">
        <v>87</v>
      </c>
      <c r="BK183" s="245">
        <f>ROUND(I183*H183,1)</f>
        <v>0</v>
      </c>
      <c r="BL183" s="25" t="s">
        <v>179</v>
      </c>
      <c r="BM183" s="25" t="s">
        <v>3187</v>
      </c>
    </row>
    <row r="184" s="12" customFormat="1">
      <c r="B184" s="246"/>
      <c r="C184" s="247"/>
      <c r="D184" s="248" t="s">
        <v>171</v>
      </c>
      <c r="E184" s="249" t="s">
        <v>36</v>
      </c>
      <c r="F184" s="250" t="s">
        <v>3188</v>
      </c>
      <c r="G184" s="247"/>
      <c r="H184" s="251">
        <v>34.719999999999999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171</v>
      </c>
      <c r="AU184" s="257" t="s">
        <v>89</v>
      </c>
      <c r="AV184" s="12" t="s">
        <v>89</v>
      </c>
      <c r="AW184" s="12" t="s">
        <v>42</v>
      </c>
      <c r="AX184" s="12" t="s">
        <v>87</v>
      </c>
      <c r="AY184" s="257" t="s">
        <v>162</v>
      </c>
    </row>
    <row r="185" s="1" customFormat="1" ht="38.25" customHeight="1">
      <c r="B185" s="48"/>
      <c r="C185" s="235" t="s">
        <v>348</v>
      </c>
      <c r="D185" s="235" t="s">
        <v>165</v>
      </c>
      <c r="E185" s="236" t="s">
        <v>826</v>
      </c>
      <c r="F185" s="237" t="s">
        <v>827</v>
      </c>
      <c r="G185" s="238" t="s">
        <v>614</v>
      </c>
      <c r="H185" s="239">
        <v>26.260000000000002</v>
      </c>
      <c r="I185" s="240"/>
      <c r="J185" s="239">
        <f>ROUND(I185*H185,1)</f>
        <v>0</v>
      </c>
      <c r="K185" s="237" t="s">
        <v>239</v>
      </c>
      <c r="L185" s="74"/>
      <c r="M185" s="241" t="s">
        <v>36</v>
      </c>
      <c r="N185" s="242" t="s">
        <v>50</v>
      </c>
      <c r="O185" s="49"/>
      <c r="P185" s="243">
        <f>O185*H185</f>
        <v>0</v>
      </c>
      <c r="Q185" s="243">
        <v>0</v>
      </c>
      <c r="R185" s="243">
        <f>Q185*H185</f>
        <v>0</v>
      </c>
      <c r="S185" s="243">
        <v>0</v>
      </c>
      <c r="T185" s="244">
        <f>S185*H185</f>
        <v>0</v>
      </c>
      <c r="AR185" s="25" t="s">
        <v>179</v>
      </c>
      <c r="AT185" s="25" t="s">
        <v>165</v>
      </c>
      <c r="AU185" s="25" t="s">
        <v>89</v>
      </c>
      <c r="AY185" s="25" t="s">
        <v>162</v>
      </c>
      <c r="BE185" s="245">
        <f>IF(N185="základní",J185,0)</f>
        <v>0</v>
      </c>
      <c r="BF185" s="245">
        <f>IF(N185="snížená",J185,0)</f>
        <v>0</v>
      </c>
      <c r="BG185" s="245">
        <f>IF(N185="zákl. přenesená",J185,0)</f>
        <v>0</v>
      </c>
      <c r="BH185" s="245">
        <f>IF(N185="sníž. přenesená",J185,0)</f>
        <v>0</v>
      </c>
      <c r="BI185" s="245">
        <f>IF(N185="nulová",J185,0)</f>
        <v>0</v>
      </c>
      <c r="BJ185" s="25" t="s">
        <v>87</v>
      </c>
      <c r="BK185" s="245">
        <f>ROUND(I185*H185,1)</f>
        <v>0</v>
      </c>
      <c r="BL185" s="25" t="s">
        <v>179</v>
      </c>
      <c r="BM185" s="25" t="s">
        <v>3189</v>
      </c>
    </row>
    <row r="186" s="12" customFormat="1">
      <c r="B186" s="246"/>
      <c r="C186" s="247"/>
      <c r="D186" s="248" t="s">
        <v>171</v>
      </c>
      <c r="E186" s="249" t="s">
        <v>36</v>
      </c>
      <c r="F186" s="250" t="s">
        <v>3190</v>
      </c>
      <c r="G186" s="247"/>
      <c r="H186" s="251">
        <v>26.260000000000002</v>
      </c>
      <c r="I186" s="252"/>
      <c r="J186" s="247"/>
      <c r="K186" s="247"/>
      <c r="L186" s="253"/>
      <c r="M186" s="254"/>
      <c r="N186" s="255"/>
      <c r="O186" s="255"/>
      <c r="P186" s="255"/>
      <c r="Q186" s="255"/>
      <c r="R186" s="255"/>
      <c r="S186" s="255"/>
      <c r="T186" s="256"/>
      <c r="AT186" s="257" t="s">
        <v>171</v>
      </c>
      <c r="AU186" s="257" t="s">
        <v>89</v>
      </c>
      <c r="AV186" s="12" t="s">
        <v>89</v>
      </c>
      <c r="AW186" s="12" t="s">
        <v>42</v>
      </c>
      <c r="AX186" s="12" t="s">
        <v>87</v>
      </c>
      <c r="AY186" s="257" t="s">
        <v>162</v>
      </c>
    </row>
    <row r="187" s="1" customFormat="1" ht="38.25" customHeight="1">
      <c r="B187" s="48"/>
      <c r="C187" s="235" t="s">
        <v>352</v>
      </c>
      <c r="D187" s="235" t="s">
        <v>165</v>
      </c>
      <c r="E187" s="236" t="s">
        <v>830</v>
      </c>
      <c r="F187" s="237" t="s">
        <v>831</v>
      </c>
      <c r="G187" s="238" t="s">
        <v>614</v>
      </c>
      <c r="H187" s="239">
        <v>34.719999999999999</v>
      </c>
      <c r="I187" s="240"/>
      <c r="J187" s="239">
        <f>ROUND(I187*H187,1)</f>
        <v>0</v>
      </c>
      <c r="K187" s="237" t="s">
        <v>239</v>
      </c>
      <c r="L187" s="74"/>
      <c r="M187" s="241" t="s">
        <v>36</v>
      </c>
      <c r="N187" s="242" t="s">
        <v>50</v>
      </c>
      <c r="O187" s="49"/>
      <c r="P187" s="243">
        <f>O187*H187</f>
        <v>0</v>
      </c>
      <c r="Q187" s="243">
        <v>0</v>
      </c>
      <c r="R187" s="243">
        <f>Q187*H187</f>
        <v>0</v>
      </c>
      <c r="S187" s="243">
        <v>0</v>
      </c>
      <c r="T187" s="244">
        <f>S187*H187</f>
        <v>0</v>
      </c>
      <c r="AR187" s="25" t="s">
        <v>179</v>
      </c>
      <c r="AT187" s="25" t="s">
        <v>165</v>
      </c>
      <c r="AU187" s="25" t="s">
        <v>89</v>
      </c>
      <c r="AY187" s="25" t="s">
        <v>162</v>
      </c>
      <c r="BE187" s="245">
        <f>IF(N187="základní",J187,0)</f>
        <v>0</v>
      </c>
      <c r="BF187" s="245">
        <f>IF(N187="snížená",J187,0)</f>
        <v>0</v>
      </c>
      <c r="BG187" s="245">
        <f>IF(N187="zákl. přenesená",J187,0)</f>
        <v>0</v>
      </c>
      <c r="BH187" s="245">
        <f>IF(N187="sníž. přenesená",J187,0)</f>
        <v>0</v>
      </c>
      <c r="BI187" s="245">
        <f>IF(N187="nulová",J187,0)</f>
        <v>0</v>
      </c>
      <c r="BJ187" s="25" t="s">
        <v>87</v>
      </c>
      <c r="BK187" s="245">
        <f>ROUND(I187*H187,1)</f>
        <v>0</v>
      </c>
      <c r="BL187" s="25" t="s">
        <v>179</v>
      </c>
      <c r="BM187" s="25" t="s">
        <v>3191</v>
      </c>
    </row>
    <row r="188" s="12" customFormat="1">
      <c r="B188" s="246"/>
      <c r="C188" s="247"/>
      <c r="D188" s="248" t="s">
        <v>171</v>
      </c>
      <c r="E188" s="249" t="s">
        <v>36</v>
      </c>
      <c r="F188" s="250" t="s">
        <v>3188</v>
      </c>
      <c r="G188" s="247"/>
      <c r="H188" s="251">
        <v>34.719999999999999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171</v>
      </c>
      <c r="AU188" s="257" t="s">
        <v>89</v>
      </c>
      <c r="AV188" s="12" t="s">
        <v>89</v>
      </c>
      <c r="AW188" s="12" t="s">
        <v>42</v>
      </c>
      <c r="AX188" s="12" t="s">
        <v>87</v>
      </c>
      <c r="AY188" s="257" t="s">
        <v>162</v>
      </c>
    </row>
    <row r="189" s="1" customFormat="1" ht="25.5" customHeight="1">
      <c r="B189" s="48"/>
      <c r="C189" s="235" t="s">
        <v>286</v>
      </c>
      <c r="D189" s="235" t="s">
        <v>165</v>
      </c>
      <c r="E189" s="236" t="s">
        <v>833</v>
      </c>
      <c r="F189" s="237" t="s">
        <v>834</v>
      </c>
      <c r="G189" s="238" t="s">
        <v>614</v>
      </c>
      <c r="H189" s="239">
        <v>138.90000000000001</v>
      </c>
      <c r="I189" s="240"/>
      <c r="J189" s="239">
        <f>ROUND(I189*H189,1)</f>
        <v>0</v>
      </c>
      <c r="K189" s="237" t="s">
        <v>239</v>
      </c>
      <c r="L189" s="74"/>
      <c r="M189" s="241" t="s">
        <v>36</v>
      </c>
      <c r="N189" s="242" t="s">
        <v>50</v>
      </c>
      <c r="O189" s="49"/>
      <c r="P189" s="243">
        <f>O189*H189</f>
        <v>0</v>
      </c>
      <c r="Q189" s="243">
        <v>0</v>
      </c>
      <c r="R189" s="243">
        <f>Q189*H189</f>
        <v>0</v>
      </c>
      <c r="S189" s="243">
        <v>0</v>
      </c>
      <c r="T189" s="244">
        <f>S189*H189</f>
        <v>0</v>
      </c>
      <c r="AR189" s="25" t="s">
        <v>179</v>
      </c>
      <c r="AT189" s="25" t="s">
        <v>165</v>
      </c>
      <c r="AU189" s="25" t="s">
        <v>89</v>
      </c>
      <c r="AY189" s="25" t="s">
        <v>162</v>
      </c>
      <c r="BE189" s="245">
        <f>IF(N189="základní",J189,0)</f>
        <v>0</v>
      </c>
      <c r="BF189" s="245">
        <f>IF(N189="snížená",J189,0)</f>
        <v>0</v>
      </c>
      <c r="BG189" s="245">
        <f>IF(N189="zákl. přenesená",J189,0)</f>
        <v>0</v>
      </c>
      <c r="BH189" s="245">
        <f>IF(N189="sníž. přenesená",J189,0)</f>
        <v>0</v>
      </c>
      <c r="BI189" s="245">
        <f>IF(N189="nulová",J189,0)</f>
        <v>0</v>
      </c>
      <c r="BJ189" s="25" t="s">
        <v>87</v>
      </c>
      <c r="BK189" s="245">
        <f>ROUND(I189*H189,1)</f>
        <v>0</v>
      </c>
      <c r="BL189" s="25" t="s">
        <v>179</v>
      </c>
      <c r="BM189" s="25" t="s">
        <v>3192</v>
      </c>
    </row>
    <row r="190" s="12" customFormat="1">
      <c r="B190" s="246"/>
      <c r="C190" s="247"/>
      <c r="D190" s="248" t="s">
        <v>171</v>
      </c>
      <c r="E190" s="249" t="s">
        <v>36</v>
      </c>
      <c r="F190" s="250" t="s">
        <v>3186</v>
      </c>
      <c r="G190" s="247"/>
      <c r="H190" s="251">
        <v>138.90000000000001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171</v>
      </c>
      <c r="AU190" s="257" t="s">
        <v>89</v>
      </c>
      <c r="AV190" s="12" t="s">
        <v>89</v>
      </c>
      <c r="AW190" s="12" t="s">
        <v>42</v>
      </c>
      <c r="AX190" s="12" t="s">
        <v>87</v>
      </c>
      <c r="AY190" s="257" t="s">
        <v>162</v>
      </c>
    </row>
    <row r="191" s="1" customFormat="1" ht="25.5" customHeight="1">
      <c r="B191" s="48"/>
      <c r="C191" s="235" t="s">
        <v>359</v>
      </c>
      <c r="D191" s="235" t="s">
        <v>165</v>
      </c>
      <c r="E191" s="236" t="s">
        <v>836</v>
      </c>
      <c r="F191" s="237" t="s">
        <v>837</v>
      </c>
      <c r="G191" s="238" t="s">
        <v>614</v>
      </c>
      <c r="H191" s="239">
        <v>34.719999999999999</v>
      </c>
      <c r="I191" s="240"/>
      <c r="J191" s="239">
        <f>ROUND(I191*H191,1)</f>
        <v>0</v>
      </c>
      <c r="K191" s="237" t="s">
        <v>239</v>
      </c>
      <c r="L191" s="74"/>
      <c r="M191" s="241" t="s">
        <v>36</v>
      </c>
      <c r="N191" s="242" t="s">
        <v>50</v>
      </c>
      <c r="O191" s="49"/>
      <c r="P191" s="243">
        <f>O191*H191</f>
        <v>0</v>
      </c>
      <c r="Q191" s="243">
        <v>0</v>
      </c>
      <c r="R191" s="243">
        <f>Q191*H191</f>
        <v>0</v>
      </c>
      <c r="S191" s="243">
        <v>0</v>
      </c>
      <c r="T191" s="244">
        <f>S191*H191</f>
        <v>0</v>
      </c>
      <c r="AR191" s="25" t="s">
        <v>179</v>
      </c>
      <c r="AT191" s="25" t="s">
        <v>165</v>
      </c>
      <c r="AU191" s="25" t="s">
        <v>89</v>
      </c>
      <c r="AY191" s="25" t="s">
        <v>162</v>
      </c>
      <c r="BE191" s="245">
        <f>IF(N191="základní",J191,0)</f>
        <v>0</v>
      </c>
      <c r="BF191" s="245">
        <f>IF(N191="snížená",J191,0)</f>
        <v>0</v>
      </c>
      <c r="BG191" s="245">
        <f>IF(N191="zákl. přenesená",J191,0)</f>
        <v>0</v>
      </c>
      <c r="BH191" s="245">
        <f>IF(N191="sníž. přenesená",J191,0)</f>
        <v>0</v>
      </c>
      <c r="BI191" s="245">
        <f>IF(N191="nulová",J191,0)</f>
        <v>0</v>
      </c>
      <c r="BJ191" s="25" t="s">
        <v>87</v>
      </c>
      <c r="BK191" s="245">
        <f>ROUND(I191*H191,1)</f>
        <v>0</v>
      </c>
      <c r="BL191" s="25" t="s">
        <v>179</v>
      </c>
      <c r="BM191" s="25" t="s">
        <v>3193</v>
      </c>
    </row>
    <row r="192" s="12" customFormat="1">
      <c r="B192" s="246"/>
      <c r="C192" s="247"/>
      <c r="D192" s="248" t="s">
        <v>171</v>
      </c>
      <c r="E192" s="249" t="s">
        <v>36</v>
      </c>
      <c r="F192" s="250" t="s">
        <v>3188</v>
      </c>
      <c r="G192" s="247"/>
      <c r="H192" s="251">
        <v>34.719999999999999</v>
      </c>
      <c r="I192" s="252"/>
      <c r="J192" s="247"/>
      <c r="K192" s="247"/>
      <c r="L192" s="253"/>
      <c r="M192" s="254"/>
      <c r="N192" s="255"/>
      <c r="O192" s="255"/>
      <c r="P192" s="255"/>
      <c r="Q192" s="255"/>
      <c r="R192" s="255"/>
      <c r="S192" s="255"/>
      <c r="T192" s="256"/>
      <c r="AT192" s="257" t="s">
        <v>171</v>
      </c>
      <c r="AU192" s="257" t="s">
        <v>89</v>
      </c>
      <c r="AV192" s="12" t="s">
        <v>89</v>
      </c>
      <c r="AW192" s="12" t="s">
        <v>42</v>
      </c>
      <c r="AX192" s="12" t="s">
        <v>87</v>
      </c>
      <c r="AY192" s="257" t="s">
        <v>162</v>
      </c>
    </row>
    <row r="193" s="1" customFormat="1" ht="16.5" customHeight="1">
      <c r="B193" s="48"/>
      <c r="C193" s="235" t="s">
        <v>273</v>
      </c>
      <c r="D193" s="235" t="s">
        <v>165</v>
      </c>
      <c r="E193" s="236" t="s">
        <v>839</v>
      </c>
      <c r="F193" s="237" t="s">
        <v>840</v>
      </c>
      <c r="G193" s="238" t="s">
        <v>614</v>
      </c>
      <c r="H193" s="239">
        <v>173.62000000000001</v>
      </c>
      <c r="I193" s="240"/>
      <c r="J193" s="239">
        <f>ROUND(I193*H193,1)</f>
        <v>0</v>
      </c>
      <c r="K193" s="237" t="s">
        <v>239</v>
      </c>
      <c r="L193" s="74"/>
      <c r="M193" s="241" t="s">
        <v>36</v>
      </c>
      <c r="N193" s="242" t="s">
        <v>50</v>
      </c>
      <c r="O193" s="49"/>
      <c r="P193" s="243">
        <f>O193*H193</f>
        <v>0</v>
      </c>
      <c r="Q193" s="243">
        <v>0</v>
      </c>
      <c r="R193" s="243">
        <f>Q193*H193</f>
        <v>0</v>
      </c>
      <c r="S193" s="243">
        <v>0</v>
      </c>
      <c r="T193" s="244">
        <f>S193*H193</f>
        <v>0</v>
      </c>
      <c r="AR193" s="25" t="s">
        <v>179</v>
      </c>
      <c r="AT193" s="25" t="s">
        <v>165</v>
      </c>
      <c r="AU193" s="25" t="s">
        <v>89</v>
      </c>
      <c r="AY193" s="25" t="s">
        <v>162</v>
      </c>
      <c r="BE193" s="245">
        <f>IF(N193="základní",J193,0)</f>
        <v>0</v>
      </c>
      <c r="BF193" s="245">
        <f>IF(N193="snížená",J193,0)</f>
        <v>0</v>
      </c>
      <c r="BG193" s="245">
        <f>IF(N193="zákl. přenesená",J193,0)</f>
        <v>0</v>
      </c>
      <c r="BH193" s="245">
        <f>IF(N193="sníž. přenesená",J193,0)</f>
        <v>0</v>
      </c>
      <c r="BI193" s="245">
        <f>IF(N193="nulová",J193,0)</f>
        <v>0</v>
      </c>
      <c r="BJ193" s="25" t="s">
        <v>87</v>
      </c>
      <c r="BK193" s="245">
        <f>ROUND(I193*H193,1)</f>
        <v>0</v>
      </c>
      <c r="BL193" s="25" t="s">
        <v>179</v>
      </c>
      <c r="BM193" s="25" t="s">
        <v>3194</v>
      </c>
    </row>
    <row r="194" s="12" customFormat="1">
      <c r="B194" s="246"/>
      <c r="C194" s="247"/>
      <c r="D194" s="248" t="s">
        <v>171</v>
      </c>
      <c r="E194" s="249" t="s">
        <v>652</v>
      </c>
      <c r="F194" s="250" t="s">
        <v>842</v>
      </c>
      <c r="G194" s="247"/>
      <c r="H194" s="251">
        <v>173.62000000000001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171</v>
      </c>
      <c r="AU194" s="257" t="s">
        <v>89</v>
      </c>
      <c r="AV194" s="12" t="s">
        <v>89</v>
      </c>
      <c r="AW194" s="12" t="s">
        <v>42</v>
      </c>
      <c r="AX194" s="12" t="s">
        <v>87</v>
      </c>
      <c r="AY194" s="257" t="s">
        <v>162</v>
      </c>
    </row>
    <row r="195" s="1" customFormat="1" ht="25.5" customHeight="1">
      <c r="B195" s="48"/>
      <c r="C195" s="235" t="s">
        <v>366</v>
      </c>
      <c r="D195" s="235" t="s">
        <v>165</v>
      </c>
      <c r="E195" s="236" t="s">
        <v>843</v>
      </c>
      <c r="F195" s="237" t="s">
        <v>844</v>
      </c>
      <c r="G195" s="238" t="s">
        <v>845</v>
      </c>
      <c r="H195" s="239">
        <v>109.76000000000001</v>
      </c>
      <c r="I195" s="240"/>
      <c r="J195" s="239">
        <f>ROUND(I195*H195,1)</f>
        <v>0</v>
      </c>
      <c r="K195" s="237" t="s">
        <v>239</v>
      </c>
      <c r="L195" s="74"/>
      <c r="M195" s="241" t="s">
        <v>36</v>
      </c>
      <c r="N195" s="242" t="s">
        <v>50</v>
      </c>
      <c r="O195" s="49"/>
      <c r="P195" s="243">
        <f>O195*H195</f>
        <v>0</v>
      </c>
      <c r="Q195" s="243">
        <v>0</v>
      </c>
      <c r="R195" s="243">
        <f>Q195*H195</f>
        <v>0</v>
      </c>
      <c r="S195" s="243">
        <v>0</v>
      </c>
      <c r="T195" s="244">
        <f>S195*H195</f>
        <v>0</v>
      </c>
      <c r="AR195" s="25" t="s">
        <v>179</v>
      </c>
      <c r="AT195" s="25" t="s">
        <v>165</v>
      </c>
      <c r="AU195" s="25" t="s">
        <v>89</v>
      </c>
      <c r="AY195" s="25" t="s">
        <v>162</v>
      </c>
      <c r="BE195" s="245">
        <f>IF(N195="základní",J195,0)</f>
        <v>0</v>
      </c>
      <c r="BF195" s="245">
        <f>IF(N195="snížená",J195,0)</f>
        <v>0</v>
      </c>
      <c r="BG195" s="245">
        <f>IF(N195="zákl. přenesená",J195,0)</f>
        <v>0</v>
      </c>
      <c r="BH195" s="245">
        <f>IF(N195="sníž. přenesená",J195,0)</f>
        <v>0</v>
      </c>
      <c r="BI195" s="245">
        <f>IF(N195="nulová",J195,0)</f>
        <v>0</v>
      </c>
      <c r="BJ195" s="25" t="s">
        <v>87</v>
      </c>
      <c r="BK195" s="245">
        <f>ROUND(I195*H195,1)</f>
        <v>0</v>
      </c>
      <c r="BL195" s="25" t="s">
        <v>179</v>
      </c>
      <c r="BM195" s="25" t="s">
        <v>3195</v>
      </c>
    </row>
    <row r="196" s="12" customFormat="1">
      <c r="B196" s="246"/>
      <c r="C196" s="247"/>
      <c r="D196" s="248" t="s">
        <v>171</v>
      </c>
      <c r="E196" s="249" t="s">
        <v>847</v>
      </c>
      <c r="F196" s="250" t="s">
        <v>848</v>
      </c>
      <c r="G196" s="247"/>
      <c r="H196" s="251">
        <v>60.979999999999997</v>
      </c>
      <c r="I196" s="252"/>
      <c r="J196" s="247"/>
      <c r="K196" s="247"/>
      <c r="L196" s="253"/>
      <c r="M196" s="254"/>
      <c r="N196" s="255"/>
      <c r="O196" s="255"/>
      <c r="P196" s="255"/>
      <c r="Q196" s="255"/>
      <c r="R196" s="255"/>
      <c r="S196" s="255"/>
      <c r="T196" s="256"/>
      <c r="AT196" s="257" t="s">
        <v>171</v>
      </c>
      <c r="AU196" s="257" t="s">
        <v>89</v>
      </c>
      <c r="AV196" s="12" t="s">
        <v>89</v>
      </c>
      <c r="AW196" s="12" t="s">
        <v>42</v>
      </c>
      <c r="AX196" s="12" t="s">
        <v>87</v>
      </c>
      <c r="AY196" s="257" t="s">
        <v>162</v>
      </c>
    </row>
    <row r="197" s="12" customFormat="1">
      <c r="B197" s="246"/>
      <c r="C197" s="247"/>
      <c r="D197" s="248" t="s">
        <v>171</v>
      </c>
      <c r="E197" s="247"/>
      <c r="F197" s="250" t="s">
        <v>3196</v>
      </c>
      <c r="G197" s="247"/>
      <c r="H197" s="251">
        <v>109.76000000000001</v>
      </c>
      <c r="I197" s="252"/>
      <c r="J197" s="247"/>
      <c r="K197" s="247"/>
      <c r="L197" s="253"/>
      <c r="M197" s="254"/>
      <c r="N197" s="255"/>
      <c r="O197" s="255"/>
      <c r="P197" s="255"/>
      <c r="Q197" s="255"/>
      <c r="R197" s="255"/>
      <c r="S197" s="255"/>
      <c r="T197" s="256"/>
      <c r="AT197" s="257" t="s">
        <v>171</v>
      </c>
      <c r="AU197" s="257" t="s">
        <v>89</v>
      </c>
      <c r="AV197" s="12" t="s">
        <v>89</v>
      </c>
      <c r="AW197" s="12" t="s">
        <v>6</v>
      </c>
      <c r="AX197" s="12" t="s">
        <v>87</v>
      </c>
      <c r="AY197" s="257" t="s">
        <v>162</v>
      </c>
    </row>
    <row r="198" s="1" customFormat="1" ht="25.5" customHeight="1">
      <c r="B198" s="48"/>
      <c r="C198" s="235" t="s">
        <v>370</v>
      </c>
      <c r="D198" s="235" t="s">
        <v>165</v>
      </c>
      <c r="E198" s="236" t="s">
        <v>850</v>
      </c>
      <c r="F198" s="237" t="s">
        <v>851</v>
      </c>
      <c r="G198" s="238" t="s">
        <v>614</v>
      </c>
      <c r="H198" s="239">
        <v>129.52000000000001</v>
      </c>
      <c r="I198" s="240"/>
      <c r="J198" s="239">
        <f>ROUND(I198*H198,1)</f>
        <v>0</v>
      </c>
      <c r="K198" s="237" t="s">
        <v>239</v>
      </c>
      <c r="L198" s="74"/>
      <c r="M198" s="241" t="s">
        <v>36</v>
      </c>
      <c r="N198" s="242" t="s">
        <v>50</v>
      </c>
      <c r="O198" s="49"/>
      <c r="P198" s="243">
        <f>O198*H198</f>
        <v>0</v>
      </c>
      <c r="Q198" s="243">
        <v>0</v>
      </c>
      <c r="R198" s="243">
        <f>Q198*H198</f>
        <v>0</v>
      </c>
      <c r="S198" s="243">
        <v>0</v>
      </c>
      <c r="T198" s="244">
        <f>S198*H198</f>
        <v>0</v>
      </c>
      <c r="AR198" s="25" t="s">
        <v>179</v>
      </c>
      <c r="AT198" s="25" t="s">
        <v>165</v>
      </c>
      <c r="AU198" s="25" t="s">
        <v>89</v>
      </c>
      <c r="AY198" s="25" t="s">
        <v>162</v>
      </c>
      <c r="BE198" s="245">
        <f>IF(N198="základní",J198,0)</f>
        <v>0</v>
      </c>
      <c r="BF198" s="245">
        <f>IF(N198="snížená",J198,0)</f>
        <v>0</v>
      </c>
      <c r="BG198" s="245">
        <f>IF(N198="zákl. přenesená",J198,0)</f>
        <v>0</v>
      </c>
      <c r="BH198" s="245">
        <f>IF(N198="sníž. přenesená",J198,0)</f>
        <v>0</v>
      </c>
      <c r="BI198" s="245">
        <f>IF(N198="nulová",J198,0)</f>
        <v>0</v>
      </c>
      <c r="BJ198" s="25" t="s">
        <v>87</v>
      </c>
      <c r="BK198" s="245">
        <f>ROUND(I198*H198,1)</f>
        <v>0</v>
      </c>
      <c r="BL198" s="25" t="s">
        <v>179</v>
      </c>
      <c r="BM198" s="25" t="s">
        <v>3197</v>
      </c>
    </row>
    <row r="199" s="12" customFormat="1">
      <c r="B199" s="246"/>
      <c r="C199" s="247"/>
      <c r="D199" s="248" t="s">
        <v>171</v>
      </c>
      <c r="E199" s="249" t="s">
        <v>36</v>
      </c>
      <c r="F199" s="250" t="s">
        <v>658</v>
      </c>
      <c r="G199" s="247"/>
      <c r="H199" s="251">
        <v>173.62000000000001</v>
      </c>
      <c r="I199" s="252"/>
      <c r="J199" s="247"/>
      <c r="K199" s="247"/>
      <c r="L199" s="253"/>
      <c r="M199" s="254"/>
      <c r="N199" s="255"/>
      <c r="O199" s="255"/>
      <c r="P199" s="255"/>
      <c r="Q199" s="255"/>
      <c r="R199" s="255"/>
      <c r="S199" s="255"/>
      <c r="T199" s="256"/>
      <c r="AT199" s="257" t="s">
        <v>171</v>
      </c>
      <c r="AU199" s="257" t="s">
        <v>89</v>
      </c>
      <c r="AV199" s="12" t="s">
        <v>89</v>
      </c>
      <c r="AW199" s="12" t="s">
        <v>42</v>
      </c>
      <c r="AX199" s="12" t="s">
        <v>79</v>
      </c>
      <c r="AY199" s="257" t="s">
        <v>162</v>
      </c>
    </row>
    <row r="200" s="12" customFormat="1">
      <c r="B200" s="246"/>
      <c r="C200" s="247"/>
      <c r="D200" s="248" t="s">
        <v>171</v>
      </c>
      <c r="E200" s="249" t="s">
        <v>36</v>
      </c>
      <c r="F200" s="250" t="s">
        <v>853</v>
      </c>
      <c r="G200" s="247"/>
      <c r="H200" s="251">
        <v>-9</v>
      </c>
      <c r="I200" s="252"/>
      <c r="J200" s="247"/>
      <c r="K200" s="247"/>
      <c r="L200" s="253"/>
      <c r="M200" s="254"/>
      <c r="N200" s="255"/>
      <c r="O200" s="255"/>
      <c r="P200" s="255"/>
      <c r="Q200" s="255"/>
      <c r="R200" s="255"/>
      <c r="S200" s="255"/>
      <c r="T200" s="256"/>
      <c r="AT200" s="257" t="s">
        <v>171</v>
      </c>
      <c r="AU200" s="257" t="s">
        <v>89</v>
      </c>
      <c r="AV200" s="12" t="s">
        <v>89</v>
      </c>
      <c r="AW200" s="12" t="s">
        <v>42</v>
      </c>
      <c r="AX200" s="12" t="s">
        <v>79</v>
      </c>
      <c r="AY200" s="257" t="s">
        <v>162</v>
      </c>
    </row>
    <row r="201" s="12" customFormat="1">
      <c r="B201" s="246"/>
      <c r="C201" s="247"/>
      <c r="D201" s="248" t="s">
        <v>171</v>
      </c>
      <c r="E201" s="249" t="s">
        <v>36</v>
      </c>
      <c r="F201" s="250" t="s">
        <v>854</v>
      </c>
      <c r="G201" s="247"/>
      <c r="H201" s="251">
        <v>-35.100000000000001</v>
      </c>
      <c r="I201" s="252"/>
      <c r="J201" s="247"/>
      <c r="K201" s="247"/>
      <c r="L201" s="253"/>
      <c r="M201" s="254"/>
      <c r="N201" s="255"/>
      <c r="O201" s="255"/>
      <c r="P201" s="255"/>
      <c r="Q201" s="255"/>
      <c r="R201" s="255"/>
      <c r="S201" s="255"/>
      <c r="T201" s="256"/>
      <c r="AT201" s="257" t="s">
        <v>171</v>
      </c>
      <c r="AU201" s="257" t="s">
        <v>89</v>
      </c>
      <c r="AV201" s="12" t="s">
        <v>89</v>
      </c>
      <c r="AW201" s="12" t="s">
        <v>42</v>
      </c>
      <c r="AX201" s="12" t="s">
        <v>79</v>
      </c>
      <c r="AY201" s="257" t="s">
        <v>162</v>
      </c>
    </row>
    <row r="202" s="12" customFormat="1">
      <c r="B202" s="246"/>
      <c r="C202" s="247"/>
      <c r="D202" s="248" t="s">
        <v>171</v>
      </c>
      <c r="E202" s="249" t="s">
        <v>36</v>
      </c>
      <c r="F202" s="250" t="s">
        <v>855</v>
      </c>
      <c r="G202" s="247"/>
      <c r="H202" s="251">
        <v>-16.879999999999999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171</v>
      </c>
      <c r="AU202" s="257" t="s">
        <v>89</v>
      </c>
      <c r="AV202" s="12" t="s">
        <v>89</v>
      </c>
      <c r="AW202" s="12" t="s">
        <v>42</v>
      </c>
      <c r="AX202" s="12" t="s">
        <v>79</v>
      </c>
      <c r="AY202" s="257" t="s">
        <v>162</v>
      </c>
    </row>
    <row r="203" s="15" customFormat="1">
      <c r="B203" s="294"/>
      <c r="C203" s="295"/>
      <c r="D203" s="248" t="s">
        <v>171</v>
      </c>
      <c r="E203" s="296" t="s">
        <v>661</v>
      </c>
      <c r="F203" s="297" t="s">
        <v>744</v>
      </c>
      <c r="G203" s="295"/>
      <c r="H203" s="298">
        <v>112.64</v>
      </c>
      <c r="I203" s="299"/>
      <c r="J203" s="295"/>
      <c r="K203" s="295"/>
      <c r="L203" s="300"/>
      <c r="M203" s="301"/>
      <c r="N203" s="302"/>
      <c r="O203" s="302"/>
      <c r="P203" s="302"/>
      <c r="Q203" s="302"/>
      <c r="R203" s="302"/>
      <c r="S203" s="302"/>
      <c r="T203" s="303"/>
      <c r="AT203" s="304" t="s">
        <v>171</v>
      </c>
      <c r="AU203" s="304" t="s">
        <v>89</v>
      </c>
      <c r="AV203" s="15" t="s">
        <v>161</v>
      </c>
      <c r="AW203" s="15" t="s">
        <v>42</v>
      </c>
      <c r="AX203" s="15" t="s">
        <v>79</v>
      </c>
      <c r="AY203" s="304" t="s">
        <v>162</v>
      </c>
    </row>
    <row r="204" s="12" customFormat="1">
      <c r="B204" s="246"/>
      <c r="C204" s="247"/>
      <c r="D204" s="248" t="s">
        <v>171</v>
      </c>
      <c r="E204" s="249" t="s">
        <v>36</v>
      </c>
      <c r="F204" s="250" t="s">
        <v>659</v>
      </c>
      <c r="G204" s="247"/>
      <c r="H204" s="251">
        <v>16.879999999999999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171</v>
      </c>
      <c r="AU204" s="257" t="s">
        <v>89</v>
      </c>
      <c r="AV204" s="12" t="s">
        <v>89</v>
      </c>
      <c r="AW204" s="12" t="s">
        <v>42</v>
      </c>
      <c r="AX204" s="12" t="s">
        <v>79</v>
      </c>
      <c r="AY204" s="257" t="s">
        <v>162</v>
      </c>
    </row>
    <row r="205" s="15" customFormat="1">
      <c r="B205" s="294"/>
      <c r="C205" s="295"/>
      <c r="D205" s="248" t="s">
        <v>171</v>
      </c>
      <c r="E205" s="296" t="s">
        <v>36</v>
      </c>
      <c r="F205" s="297" t="s">
        <v>744</v>
      </c>
      <c r="G205" s="295"/>
      <c r="H205" s="298">
        <v>16.879999999999999</v>
      </c>
      <c r="I205" s="299"/>
      <c r="J205" s="295"/>
      <c r="K205" s="295"/>
      <c r="L205" s="300"/>
      <c r="M205" s="301"/>
      <c r="N205" s="302"/>
      <c r="O205" s="302"/>
      <c r="P205" s="302"/>
      <c r="Q205" s="302"/>
      <c r="R205" s="302"/>
      <c r="S205" s="302"/>
      <c r="T205" s="303"/>
      <c r="AT205" s="304" t="s">
        <v>171</v>
      </c>
      <c r="AU205" s="304" t="s">
        <v>89</v>
      </c>
      <c r="AV205" s="15" t="s">
        <v>161</v>
      </c>
      <c r="AW205" s="15" t="s">
        <v>42</v>
      </c>
      <c r="AX205" s="15" t="s">
        <v>79</v>
      </c>
      <c r="AY205" s="304" t="s">
        <v>162</v>
      </c>
    </row>
    <row r="206" s="14" customFormat="1">
      <c r="B206" s="283"/>
      <c r="C206" s="284"/>
      <c r="D206" s="248" t="s">
        <v>171</v>
      </c>
      <c r="E206" s="285" t="s">
        <v>36</v>
      </c>
      <c r="F206" s="286" t="s">
        <v>679</v>
      </c>
      <c r="G206" s="284"/>
      <c r="H206" s="287">
        <v>129.52000000000001</v>
      </c>
      <c r="I206" s="288"/>
      <c r="J206" s="284"/>
      <c r="K206" s="284"/>
      <c r="L206" s="289"/>
      <c r="M206" s="290"/>
      <c r="N206" s="291"/>
      <c r="O206" s="291"/>
      <c r="P206" s="291"/>
      <c r="Q206" s="291"/>
      <c r="R206" s="291"/>
      <c r="S206" s="291"/>
      <c r="T206" s="292"/>
      <c r="AT206" s="293" t="s">
        <v>171</v>
      </c>
      <c r="AU206" s="293" t="s">
        <v>89</v>
      </c>
      <c r="AV206" s="14" t="s">
        <v>179</v>
      </c>
      <c r="AW206" s="14" t="s">
        <v>42</v>
      </c>
      <c r="AX206" s="14" t="s">
        <v>87</v>
      </c>
      <c r="AY206" s="293" t="s">
        <v>162</v>
      </c>
    </row>
    <row r="207" s="1" customFormat="1" ht="16.5" customHeight="1">
      <c r="B207" s="48"/>
      <c r="C207" s="271" t="s">
        <v>253</v>
      </c>
      <c r="D207" s="271" t="s">
        <v>159</v>
      </c>
      <c r="E207" s="272" t="s">
        <v>856</v>
      </c>
      <c r="F207" s="273" t="s">
        <v>857</v>
      </c>
      <c r="G207" s="274" t="s">
        <v>845</v>
      </c>
      <c r="H207" s="275">
        <v>33.759999999999998</v>
      </c>
      <c r="I207" s="276"/>
      <c r="J207" s="275">
        <f>ROUND(I207*H207,1)</f>
        <v>0</v>
      </c>
      <c r="K207" s="273" t="s">
        <v>239</v>
      </c>
      <c r="L207" s="277"/>
      <c r="M207" s="278" t="s">
        <v>36</v>
      </c>
      <c r="N207" s="279" t="s">
        <v>50</v>
      </c>
      <c r="O207" s="49"/>
      <c r="P207" s="243">
        <f>O207*H207</f>
        <v>0</v>
      </c>
      <c r="Q207" s="243">
        <v>0</v>
      </c>
      <c r="R207" s="243">
        <f>Q207*H207</f>
        <v>0</v>
      </c>
      <c r="S207" s="243">
        <v>0</v>
      </c>
      <c r="T207" s="244">
        <f>S207*H207</f>
        <v>0</v>
      </c>
      <c r="AR207" s="25" t="s">
        <v>195</v>
      </c>
      <c r="AT207" s="25" t="s">
        <v>159</v>
      </c>
      <c r="AU207" s="25" t="s">
        <v>89</v>
      </c>
      <c r="AY207" s="25" t="s">
        <v>162</v>
      </c>
      <c r="BE207" s="245">
        <f>IF(N207="základní",J207,0)</f>
        <v>0</v>
      </c>
      <c r="BF207" s="245">
        <f>IF(N207="snížená",J207,0)</f>
        <v>0</v>
      </c>
      <c r="BG207" s="245">
        <f>IF(N207="zákl. přenesená",J207,0)</f>
        <v>0</v>
      </c>
      <c r="BH207" s="245">
        <f>IF(N207="sníž. přenesená",J207,0)</f>
        <v>0</v>
      </c>
      <c r="BI207" s="245">
        <f>IF(N207="nulová",J207,0)</f>
        <v>0</v>
      </c>
      <c r="BJ207" s="25" t="s">
        <v>87</v>
      </c>
      <c r="BK207" s="245">
        <f>ROUND(I207*H207,1)</f>
        <v>0</v>
      </c>
      <c r="BL207" s="25" t="s">
        <v>179</v>
      </c>
      <c r="BM207" s="25" t="s">
        <v>3198</v>
      </c>
    </row>
    <row r="208" s="13" customFormat="1">
      <c r="B208" s="261"/>
      <c r="C208" s="262"/>
      <c r="D208" s="248" t="s">
        <v>171</v>
      </c>
      <c r="E208" s="263" t="s">
        <v>36</v>
      </c>
      <c r="F208" s="264" t="s">
        <v>859</v>
      </c>
      <c r="G208" s="262"/>
      <c r="H208" s="263" t="s">
        <v>36</v>
      </c>
      <c r="I208" s="265"/>
      <c r="J208" s="262"/>
      <c r="K208" s="262"/>
      <c r="L208" s="266"/>
      <c r="M208" s="267"/>
      <c r="N208" s="268"/>
      <c r="O208" s="268"/>
      <c r="P208" s="268"/>
      <c r="Q208" s="268"/>
      <c r="R208" s="268"/>
      <c r="S208" s="268"/>
      <c r="T208" s="269"/>
      <c r="AT208" s="270" t="s">
        <v>171</v>
      </c>
      <c r="AU208" s="270" t="s">
        <v>89</v>
      </c>
      <c r="AV208" s="13" t="s">
        <v>87</v>
      </c>
      <c r="AW208" s="13" t="s">
        <v>42</v>
      </c>
      <c r="AX208" s="13" t="s">
        <v>79</v>
      </c>
      <c r="AY208" s="270" t="s">
        <v>162</v>
      </c>
    </row>
    <row r="209" s="12" customFormat="1">
      <c r="B209" s="246"/>
      <c r="C209" s="247"/>
      <c r="D209" s="248" t="s">
        <v>171</v>
      </c>
      <c r="E209" s="249" t="s">
        <v>36</v>
      </c>
      <c r="F209" s="250" t="s">
        <v>3199</v>
      </c>
      <c r="G209" s="247"/>
      <c r="H209" s="251">
        <v>16.879999999999999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171</v>
      </c>
      <c r="AU209" s="257" t="s">
        <v>89</v>
      </c>
      <c r="AV209" s="12" t="s">
        <v>89</v>
      </c>
      <c r="AW209" s="12" t="s">
        <v>42</v>
      </c>
      <c r="AX209" s="12" t="s">
        <v>79</v>
      </c>
      <c r="AY209" s="257" t="s">
        <v>162</v>
      </c>
    </row>
    <row r="210" s="14" customFormat="1">
      <c r="B210" s="283"/>
      <c r="C210" s="284"/>
      <c r="D210" s="248" t="s">
        <v>171</v>
      </c>
      <c r="E210" s="285" t="s">
        <v>659</v>
      </c>
      <c r="F210" s="286" t="s">
        <v>679</v>
      </c>
      <c r="G210" s="284"/>
      <c r="H210" s="287">
        <v>16.879999999999999</v>
      </c>
      <c r="I210" s="288"/>
      <c r="J210" s="284"/>
      <c r="K210" s="284"/>
      <c r="L210" s="289"/>
      <c r="M210" s="290"/>
      <c r="N210" s="291"/>
      <c r="O210" s="291"/>
      <c r="P210" s="291"/>
      <c r="Q210" s="291"/>
      <c r="R210" s="291"/>
      <c r="S210" s="291"/>
      <c r="T210" s="292"/>
      <c r="AT210" s="293" t="s">
        <v>171</v>
      </c>
      <c r="AU210" s="293" t="s">
        <v>89</v>
      </c>
      <c r="AV210" s="14" t="s">
        <v>179</v>
      </c>
      <c r="AW210" s="14" t="s">
        <v>42</v>
      </c>
      <c r="AX210" s="14" t="s">
        <v>87</v>
      </c>
      <c r="AY210" s="293" t="s">
        <v>162</v>
      </c>
    </row>
    <row r="211" s="12" customFormat="1">
      <c r="B211" s="246"/>
      <c r="C211" s="247"/>
      <c r="D211" s="248" t="s">
        <v>171</v>
      </c>
      <c r="E211" s="247"/>
      <c r="F211" s="250" t="s">
        <v>3200</v>
      </c>
      <c r="G211" s="247"/>
      <c r="H211" s="251">
        <v>33.759999999999998</v>
      </c>
      <c r="I211" s="252"/>
      <c r="J211" s="247"/>
      <c r="K211" s="247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171</v>
      </c>
      <c r="AU211" s="257" t="s">
        <v>89</v>
      </c>
      <c r="AV211" s="12" t="s">
        <v>89</v>
      </c>
      <c r="AW211" s="12" t="s">
        <v>6</v>
      </c>
      <c r="AX211" s="12" t="s">
        <v>87</v>
      </c>
      <c r="AY211" s="257" t="s">
        <v>162</v>
      </c>
    </row>
    <row r="212" s="1" customFormat="1" ht="38.25" customHeight="1">
      <c r="B212" s="48"/>
      <c r="C212" s="235" t="s">
        <v>377</v>
      </c>
      <c r="D212" s="235" t="s">
        <v>165</v>
      </c>
      <c r="E212" s="236" t="s">
        <v>866</v>
      </c>
      <c r="F212" s="237" t="s">
        <v>867</v>
      </c>
      <c r="G212" s="238" t="s">
        <v>614</v>
      </c>
      <c r="H212" s="239">
        <v>34.719999999999999</v>
      </c>
      <c r="I212" s="240"/>
      <c r="J212" s="239">
        <f>ROUND(I212*H212,1)</f>
        <v>0</v>
      </c>
      <c r="K212" s="237" t="s">
        <v>239</v>
      </c>
      <c r="L212" s="74"/>
      <c r="M212" s="241" t="s">
        <v>36</v>
      </c>
      <c r="N212" s="242" t="s">
        <v>50</v>
      </c>
      <c r="O212" s="49"/>
      <c r="P212" s="243">
        <f>O212*H212</f>
        <v>0</v>
      </c>
      <c r="Q212" s="243">
        <v>0</v>
      </c>
      <c r="R212" s="243">
        <f>Q212*H212</f>
        <v>0</v>
      </c>
      <c r="S212" s="243">
        <v>0</v>
      </c>
      <c r="T212" s="244">
        <f>S212*H212</f>
        <v>0</v>
      </c>
      <c r="AR212" s="25" t="s">
        <v>179</v>
      </c>
      <c r="AT212" s="25" t="s">
        <v>165</v>
      </c>
      <c r="AU212" s="25" t="s">
        <v>89</v>
      </c>
      <c r="AY212" s="25" t="s">
        <v>162</v>
      </c>
      <c r="BE212" s="245">
        <f>IF(N212="základní",J212,0)</f>
        <v>0</v>
      </c>
      <c r="BF212" s="245">
        <f>IF(N212="snížená",J212,0)</f>
        <v>0</v>
      </c>
      <c r="BG212" s="245">
        <f>IF(N212="zákl. přenesená",J212,0)</f>
        <v>0</v>
      </c>
      <c r="BH212" s="245">
        <f>IF(N212="sníž. přenesená",J212,0)</f>
        <v>0</v>
      </c>
      <c r="BI212" s="245">
        <f>IF(N212="nulová",J212,0)</f>
        <v>0</v>
      </c>
      <c r="BJ212" s="25" t="s">
        <v>87</v>
      </c>
      <c r="BK212" s="245">
        <f>ROUND(I212*H212,1)</f>
        <v>0</v>
      </c>
      <c r="BL212" s="25" t="s">
        <v>179</v>
      </c>
      <c r="BM212" s="25" t="s">
        <v>3201</v>
      </c>
    </row>
    <row r="213" s="1" customFormat="1" ht="16.5" customHeight="1">
      <c r="B213" s="48"/>
      <c r="C213" s="271" t="s">
        <v>381</v>
      </c>
      <c r="D213" s="271" t="s">
        <v>159</v>
      </c>
      <c r="E213" s="272" t="s">
        <v>869</v>
      </c>
      <c r="F213" s="273" t="s">
        <v>870</v>
      </c>
      <c r="G213" s="274" t="s">
        <v>845</v>
      </c>
      <c r="H213" s="275">
        <v>69.439999999999998</v>
      </c>
      <c r="I213" s="276"/>
      <c r="J213" s="275">
        <f>ROUND(I213*H213,1)</f>
        <v>0</v>
      </c>
      <c r="K213" s="273" t="s">
        <v>239</v>
      </c>
      <c r="L213" s="277"/>
      <c r="M213" s="278" t="s">
        <v>36</v>
      </c>
      <c r="N213" s="279" t="s">
        <v>50</v>
      </c>
      <c r="O213" s="49"/>
      <c r="P213" s="243">
        <f>O213*H213</f>
        <v>0</v>
      </c>
      <c r="Q213" s="243">
        <v>0</v>
      </c>
      <c r="R213" s="243">
        <f>Q213*H213</f>
        <v>0</v>
      </c>
      <c r="S213" s="243">
        <v>0</v>
      </c>
      <c r="T213" s="244">
        <f>S213*H213</f>
        <v>0</v>
      </c>
      <c r="AR213" s="25" t="s">
        <v>195</v>
      </c>
      <c r="AT213" s="25" t="s">
        <v>159</v>
      </c>
      <c r="AU213" s="25" t="s">
        <v>89</v>
      </c>
      <c r="AY213" s="25" t="s">
        <v>162</v>
      </c>
      <c r="BE213" s="245">
        <f>IF(N213="základní",J213,0)</f>
        <v>0</v>
      </c>
      <c r="BF213" s="245">
        <f>IF(N213="snížená",J213,0)</f>
        <v>0</v>
      </c>
      <c r="BG213" s="245">
        <f>IF(N213="zákl. přenesená",J213,0)</f>
        <v>0</v>
      </c>
      <c r="BH213" s="245">
        <f>IF(N213="sníž. přenesená",J213,0)</f>
        <v>0</v>
      </c>
      <c r="BI213" s="245">
        <f>IF(N213="nulová",J213,0)</f>
        <v>0</v>
      </c>
      <c r="BJ213" s="25" t="s">
        <v>87</v>
      </c>
      <c r="BK213" s="245">
        <f>ROUND(I213*H213,1)</f>
        <v>0</v>
      </c>
      <c r="BL213" s="25" t="s">
        <v>179</v>
      </c>
      <c r="BM213" s="25" t="s">
        <v>3202</v>
      </c>
    </row>
    <row r="214" s="12" customFormat="1">
      <c r="B214" s="246"/>
      <c r="C214" s="247"/>
      <c r="D214" s="248" t="s">
        <v>171</v>
      </c>
      <c r="E214" s="249" t="s">
        <v>36</v>
      </c>
      <c r="F214" s="250" t="s">
        <v>3203</v>
      </c>
      <c r="G214" s="247"/>
      <c r="H214" s="251">
        <v>35.100000000000001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171</v>
      </c>
      <c r="AU214" s="257" t="s">
        <v>89</v>
      </c>
      <c r="AV214" s="12" t="s">
        <v>89</v>
      </c>
      <c r="AW214" s="12" t="s">
        <v>42</v>
      </c>
      <c r="AX214" s="12" t="s">
        <v>79</v>
      </c>
      <c r="AY214" s="257" t="s">
        <v>162</v>
      </c>
    </row>
    <row r="215" s="15" customFormat="1">
      <c r="B215" s="294"/>
      <c r="C215" s="295"/>
      <c r="D215" s="248" t="s">
        <v>171</v>
      </c>
      <c r="E215" s="296" t="s">
        <v>36</v>
      </c>
      <c r="F215" s="297" t="s">
        <v>744</v>
      </c>
      <c r="G215" s="295"/>
      <c r="H215" s="298">
        <v>35.100000000000001</v>
      </c>
      <c r="I215" s="299"/>
      <c r="J215" s="295"/>
      <c r="K215" s="295"/>
      <c r="L215" s="300"/>
      <c r="M215" s="301"/>
      <c r="N215" s="302"/>
      <c r="O215" s="302"/>
      <c r="P215" s="302"/>
      <c r="Q215" s="302"/>
      <c r="R215" s="302"/>
      <c r="S215" s="302"/>
      <c r="T215" s="303"/>
      <c r="AT215" s="304" t="s">
        <v>171</v>
      </c>
      <c r="AU215" s="304" t="s">
        <v>89</v>
      </c>
      <c r="AV215" s="15" t="s">
        <v>161</v>
      </c>
      <c r="AW215" s="15" t="s">
        <v>42</v>
      </c>
      <c r="AX215" s="15" t="s">
        <v>79</v>
      </c>
      <c r="AY215" s="304" t="s">
        <v>162</v>
      </c>
    </row>
    <row r="216" s="13" customFormat="1">
      <c r="B216" s="261"/>
      <c r="C216" s="262"/>
      <c r="D216" s="248" t="s">
        <v>171</v>
      </c>
      <c r="E216" s="263" t="s">
        <v>36</v>
      </c>
      <c r="F216" s="264" t="s">
        <v>3204</v>
      </c>
      <c r="G216" s="262"/>
      <c r="H216" s="263" t="s">
        <v>36</v>
      </c>
      <c r="I216" s="265"/>
      <c r="J216" s="262"/>
      <c r="K216" s="262"/>
      <c r="L216" s="266"/>
      <c r="M216" s="267"/>
      <c r="N216" s="268"/>
      <c r="O216" s="268"/>
      <c r="P216" s="268"/>
      <c r="Q216" s="268"/>
      <c r="R216" s="268"/>
      <c r="S216" s="268"/>
      <c r="T216" s="269"/>
      <c r="AT216" s="270" t="s">
        <v>171</v>
      </c>
      <c r="AU216" s="270" t="s">
        <v>89</v>
      </c>
      <c r="AV216" s="13" t="s">
        <v>87</v>
      </c>
      <c r="AW216" s="13" t="s">
        <v>42</v>
      </c>
      <c r="AX216" s="13" t="s">
        <v>79</v>
      </c>
      <c r="AY216" s="270" t="s">
        <v>162</v>
      </c>
    </row>
    <row r="217" s="12" customFormat="1">
      <c r="B217" s="246"/>
      <c r="C217" s="247"/>
      <c r="D217" s="248" t="s">
        <v>171</v>
      </c>
      <c r="E217" s="249" t="s">
        <v>36</v>
      </c>
      <c r="F217" s="250" t="s">
        <v>3205</v>
      </c>
      <c r="G217" s="247"/>
      <c r="H217" s="251">
        <v>-0.38</v>
      </c>
      <c r="I217" s="252"/>
      <c r="J217" s="247"/>
      <c r="K217" s="247"/>
      <c r="L217" s="253"/>
      <c r="M217" s="254"/>
      <c r="N217" s="255"/>
      <c r="O217" s="255"/>
      <c r="P217" s="255"/>
      <c r="Q217" s="255"/>
      <c r="R217" s="255"/>
      <c r="S217" s="255"/>
      <c r="T217" s="256"/>
      <c r="AT217" s="257" t="s">
        <v>171</v>
      </c>
      <c r="AU217" s="257" t="s">
        <v>89</v>
      </c>
      <c r="AV217" s="12" t="s">
        <v>89</v>
      </c>
      <c r="AW217" s="12" t="s">
        <v>42</v>
      </c>
      <c r="AX217" s="12" t="s">
        <v>79</v>
      </c>
      <c r="AY217" s="257" t="s">
        <v>162</v>
      </c>
    </row>
    <row r="218" s="15" customFormat="1">
      <c r="B218" s="294"/>
      <c r="C218" s="295"/>
      <c r="D218" s="248" t="s">
        <v>171</v>
      </c>
      <c r="E218" s="296" t="s">
        <v>36</v>
      </c>
      <c r="F218" s="297" t="s">
        <v>744</v>
      </c>
      <c r="G218" s="295"/>
      <c r="H218" s="298">
        <v>-0.38</v>
      </c>
      <c r="I218" s="299"/>
      <c r="J218" s="295"/>
      <c r="K218" s="295"/>
      <c r="L218" s="300"/>
      <c r="M218" s="301"/>
      <c r="N218" s="302"/>
      <c r="O218" s="302"/>
      <c r="P218" s="302"/>
      <c r="Q218" s="302"/>
      <c r="R218" s="302"/>
      <c r="S218" s="302"/>
      <c r="T218" s="303"/>
      <c r="AT218" s="304" t="s">
        <v>171</v>
      </c>
      <c r="AU218" s="304" t="s">
        <v>89</v>
      </c>
      <c r="AV218" s="15" t="s">
        <v>161</v>
      </c>
      <c r="AW218" s="15" t="s">
        <v>42</v>
      </c>
      <c r="AX218" s="15" t="s">
        <v>79</v>
      </c>
      <c r="AY218" s="304" t="s">
        <v>162</v>
      </c>
    </row>
    <row r="219" s="14" customFormat="1">
      <c r="B219" s="283"/>
      <c r="C219" s="284"/>
      <c r="D219" s="248" t="s">
        <v>171</v>
      </c>
      <c r="E219" s="285" t="s">
        <v>36</v>
      </c>
      <c r="F219" s="286" t="s">
        <v>679</v>
      </c>
      <c r="G219" s="284"/>
      <c r="H219" s="287">
        <v>34.719999999999999</v>
      </c>
      <c r="I219" s="288"/>
      <c r="J219" s="284"/>
      <c r="K219" s="284"/>
      <c r="L219" s="289"/>
      <c r="M219" s="290"/>
      <c r="N219" s="291"/>
      <c r="O219" s="291"/>
      <c r="P219" s="291"/>
      <c r="Q219" s="291"/>
      <c r="R219" s="291"/>
      <c r="S219" s="291"/>
      <c r="T219" s="292"/>
      <c r="AT219" s="293" t="s">
        <v>171</v>
      </c>
      <c r="AU219" s="293" t="s">
        <v>89</v>
      </c>
      <c r="AV219" s="14" t="s">
        <v>179</v>
      </c>
      <c r="AW219" s="14" t="s">
        <v>42</v>
      </c>
      <c r="AX219" s="14" t="s">
        <v>87</v>
      </c>
      <c r="AY219" s="293" t="s">
        <v>162</v>
      </c>
    </row>
    <row r="220" s="12" customFormat="1">
      <c r="B220" s="246"/>
      <c r="C220" s="247"/>
      <c r="D220" s="248" t="s">
        <v>171</v>
      </c>
      <c r="E220" s="247"/>
      <c r="F220" s="250" t="s">
        <v>3206</v>
      </c>
      <c r="G220" s="247"/>
      <c r="H220" s="251">
        <v>69.439999999999998</v>
      </c>
      <c r="I220" s="252"/>
      <c r="J220" s="247"/>
      <c r="K220" s="247"/>
      <c r="L220" s="253"/>
      <c r="M220" s="254"/>
      <c r="N220" s="255"/>
      <c r="O220" s="255"/>
      <c r="P220" s="255"/>
      <c r="Q220" s="255"/>
      <c r="R220" s="255"/>
      <c r="S220" s="255"/>
      <c r="T220" s="256"/>
      <c r="AT220" s="257" t="s">
        <v>171</v>
      </c>
      <c r="AU220" s="257" t="s">
        <v>89</v>
      </c>
      <c r="AV220" s="12" t="s">
        <v>89</v>
      </c>
      <c r="AW220" s="12" t="s">
        <v>6</v>
      </c>
      <c r="AX220" s="12" t="s">
        <v>87</v>
      </c>
      <c r="AY220" s="257" t="s">
        <v>162</v>
      </c>
    </row>
    <row r="221" s="1" customFormat="1" ht="25.5" customHeight="1">
      <c r="B221" s="48"/>
      <c r="C221" s="235" t="s">
        <v>385</v>
      </c>
      <c r="D221" s="235" t="s">
        <v>165</v>
      </c>
      <c r="E221" s="236" t="s">
        <v>873</v>
      </c>
      <c r="F221" s="237" t="s">
        <v>874</v>
      </c>
      <c r="G221" s="238" t="s">
        <v>648</v>
      </c>
      <c r="H221" s="239">
        <v>45</v>
      </c>
      <c r="I221" s="240"/>
      <c r="J221" s="239">
        <f>ROUND(I221*H221,1)</f>
        <v>0</v>
      </c>
      <c r="K221" s="237" t="s">
        <v>239</v>
      </c>
      <c r="L221" s="74"/>
      <c r="M221" s="241" t="s">
        <v>36</v>
      </c>
      <c r="N221" s="242" t="s">
        <v>50</v>
      </c>
      <c r="O221" s="49"/>
      <c r="P221" s="243">
        <f>O221*H221</f>
        <v>0</v>
      </c>
      <c r="Q221" s="243">
        <v>0</v>
      </c>
      <c r="R221" s="243">
        <f>Q221*H221</f>
        <v>0</v>
      </c>
      <c r="S221" s="243">
        <v>0</v>
      </c>
      <c r="T221" s="244">
        <f>S221*H221</f>
        <v>0</v>
      </c>
      <c r="AR221" s="25" t="s">
        <v>179</v>
      </c>
      <c r="AT221" s="25" t="s">
        <v>165</v>
      </c>
      <c r="AU221" s="25" t="s">
        <v>89</v>
      </c>
      <c r="AY221" s="25" t="s">
        <v>162</v>
      </c>
      <c r="BE221" s="245">
        <f>IF(N221="základní",J221,0)</f>
        <v>0</v>
      </c>
      <c r="BF221" s="245">
        <f>IF(N221="snížená",J221,0)</f>
        <v>0</v>
      </c>
      <c r="BG221" s="245">
        <f>IF(N221="zákl. přenesená",J221,0)</f>
        <v>0</v>
      </c>
      <c r="BH221" s="245">
        <f>IF(N221="sníž. přenesená",J221,0)</f>
        <v>0</v>
      </c>
      <c r="BI221" s="245">
        <f>IF(N221="nulová",J221,0)</f>
        <v>0</v>
      </c>
      <c r="BJ221" s="25" t="s">
        <v>87</v>
      </c>
      <c r="BK221" s="245">
        <f>ROUND(I221*H221,1)</f>
        <v>0</v>
      </c>
      <c r="BL221" s="25" t="s">
        <v>179</v>
      </c>
      <c r="BM221" s="25" t="s">
        <v>3207</v>
      </c>
    </row>
    <row r="222" s="12" customFormat="1">
      <c r="B222" s="246"/>
      <c r="C222" s="247"/>
      <c r="D222" s="248" t="s">
        <v>171</v>
      </c>
      <c r="E222" s="249" t="s">
        <v>36</v>
      </c>
      <c r="F222" s="250" t="s">
        <v>876</v>
      </c>
      <c r="G222" s="247"/>
      <c r="H222" s="251">
        <v>45</v>
      </c>
      <c r="I222" s="252"/>
      <c r="J222" s="247"/>
      <c r="K222" s="247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171</v>
      </c>
      <c r="AU222" s="257" t="s">
        <v>89</v>
      </c>
      <c r="AV222" s="12" t="s">
        <v>89</v>
      </c>
      <c r="AW222" s="12" t="s">
        <v>42</v>
      </c>
      <c r="AX222" s="12" t="s">
        <v>79</v>
      </c>
      <c r="AY222" s="257" t="s">
        <v>162</v>
      </c>
    </row>
    <row r="223" s="14" customFormat="1">
      <c r="B223" s="283"/>
      <c r="C223" s="284"/>
      <c r="D223" s="248" t="s">
        <v>171</v>
      </c>
      <c r="E223" s="285" t="s">
        <v>36</v>
      </c>
      <c r="F223" s="286" t="s">
        <v>679</v>
      </c>
      <c r="G223" s="284"/>
      <c r="H223" s="287">
        <v>45</v>
      </c>
      <c r="I223" s="288"/>
      <c r="J223" s="284"/>
      <c r="K223" s="284"/>
      <c r="L223" s="289"/>
      <c r="M223" s="290"/>
      <c r="N223" s="291"/>
      <c r="O223" s="291"/>
      <c r="P223" s="291"/>
      <c r="Q223" s="291"/>
      <c r="R223" s="291"/>
      <c r="S223" s="291"/>
      <c r="T223" s="292"/>
      <c r="AT223" s="293" t="s">
        <v>171</v>
      </c>
      <c r="AU223" s="293" t="s">
        <v>89</v>
      </c>
      <c r="AV223" s="14" t="s">
        <v>179</v>
      </c>
      <c r="AW223" s="14" t="s">
        <v>42</v>
      </c>
      <c r="AX223" s="14" t="s">
        <v>87</v>
      </c>
      <c r="AY223" s="293" t="s">
        <v>162</v>
      </c>
    </row>
    <row r="224" s="1" customFormat="1" ht="25.5" customHeight="1">
      <c r="B224" s="48"/>
      <c r="C224" s="235" t="s">
        <v>389</v>
      </c>
      <c r="D224" s="235" t="s">
        <v>165</v>
      </c>
      <c r="E224" s="236" t="s">
        <v>877</v>
      </c>
      <c r="F224" s="237" t="s">
        <v>878</v>
      </c>
      <c r="G224" s="238" t="s">
        <v>648</v>
      </c>
      <c r="H224" s="239">
        <v>72</v>
      </c>
      <c r="I224" s="240"/>
      <c r="J224" s="239">
        <f>ROUND(I224*H224,1)</f>
        <v>0</v>
      </c>
      <c r="K224" s="237" t="s">
        <v>239</v>
      </c>
      <c r="L224" s="74"/>
      <c r="M224" s="241" t="s">
        <v>36</v>
      </c>
      <c r="N224" s="242" t="s">
        <v>50</v>
      </c>
      <c r="O224" s="49"/>
      <c r="P224" s="243">
        <f>O224*H224</f>
        <v>0</v>
      </c>
      <c r="Q224" s="243">
        <v>0</v>
      </c>
      <c r="R224" s="243">
        <f>Q224*H224</f>
        <v>0</v>
      </c>
      <c r="S224" s="243">
        <v>0</v>
      </c>
      <c r="T224" s="244">
        <f>S224*H224</f>
        <v>0</v>
      </c>
      <c r="AR224" s="25" t="s">
        <v>179</v>
      </c>
      <c r="AT224" s="25" t="s">
        <v>165</v>
      </c>
      <c r="AU224" s="25" t="s">
        <v>89</v>
      </c>
      <c r="AY224" s="25" t="s">
        <v>162</v>
      </c>
      <c r="BE224" s="245">
        <f>IF(N224="základní",J224,0)</f>
        <v>0</v>
      </c>
      <c r="BF224" s="245">
        <f>IF(N224="snížená",J224,0)</f>
        <v>0</v>
      </c>
      <c r="BG224" s="245">
        <f>IF(N224="zákl. přenesená",J224,0)</f>
        <v>0</v>
      </c>
      <c r="BH224" s="245">
        <f>IF(N224="sníž. přenesená",J224,0)</f>
        <v>0</v>
      </c>
      <c r="BI224" s="245">
        <f>IF(N224="nulová",J224,0)</f>
        <v>0</v>
      </c>
      <c r="BJ224" s="25" t="s">
        <v>87</v>
      </c>
      <c r="BK224" s="245">
        <f>ROUND(I224*H224,1)</f>
        <v>0</v>
      </c>
      <c r="BL224" s="25" t="s">
        <v>179</v>
      </c>
      <c r="BM224" s="25" t="s">
        <v>3208</v>
      </c>
    </row>
    <row r="225" s="12" customFormat="1">
      <c r="B225" s="246"/>
      <c r="C225" s="247"/>
      <c r="D225" s="248" t="s">
        <v>171</v>
      </c>
      <c r="E225" s="249" t="s">
        <v>36</v>
      </c>
      <c r="F225" s="250" t="s">
        <v>3209</v>
      </c>
      <c r="G225" s="247"/>
      <c r="H225" s="251">
        <v>90</v>
      </c>
      <c r="I225" s="252"/>
      <c r="J225" s="247"/>
      <c r="K225" s="247"/>
      <c r="L225" s="253"/>
      <c r="M225" s="254"/>
      <c r="N225" s="255"/>
      <c r="O225" s="255"/>
      <c r="P225" s="255"/>
      <c r="Q225" s="255"/>
      <c r="R225" s="255"/>
      <c r="S225" s="255"/>
      <c r="T225" s="256"/>
      <c r="AT225" s="257" t="s">
        <v>171</v>
      </c>
      <c r="AU225" s="257" t="s">
        <v>89</v>
      </c>
      <c r="AV225" s="12" t="s">
        <v>89</v>
      </c>
      <c r="AW225" s="12" t="s">
        <v>42</v>
      </c>
      <c r="AX225" s="12" t="s">
        <v>79</v>
      </c>
      <c r="AY225" s="257" t="s">
        <v>162</v>
      </c>
    </row>
    <row r="226" s="14" customFormat="1">
      <c r="B226" s="283"/>
      <c r="C226" s="284"/>
      <c r="D226" s="248" t="s">
        <v>171</v>
      </c>
      <c r="E226" s="285" t="s">
        <v>36</v>
      </c>
      <c r="F226" s="286" t="s">
        <v>679</v>
      </c>
      <c r="G226" s="284"/>
      <c r="H226" s="287">
        <v>90</v>
      </c>
      <c r="I226" s="288"/>
      <c r="J226" s="284"/>
      <c r="K226" s="284"/>
      <c r="L226" s="289"/>
      <c r="M226" s="290"/>
      <c r="N226" s="291"/>
      <c r="O226" s="291"/>
      <c r="P226" s="291"/>
      <c r="Q226" s="291"/>
      <c r="R226" s="291"/>
      <c r="S226" s="291"/>
      <c r="T226" s="292"/>
      <c r="AT226" s="293" t="s">
        <v>171</v>
      </c>
      <c r="AU226" s="293" t="s">
        <v>89</v>
      </c>
      <c r="AV226" s="14" t="s">
        <v>179</v>
      </c>
      <c r="AW226" s="14" t="s">
        <v>42</v>
      </c>
      <c r="AX226" s="14" t="s">
        <v>87</v>
      </c>
      <c r="AY226" s="293" t="s">
        <v>162</v>
      </c>
    </row>
    <row r="227" s="13" customFormat="1">
      <c r="B227" s="261"/>
      <c r="C227" s="262"/>
      <c r="D227" s="248" t="s">
        <v>171</v>
      </c>
      <c r="E227" s="263" t="s">
        <v>36</v>
      </c>
      <c r="F227" s="264" t="s">
        <v>881</v>
      </c>
      <c r="G227" s="262"/>
      <c r="H227" s="263" t="s">
        <v>36</v>
      </c>
      <c r="I227" s="265"/>
      <c r="J227" s="262"/>
      <c r="K227" s="262"/>
      <c r="L227" s="266"/>
      <c r="M227" s="267"/>
      <c r="N227" s="268"/>
      <c r="O227" s="268"/>
      <c r="P227" s="268"/>
      <c r="Q227" s="268"/>
      <c r="R227" s="268"/>
      <c r="S227" s="268"/>
      <c r="T227" s="269"/>
      <c r="AT227" s="270" t="s">
        <v>171</v>
      </c>
      <c r="AU227" s="270" t="s">
        <v>89</v>
      </c>
      <c r="AV227" s="13" t="s">
        <v>87</v>
      </c>
      <c r="AW227" s="13" t="s">
        <v>42</v>
      </c>
      <c r="AX227" s="13" t="s">
        <v>79</v>
      </c>
      <c r="AY227" s="270" t="s">
        <v>162</v>
      </c>
    </row>
    <row r="228" s="12" customFormat="1">
      <c r="B228" s="246"/>
      <c r="C228" s="247"/>
      <c r="D228" s="248" t="s">
        <v>171</v>
      </c>
      <c r="E228" s="247"/>
      <c r="F228" s="250" t="s">
        <v>3210</v>
      </c>
      <c r="G228" s="247"/>
      <c r="H228" s="251">
        <v>72</v>
      </c>
      <c r="I228" s="252"/>
      <c r="J228" s="247"/>
      <c r="K228" s="247"/>
      <c r="L228" s="253"/>
      <c r="M228" s="254"/>
      <c r="N228" s="255"/>
      <c r="O228" s="255"/>
      <c r="P228" s="255"/>
      <c r="Q228" s="255"/>
      <c r="R228" s="255"/>
      <c r="S228" s="255"/>
      <c r="T228" s="256"/>
      <c r="AT228" s="257" t="s">
        <v>171</v>
      </c>
      <c r="AU228" s="257" t="s">
        <v>89</v>
      </c>
      <c r="AV228" s="12" t="s">
        <v>89</v>
      </c>
      <c r="AW228" s="12" t="s">
        <v>6</v>
      </c>
      <c r="AX228" s="12" t="s">
        <v>87</v>
      </c>
      <c r="AY228" s="257" t="s">
        <v>162</v>
      </c>
    </row>
    <row r="229" s="1" customFormat="1" ht="25.5" customHeight="1">
      <c r="B229" s="48"/>
      <c r="C229" s="235" t="s">
        <v>393</v>
      </c>
      <c r="D229" s="235" t="s">
        <v>165</v>
      </c>
      <c r="E229" s="236" t="s">
        <v>883</v>
      </c>
      <c r="F229" s="237" t="s">
        <v>884</v>
      </c>
      <c r="G229" s="238" t="s">
        <v>648</v>
      </c>
      <c r="H229" s="239">
        <v>18</v>
      </c>
      <c r="I229" s="240"/>
      <c r="J229" s="239">
        <f>ROUND(I229*H229,1)</f>
        <v>0</v>
      </c>
      <c r="K229" s="237" t="s">
        <v>239</v>
      </c>
      <c r="L229" s="74"/>
      <c r="M229" s="241" t="s">
        <v>36</v>
      </c>
      <c r="N229" s="242" t="s">
        <v>50</v>
      </c>
      <c r="O229" s="49"/>
      <c r="P229" s="243">
        <f>O229*H229</f>
        <v>0</v>
      </c>
      <c r="Q229" s="243">
        <v>0</v>
      </c>
      <c r="R229" s="243">
        <f>Q229*H229</f>
        <v>0</v>
      </c>
      <c r="S229" s="243">
        <v>0</v>
      </c>
      <c r="T229" s="244">
        <f>S229*H229</f>
        <v>0</v>
      </c>
      <c r="AR229" s="25" t="s">
        <v>179</v>
      </c>
      <c r="AT229" s="25" t="s">
        <v>165</v>
      </c>
      <c r="AU229" s="25" t="s">
        <v>89</v>
      </c>
      <c r="AY229" s="25" t="s">
        <v>162</v>
      </c>
      <c r="BE229" s="245">
        <f>IF(N229="základní",J229,0)</f>
        <v>0</v>
      </c>
      <c r="BF229" s="245">
        <f>IF(N229="snížená",J229,0)</f>
        <v>0</v>
      </c>
      <c r="BG229" s="245">
        <f>IF(N229="zákl. přenesená",J229,0)</f>
        <v>0</v>
      </c>
      <c r="BH229" s="245">
        <f>IF(N229="sníž. přenesená",J229,0)</f>
        <v>0</v>
      </c>
      <c r="BI229" s="245">
        <f>IF(N229="nulová",J229,0)</f>
        <v>0</v>
      </c>
      <c r="BJ229" s="25" t="s">
        <v>87</v>
      </c>
      <c r="BK229" s="245">
        <f>ROUND(I229*H229,1)</f>
        <v>0</v>
      </c>
      <c r="BL229" s="25" t="s">
        <v>179</v>
      </c>
      <c r="BM229" s="25" t="s">
        <v>3211</v>
      </c>
    </row>
    <row r="230" s="12" customFormat="1">
      <c r="B230" s="246"/>
      <c r="C230" s="247"/>
      <c r="D230" s="248" t="s">
        <v>171</v>
      </c>
      <c r="E230" s="249" t="s">
        <v>36</v>
      </c>
      <c r="F230" s="250" t="s">
        <v>3209</v>
      </c>
      <c r="G230" s="247"/>
      <c r="H230" s="251">
        <v>90</v>
      </c>
      <c r="I230" s="252"/>
      <c r="J230" s="247"/>
      <c r="K230" s="247"/>
      <c r="L230" s="253"/>
      <c r="M230" s="254"/>
      <c r="N230" s="255"/>
      <c r="O230" s="255"/>
      <c r="P230" s="255"/>
      <c r="Q230" s="255"/>
      <c r="R230" s="255"/>
      <c r="S230" s="255"/>
      <c r="T230" s="256"/>
      <c r="AT230" s="257" t="s">
        <v>171</v>
      </c>
      <c r="AU230" s="257" t="s">
        <v>89</v>
      </c>
      <c r="AV230" s="12" t="s">
        <v>89</v>
      </c>
      <c r="AW230" s="12" t="s">
        <v>42</v>
      </c>
      <c r="AX230" s="12" t="s">
        <v>79</v>
      </c>
      <c r="AY230" s="257" t="s">
        <v>162</v>
      </c>
    </row>
    <row r="231" s="14" customFormat="1">
      <c r="B231" s="283"/>
      <c r="C231" s="284"/>
      <c r="D231" s="248" t="s">
        <v>171</v>
      </c>
      <c r="E231" s="285" t="s">
        <v>36</v>
      </c>
      <c r="F231" s="286" t="s">
        <v>679</v>
      </c>
      <c r="G231" s="284"/>
      <c r="H231" s="287">
        <v>90</v>
      </c>
      <c r="I231" s="288"/>
      <c r="J231" s="284"/>
      <c r="K231" s="284"/>
      <c r="L231" s="289"/>
      <c r="M231" s="290"/>
      <c r="N231" s="291"/>
      <c r="O231" s="291"/>
      <c r="P231" s="291"/>
      <c r="Q231" s="291"/>
      <c r="R231" s="291"/>
      <c r="S231" s="291"/>
      <c r="T231" s="292"/>
      <c r="AT231" s="293" t="s">
        <v>171</v>
      </c>
      <c r="AU231" s="293" t="s">
        <v>89</v>
      </c>
      <c r="AV231" s="14" t="s">
        <v>179</v>
      </c>
      <c r="AW231" s="14" t="s">
        <v>42</v>
      </c>
      <c r="AX231" s="14" t="s">
        <v>87</v>
      </c>
      <c r="AY231" s="293" t="s">
        <v>162</v>
      </c>
    </row>
    <row r="232" s="13" customFormat="1">
      <c r="B232" s="261"/>
      <c r="C232" s="262"/>
      <c r="D232" s="248" t="s">
        <v>171</v>
      </c>
      <c r="E232" s="263" t="s">
        <v>36</v>
      </c>
      <c r="F232" s="264" t="s">
        <v>886</v>
      </c>
      <c r="G232" s="262"/>
      <c r="H232" s="263" t="s">
        <v>36</v>
      </c>
      <c r="I232" s="265"/>
      <c r="J232" s="262"/>
      <c r="K232" s="262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171</v>
      </c>
      <c r="AU232" s="270" t="s">
        <v>89</v>
      </c>
      <c r="AV232" s="13" t="s">
        <v>87</v>
      </c>
      <c r="AW232" s="13" t="s">
        <v>42</v>
      </c>
      <c r="AX232" s="13" t="s">
        <v>79</v>
      </c>
      <c r="AY232" s="270" t="s">
        <v>162</v>
      </c>
    </row>
    <row r="233" s="12" customFormat="1">
      <c r="B233" s="246"/>
      <c r="C233" s="247"/>
      <c r="D233" s="248" t="s">
        <v>171</v>
      </c>
      <c r="E233" s="247"/>
      <c r="F233" s="250" t="s">
        <v>3212</v>
      </c>
      <c r="G233" s="247"/>
      <c r="H233" s="251">
        <v>18</v>
      </c>
      <c r="I233" s="252"/>
      <c r="J233" s="247"/>
      <c r="K233" s="247"/>
      <c r="L233" s="253"/>
      <c r="M233" s="254"/>
      <c r="N233" s="255"/>
      <c r="O233" s="255"/>
      <c r="P233" s="255"/>
      <c r="Q233" s="255"/>
      <c r="R233" s="255"/>
      <c r="S233" s="255"/>
      <c r="T233" s="256"/>
      <c r="AT233" s="257" t="s">
        <v>171</v>
      </c>
      <c r="AU233" s="257" t="s">
        <v>89</v>
      </c>
      <c r="AV233" s="12" t="s">
        <v>89</v>
      </c>
      <c r="AW233" s="12" t="s">
        <v>6</v>
      </c>
      <c r="AX233" s="12" t="s">
        <v>87</v>
      </c>
      <c r="AY233" s="257" t="s">
        <v>162</v>
      </c>
    </row>
    <row r="234" s="11" customFormat="1" ht="29.88" customHeight="1">
      <c r="B234" s="219"/>
      <c r="C234" s="220"/>
      <c r="D234" s="221" t="s">
        <v>78</v>
      </c>
      <c r="E234" s="233" t="s">
        <v>89</v>
      </c>
      <c r="F234" s="233" t="s">
        <v>888</v>
      </c>
      <c r="G234" s="220"/>
      <c r="H234" s="220"/>
      <c r="I234" s="223"/>
      <c r="J234" s="234">
        <f>BK234</f>
        <v>0</v>
      </c>
      <c r="K234" s="220"/>
      <c r="L234" s="225"/>
      <c r="M234" s="226"/>
      <c r="N234" s="227"/>
      <c r="O234" s="227"/>
      <c r="P234" s="228">
        <f>SUM(P235:P242)</f>
        <v>0</v>
      </c>
      <c r="Q234" s="227"/>
      <c r="R234" s="228">
        <f>SUM(R235:R242)</f>
        <v>0.0193896</v>
      </c>
      <c r="S234" s="227"/>
      <c r="T234" s="229">
        <f>SUM(T235:T242)</f>
        <v>0</v>
      </c>
      <c r="AR234" s="230" t="s">
        <v>87</v>
      </c>
      <c r="AT234" s="231" t="s">
        <v>78</v>
      </c>
      <c r="AU234" s="231" t="s">
        <v>87</v>
      </c>
      <c r="AY234" s="230" t="s">
        <v>162</v>
      </c>
      <c r="BK234" s="232">
        <f>SUM(BK235:BK242)</f>
        <v>0</v>
      </c>
    </row>
    <row r="235" s="1" customFormat="1" ht="16.5" customHeight="1">
      <c r="B235" s="48"/>
      <c r="C235" s="235" t="s">
        <v>397</v>
      </c>
      <c r="D235" s="235" t="s">
        <v>165</v>
      </c>
      <c r="E235" s="236" t="s">
        <v>889</v>
      </c>
      <c r="F235" s="237" t="s">
        <v>890</v>
      </c>
      <c r="G235" s="238" t="s">
        <v>247</v>
      </c>
      <c r="H235" s="239">
        <v>26</v>
      </c>
      <c r="I235" s="240"/>
      <c r="J235" s="239">
        <f>ROUND(I235*H235,1)</f>
        <v>0</v>
      </c>
      <c r="K235" s="237" t="s">
        <v>239</v>
      </c>
      <c r="L235" s="74"/>
      <c r="M235" s="241" t="s">
        <v>36</v>
      </c>
      <c r="N235" s="242" t="s">
        <v>50</v>
      </c>
      <c r="O235" s="49"/>
      <c r="P235" s="243">
        <f>O235*H235</f>
        <v>0</v>
      </c>
      <c r="Q235" s="243">
        <v>0.00048959999999999997</v>
      </c>
      <c r="R235" s="243">
        <f>Q235*H235</f>
        <v>0.012729599999999999</v>
      </c>
      <c r="S235" s="243">
        <v>0</v>
      </c>
      <c r="T235" s="244">
        <f>S235*H235</f>
        <v>0</v>
      </c>
      <c r="AR235" s="25" t="s">
        <v>179</v>
      </c>
      <c r="AT235" s="25" t="s">
        <v>165</v>
      </c>
      <c r="AU235" s="25" t="s">
        <v>89</v>
      </c>
      <c r="AY235" s="25" t="s">
        <v>162</v>
      </c>
      <c r="BE235" s="245">
        <f>IF(N235="základní",J235,0)</f>
        <v>0</v>
      </c>
      <c r="BF235" s="245">
        <f>IF(N235="snížená",J235,0)</f>
        <v>0</v>
      </c>
      <c r="BG235" s="245">
        <f>IF(N235="zákl. přenesená",J235,0)</f>
        <v>0</v>
      </c>
      <c r="BH235" s="245">
        <f>IF(N235="sníž. přenesená",J235,0)</f>
        <v>0</v>
      </c>
      <c r="BI235" s="245">
        <f>IF(N235="nulová",J235,0)</f>
        <v>0</v>
      </c>
      <c r="BJ235" s="25" t="s">
        <v>87</v>
      </c>
      <c r="BK235" s="245">
        <f>ROUND(I235*H235,1)</f>
        <v>0</v>
      </c>
      <c r="BL235" s="25" t="s">
        <v>179</v>
      </c>
      <c r="BM235" s="25" t="s">
        <v>3213</v>
      </c>
    </row>
    <row r="236" s="12" customFormat="1">
      <c r="B236" s="246"/>
      <c r="C236" s="247"/>
      <c r="D236" s="248" t="s">
        <v>171</v>
      </c>
      <c r="E236" s="249" t="s">
        <v>36</v>
      </c>
      <c r="F236" s="250" t="s">
        <v>892</v>
      </c>
      <c r="G236" s="247"/>
      <c r="H236" s="251">
        <v>26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171</v>
      </c>
      <c r="AU236" s="257" t="s">
        <v>89</v>
      </c>
      <c r="AV236" s="12" t="s">
        <v>89</v>
      </c>
      <c r="AW236" s="12" t="s">
        <v>42</v>
      </c>
      <c r="AX236" s="12" t="s">
        <v>79</v>
      </c>
      <c r="AY236" s="257" t="s">
        <v>162</v>
      </c>
    </row>
    <row r="237" s="14" customFormat="1">
      <c r="B237" s="283"/>
      <c r="C237" s="284"/>
      <c r="D237" s="248" t="s">
        <v>171</v>
      </c>
      <c r="E237" s="285" t="s">
        <v>36</v>
      </c>
      <c r="F237" s="286" t="s">
        <v>679</v>
      </c>
      <c r="G237" s="284"/>
      <c r="H237" s="287">
        <v>26</v>
      </c>
      <c r="I237" s="288"/>
      <c r="J237" s="284"/>
      <c r="K237" s="284"/>
      <c r="L237" s="289"/>
      <c r="M237" s="290"/>
      <c r="N237" s="291"/>
      <c r="O237" s="291"/>
      <c r="P237" s="291"/>
      <c r="Q237" s="291"/>
      <c r="R237" s="291"/>
      <c r="S237" s="291"/>
      <c r="T237" s="292"/>
      <c r="AT237" s="293" t="s">
        <v>171</v>
      </c>
      <c r="AU237" s="293" t="s">
        <v>89</v>
      </c>
      <c r="AV237" s="14" t="s">
        <v>179</v>
      </c>
      <c r="AW237" s="14" t="s">
        <v>42</v>
      </c>
      <c r="AX237" s="14" t="s">
        <v>87</v>
      </c>
      <c r="AY237" s="293" t="s">
        <v>162</v>
      </c>
    </row>
    <row r="238" s="1" customFormat="1" ht="25.5" customHeight="1">
      <c r="B238" s="48"/>
      <c r="C238" s="235" t="s">
        <v>401</v>
      </c>
      <c r="D238" s="235" t="s">
        <v>165</v>
      </c>
      <c r="E238" s="236" t="s">
        <v>893</v>
      </c>
      <c r="F238" s="237" t="s">
        <v>894</v>
      </c>
      <c r="G238" s="238" t="s">
        <v>648</v>
      </c>
      <c r="H238" s="239">
        <v>15</v>
      </c>
      <c r="I238" s="240"/>
      <c r="J238" s="239">
        <f>ROUND(I238*H238,1)</f>
        <v>0</v>
      </c>
      <c r="K238" s="237" t="s">
        <v>239</v>
      </c>
      <c r="L238" s="74"/>
      <c r="M238" s="241" t="s">
        <v>36</v>
      </c>
      <c r="N238" s="242" t="s">
        <v>50</v>
      </c>
      <c r="O238" s="49"/>
      <c r="P238" s="243">
        <f>O238*H238</f>
        <v>0</v>
      </c>
      <c r="Q238" s="243">
        <v>9.8999999999999994E-05</v>
      </c>
      <c r="R238" s="243">
        <f>Q238*H238</f>
        <v>0.001485</v>
      </c>
      <c r="S238" s="243">
        <v>0</v>
      </c>
      <c r="T238" s="244">
        <f>S238*H238</f>
        <v>0</v>
      </c>
      <c r="AR238" s="25" t="s">
        <v>179</v>
      </c>
      <c r="AT238" s="25" t="s">
        <v>165</v>
      </c>
      <c r="AU238" s="25" t="s">
        <v>89</v>
      </c>
      <c r="AY238" s="25" t="s">
        <v>162</v>
      </c>
      <c r="BE238" s="245">
        <f>IF(N238="základní",J238,0)</f>
        <v>0</v>
      </c>
      <c r="BF238" s="245">
        <f>IF(N238="snížená",J238,0)</f>
        <v>0</v>
      </c>
      <c r="BG238" s="245">
        <f>IF(N238="zákl. přenesená",J238,0)</f>
        <v>0</v>
      </c>
      <c r="BH238" s="245">
        <f>IF(N238="sníž. přenesená",J238,0)</f>
        <v>0</v>
      </c>
      <c r="BI238" s="245">
        <f>IF(N238="nulová",J238,0)</f>
        <v>0</v>
      </c>
      <c r="BJ238" s="25" t="s">
        <v>87</v>
      </c>
      <c r="BK238" s="245">
        <f>ROUND(I238*H238,1)</f>
        <v>0</v>
      </c>
      <c r="BL238" s="25" t="s">
        <v>179</v>
      </c>
      <c r="BM238" s="25" t="s">
        <v>3214</v>
      </c>
    </row>
    <row r="239" s="12" customFormat="1">
      <c r="B239" s="246"/>
      <c r="C239" s="247"/>
      <c r="D239" s="248" t="s">
        <v>171</v>
      </c>
      <c r="E239" s="249" t="s">
        <v>36</v>
      </c>
      <c r="F239" s="250" t="s">
        <v>896</v>
      </c>
      <c r="G239" s="247"/>
      <c r="H239" s="251">
        <v>15</v>
      </c>
      <c r="I239" s="252"/>
      <c r="J239" s="247"/>
      <c r="K239" s="247"/>
      <c r="L239" s="253"/>
      <c r="M239" s="254"/>
      <c r="N239" s="255"/>
      <c r="O239" s="255"/>
      <c r="P239" s="255"/>
      <c r="Q239" s="255"/>
      <c r="R239" s="255"/>
      <c r="S239" s="255"/>
      <c r="T239" s="256"/>
      <c r="AT239" s="257" t="s">
        <v>171</v>
      </c>
      <c r="AU239" s="257" t="s">
        <v>89</v>
      </c>
      <c r="AV239" s="12" t="s">
        <v>89</v>
      </c>
      <c r="AW239" s="12" t="s">
        <v>42</v>
      </c>
      <c r="AX239" s="12" t="s">
        <v>79</v>
      </c>
      <c r="AY239" s="257" t="s">
        <v>162</v>
      </c>
    </row>
    <row r="240" s="14" customFormat="1">
      <c r="B240" s="283"/>
      <c r="C240" s="284"/>
      <c r="D240" s="248" t="s">
        <v>171</v>
      </c>
      <c r="E240" s="285" t="s">
        <v>36</v>
      </c>
      <c r="F240" s="286" t="s">
        <v>679</v>
      </c>
      <c r="G240" s="284"/>
      <c r="H240" s="287">
        <v>15</v>
      </c>
      <c r="I240" s="288"/>
      <c r="J240" s="284"/>
      <c r="K240" s="284"/>
      <c r="L240" s="289"/>
      <c r="M240" s="290"/>
      <c r="N240" s="291"/>
      <c r="O240" s="291"/>
      <c r="P240" s="291"/>
      <c r="Q240" s="291"/>
      <c r="R240" s="291"/>
      <c r="S240" s="291"/>
      <c r="T240" s="292"/>
      <c r="AT240" s="293" t="s">
        <v>171</v>
      </c>
      <c r="AU240" s="293" t="s">
        <v>89</v>
      </c>
      <c r="AV240" s="14" t="s">
        <v>179</v>
      </c>
      <c r="AW240" s="14" t="s">
        <v>42</v>
      </c>
      <c r="AX240" s="14" t="s">
        <v>87</v>
      </c>
      <c r="AY240" s="293" t="s">
        <v>162</v>
      </c>
    </row>
    <row r="241" s="1" customFormat="1" ht="16.5" customHeight="1">
      <c r="B241" s="48"/>
      <c r="C241" s="271" t="s">
        <v>405</v>
      </c>
      <c r="D241" s="271" t="s">
        <v>159</v>
      </c>
      <c r="E241" s="272" t="s">
        <v>897</v>
      </c>
      <c r="F241" s="273" t="s">
        <v>898</v>
      </c>
      <c r="G241" s="274" t="s">
        <v>648</v>
      </c>
      <c r="H241" s="275">
        <v>17.25</v>
      </c>
      <c r="I241" s="276"/>
      <c r="J241" s="275">
        <f>ROUND(I241*H241,1)</f>
        <v>0</v>
      </c>
      <c r="K241" s="273" t="s">
        <v>239</v>
      </c>
      <c r="L241" s="277"/>
      <c r="M241" s="278" t="s">
        <v>36</v>
      </c>
      <c r="N241" s="279" t="s">
        <v>50</v>
      </c>
      <c r="O241" s="49"/>
      <c r="P241" s="243">
        <f>O241*H241</f>
        <v>0</v>
      </c>
      <c r="Q241" s="243">
        <v>0.00029999999999999997</v>
      </c>
      <c r="R241" s="243">
        <f>Q241*H241</f>
        <v>0.0051749999999999999</v>
      </c>
      <c r="S241" s="243">
        <v>0</v>
      </c>
      <c r="T241" s="244">
        <f>S241*H241</f>
        <v>0</v>
      </c>
      <c r="AR241" s="25" t="s">
        <v>195</v>
      </c>
      <c r="AT241" s="25" t="s">
        <v>159</v>
      </c>
      <c r="AU241" s="25" t="s">
        <v>89</v>
      </c>
      <c r="AY241" s="25" t="s">
        <v>162</v>
      </c>
      <c r="BE241" s="245">
        <f>IF(N241="základní",J241,0)</f>
        <v>0</v>
      </c>
      <c r="BF241" s="245">
        <f>IF(N241="snížená",J241,0)</f>
        <v>0</v>
      </c>
      <c r="BG241" s="245">
        <f>IF(N241="zákl. přenesená",J241,0)</f>
        <v>0</v>
      </c>
      <c r="BH241" s="245">
        <f>IF(N241="sníž. přenesená",J241,0)</f>
        <v>0</v>
      </c>
      <c r="BI241" s="245">
        <f>IF(N241="nulová",J241,0)</f>
        <v>0</v>
      </c>
      <c r="BJ241" s="25" t="s">
        <v>87</v>
      </c>
      <c r="BK241" s="245">
        <f>ROUND(I241*H241,1)</f>
        <v>0</v>
      </c>
      <c r="BL241" s="25" t="s">
        <v>179</v>
      </c>
      <c r="BM241" s="25" t="s">
        <v>3215</v>
      </c>
    </row>
    <row r="242" s="12" customFormat="1">
      <c r="B242" s="246"/>
      <c r="C242" s="247"/>
      <c r="D242" s="248" t="s">
        <v>171</v>
      </c>
      <c r="E242" s="247"/>
      <c r="F242" s="250" t="s">
        <v>900</v>
      </c>
      <c r="G242" s="247"/>
      <c r="H242" s="251">
        <v>17.25</v>
      </c>
      <c r="I242" s="252"/>
      <c r="J242" s="247"/>
      <c r="K242" s="247"/>
      <c r="L242" s="253"/>
      <c r="M242" s="254"/>
      <c r="N242" s="255"/>
      <c r="O242" s="255"/>
      <c r="P242" s="255"/>
      <c r="Q242" s="255"/>
      <c r="R242" s="255"/>
      <c r="S242" s="255"/>
      <c r="T242" s="256"/>
      <c r="AT242" s="257" t="s">
        <v>171</v>
      </c>
      <c r="AU242" s="257" t="s">
        <v>89</v>
      </c>
      <c r="AV242" s="12" t="s">
        <v>89</v>
      </c>
      <c r="AW242" s="12" t="s">
        <v>6</v>
      </c>
      <c r="AX242" s="12" t="s">
        <v>87</v>
      </c>
      <c r="AY242" s="257" t="s">
        <v>162</v>
      </c>
    </row>
    <row r="243" s="11" customFormat="1" ht="29.88" customHeight="1">
      <c r="B243" s="219"/>
      <c r="C243" s="220"/>
      <c r="D243" s="221" t="s">
        <v>78</v>
      </c>
      <c r="E243" s="233" t="s">
        <v>179</v>
      </c>
      <c r="F243" s="233" t="s">
        <v>901</v>
      </c>
      <c r="G243" s="220"/>
      <c r="H243" s="220"/>
      <c r="I243" s="223"/>
      <c r="J243" s="234">
        <f>BK243</f>
        <v>0</v>
      </c>
      <c r="K243" s="220"/>
      <c r="L243" s="225"/>
      <c r="M243" s="226"/>
      <c r="N243" s="227"/>
      <c r="O243" s="227"/>
      <c r="P243" s="228">
        <f>SUM(P244:P260)</f>
        <v>0</v>
      </c>
      <c r="Q243" s="227"/>
      <c r="R243" s="228">
        <f>SUM(R244:R260)</f>
        <v>0.050978899199999997</v>
      </c>
      <c r="S243" s="227"/>
      <c r="T243" s="229">
        <f>SUM(T244:T260)</f>
        <v>0</v>
      </c>
      <c r="AR243" s="230" t="s">
        <v>87</v>
      </c>
      <c r="AT243" s="231" t="s">
        <v>78</v>
      </c>
      <c r="AU243" s="231" t="s">
        <v>87</v>
      </c>
      <c r="AY243" s="230" t="s">
        <v>162</v>
      </c>
      <c r="BK243" s="232">
        <f>SUM(BK244:BK260)</f>
        <v>0</v>
      </c>
    </row>
    <row r="244" s="1" customFormat="1" ht="25.5" customHeight="1">
      <c r="B244" s="48"/>
      <c r="C244" s="235" t="s">
        <v>409</v>
      </c>
      <c r="D244" s="235" t="s">
        <v>165</v>
      </c>
      <c r="E244" s="236" t="s">
        <v>902</v>
      </c>
      <c r="F244" s="237" t="s">
        <v>903</v>
      </c>
      <c r="G244" s="238" t="s">
        <v>614</v>
      </c>
      <c r="H244" s="239">
        <v>9</v>
      </c>
      <c r="I244" s="240"/>
      <c r="J244" s="239">
        <f>ROUND(I244*H244,1)</f>
        <v>0</v>
      </c>
      <c r="K244" s="237" t="s">
        <v>239</v>
      </c>
      <c r="L244" s="74"/>
      <c r="M244" s="241" t="s">
        <v>36</v>
      </c>
      <c r="N244" s="242" t="s">
        <v>50</v>
      </c>
      <c r="O244" s="49"/>
      <c r="P244" s="243">
        <f>O244*H244</f>
        <v>0</v>
      </c>
      <c r="Q244" s="243">
        <v>0</v>
      </c>
      <c r="R244" s="243">
        <f>Q244*H244</f>
        <v>0</v>
      </c>
      <c r="S244" s="243">
        <v>0</v>
      </c>
      <c r="T244" s="244">
        <f>S244*H244</f>
        <v>0</v>
      </c>
      <c r="AR244" s="25" t="s">
        <v>179</v>
      </c>
      <c r="AT244" s="25" t="s">
        <v>165</v>
      </c>
      <c r="AU244" s="25" t="s">
        <v>89</v>
      </c>
      <c r="AY244" s="25" t="s">
        <v>162</v>
      </c>
      <c r="BE244" s="245">
        <f>IF(N244="základní",J244,0)</f>
        <v>0</v>
      </c>
      <c r="BF244" s="245">
        <f>IF(N244="snížená",J244,0)</f>
        <v>0</v>
      </c>
      <c r="BG244" s="245">
        <f>IF(N244="zákl. přenesená",J244,0)</f>
        <v>0</v>
      </c>
      <c r="BH244" s="245">
        <f>IF(N244="sníž. přenesená",J244,0)</f>
        <v>0</v>
      </c>
      <c r="BI244" s="245">
        <f>IF(N244="nulová",J244,0)</f>
        <v>0</v>
      </c>
      <c r="BJ244" s="25" t="s">
        <v>87</v>
      </c>
      <c r="BK244" s="245">
        <f>ROUND(I244*H244,1)</f>
        <v>0</v>
      </c>
      <c r="BL244" s="25" t="s">
        <v>179</v>
      </c>
      <c r="BM244" s="25" t="s">
        <v>3216</v>
      </c>
    </row>
    <row r="245" s="12" customFormat="1">
      <c r="B245" s="246"/>
      <c r="C245" s="247"/>
      <c r="D245" s="248" t="s">
        <v>171</v>
      </c>
      <c r="E245" s="249" t="s">
        <v>650</v>
      </c>
      <c r="F245" s="250" t="s">
        <v>3217</v>
      </c>
      <c r="G245" s="247"/>
      <c r="H245" s="251">
        <v>9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171</v>
      </c>
      <c r="AU245" s="257" t="s">
        <v>89</v>
      </c>
      <c r="AV245" s="12" t="s">
        <v>89</v>
      </c>
      <c r="AW245" s="12" t="s">
        <v>42</v>
      </c>
      <c r="AX245" s="12" t="s">
        <v>87</v>
      </c>
      <c r="AY245" s="257" t="s">
        <v>162</v>
      </c>
    </row>
    <row r="246" s="1" customFormat="1" ht="25.5" customHeight="1">
      <c r="B246" s="48"/>
      <c r="C246" s="235" t="s">
        <v>323</v>
      </c>
      <c r="D246" s="235" t="s">
        <v>165</v>
      </c>
      <c r="E246" s="236" t="s">
        <v>906</v>
      </c>
      <c r="F246" s="237" t="s">
        <v>907</v>
      </c>
      <c r="G246" s="238" t="s">
        <v>174</v>
      </c>
      <c r="H246" s="239">
        <v>6</v>
      </c>
      <c r="I246" s="240"/>
      <c r="J246" s="239">
        <f>ROUND(I246*H246,1)</f>
        <v>0</v>
      </c>
      <c r="K246" s="237" t="s">
        <v>239</v>
      </c>
      <c r="L246" s="74"/>
      <c r="M246" s="241" t="s">
        <v>36</v>
      </c>
      <c r="N246" s="242" t="s">
        <v>50</v>
      </c>
      <c r="O246" s="49"/>
      <c r="P246" s="243">
        <f>O246*H246</f>
        <v>0</v>
      </c>
      <c r="Q246" s="243">
        <v>0.0066</v>
      </c>
      <c r="R246" s="243">
        <f>Q246*H246</f>
        <v>0.039599999999999996</v>
      </c>
      <c r="S246" s="243">
        <v>0</v>
      </c>
      <c r="T246" s="244">
        <f>S246*H246</f>
        <v>0</v>
      </c>
      <c r="AR246" s="25" t="s">
        <v>179</v>
      </c>
      <c r="AT246" s="25" t="s">
        <v>165</v>
      </c>
      <c r="AU246" s="25" t="s">
        <v>89</v>
      </c>
      <c r="AY246" s="25" t="s">
        <v>162</v>
      </c>
      <c r="BE246" s="245">
        <f>IF(N246="základní",J246,0)</f>
        <v>0</v>
      </c>
      <c r="BF246" s="245">
        <f>IF(N246="snížená",J246,0)</f>
        <v>0</v>
      </c>
      <c r="BG246" s="245">
        <f>IF(N246="zákl. přenesená",J246,0)</f>
        <v>0</v>
      </c>
      <c r="BH246" s="245">
        <f>IF(N246="sníž. přenesená",J246,0)</f>
        <v>0</v>
      </c>
      <c r="BI246" s="245">
        <f>IF(N246="nulová",J246,0)</f>
        <v>0</v>
      </c>
      <c r="BJ246" s="25" t="s">
        <v>87</v>
      </c>
      <c r="BK246" s="245">
        <f>ROUND(I246*H246,1)</f>
        <v>0</v>
      </c>
      <c r="BL246" s="25" t="s">
        <v>179</v>
      </c>
      <c r="BM246" s="25" t="s">
        <v>3218</v>
      </c>
    </row>
    <row r="247" s="1" customFormat="1" ht="16.5" customHeight="1">
      <c r="B247" s="48"/>
      <c r="C247" s="271" t="s">
        <v>416</v>
      </c>
      <c r="D247" s="271" t="s">
        <v>159</v>
      </c>
      <c r="E247" s="272" t="s">
        <v>912</v>
      </c>
      <c r="F247" s="273" t="s">
        <v>913</v>
      </c>
      <c r="G247" s="274" t="s">
        <v>174</v>
      </c>
      <c r="H247" s="275">
        <v>4.04</v>
      </c>
      <c r="I247" s="276"/>
      <c r="J247" s="275">
        <f>ROUND(I247*H247,1)</f>
        <v>0</v>
      </c>
      <c r="K247" s="273" t="s">
        <v>36</v>
      </c>
      <c r="L247" s="277"/>
      <c r="M247" s="278" t="s">
        <v>36</v>
      </c>
      <c r="N247" s="279" t="s">
        <v>50</v>
      </c>
      <c r="O247" s="49"/>
      <c r="P247" s="243">
        <f>O247*H247</f>
        <v>0</v>
      </c>
      <c r="Q247" s="243">
        <v>0</v>
      </c>
      <c r="R247" s="243">
        <f>Q247*H247</f>
        <v>0</v>
      </c>
      <c r="S247" s="243">
        <v>0</v>
      </c>
      <c r="T247" s="244">
        <f>S247*H247</f>
        <v>0</v>
      </c>
      <c r="AR247" s="25" t="s">
        <v>195</v>
      </c>
      <c r="AT247" s="25" t="s">
        <v>159</v>
      </c>
      <c r="AU247" s="25" t="s">
        <v>89</v>
      </c>
      <c r="AY247" s="25" t="s">
        <v>162</v>
      </c>
      <c r="BE247" s="245">
        <f>IF(N247="základní",J247,0)</f>
        <v>0</v>
      </c>
      <c r="BF247" s="245">
        <f>IF(N247="snížená",J247,0)</f>
        <v>0</v>
      </c>
      <c r="BG247" s="245">
        <f>IF(N247="zákl. přenesená",J247,0)</f>
        <v>0</v>
      </c>
      <c r="BH247" s="245">
        <f>IF(N247="sníž. přenesená",J247,0)</f>
        <v>0</v>
      </c>
      <c r="BI247" s="245">
        <f>IF(N247="nulová",J247,0)</f>
        <v>0</v>
      </c>
      <c r="BJ247" s="25" t="s">
        <v>87</v>
      </c>
      <c r="BK247" s="245">
        <f>ROUND(I247*H247,1)</f>
        <v>0</v>
      </c>
      <c r="BL247" s="25" t="s">
        <v>179</v>
      </c>
      <c r="BM247" s="25" t="s">
        <v>3219</v>
      </c>
    </row>
    <row r="248" s="12" customFormat="1">
      <c r="B248" s="246"/>
      <c r="C248" s="247"/>
      <c r="D248" s="248" t="s">
        <v>171</v>
      </c>
      <c r="E248" s="249" t="s">
        <v>36</v>
      </c>
      <c r="F248" s="250" t="s">
        <v>179</v>
      </c>
      <c r="G248" s="247"/>
      <c r="H248" s="251">
        <v>4</v>
      </c>
      <c r="I248" s="252"/>
      <c r="J248" s="247"/>
      <c r="K248" s="247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171</v>
      </c>
      <c r="AU248" s="257" t="s">
        <v>89</v>
      </c>
      <c r="AV248" s="12" t="s">
        <v>89</v>
      </c>
      <c r="AW248" s="12" t="s">
        <v>42</v>
      </c>
      <c r="AX248" s="12" t="s">
        <v>87</v>
      </c>
      <c r="AY248" s="257" t="s">
        <v>162</v>
      </c>
    </row>
    <row r="249" s="12" customFormat="1">
      <c r="B249" s="246"/>
      <c r="C249" s="247"/>
      <c r="D249" s="248" t="s">
        <v>171</v>
      </c>
      <c r="E249" s="247"/>
      <c r="F249" s="250" t="s">
        <v>3220</v>
      </c>
      <c r="G249" s="247"/>
      <c r="H249" s="251">
        <v>4.04</v>
      </c>
      <c r="I249" s="252"/>
      <c r="J249" s="247"/>
      <c r="K249" s="247"/>
      <c r="L249" s="253"/>
      <c r="M249" s="254"/>
      <c r="N249" s="255"/>
      <c r="O249" s="255"/>
      <c r="P249" s="255"/>
      <c r="Q249" s="255"/>
      <c r="R249" s="255"/>
      <c r="S249" s="255"/>
      <c r="T249" s="256"/>
      <c r="AT249" s="257" t="s">
        <v>171</v>
      </c>
      <c r="AU249" s="257" t="s">
        <v>89</v>
      </c>
      <c r="AV249" s="12" t="s">
        <v>89</v>
      </c>
      <c r="AW249" s="12" t="s">
        <v>6</v>
      </c>
      <c r="AX249" s="12" t="s">
        <v>87</v>
      </c>
      <c r="AY249" s="257" t="s">
        <v>162</v>
      </c>
    </row>
    <row r="250" s="1" customFormat="1" ht="16.5" customHeight="1">
      <c r="B250" s="48"/>
      <c r="C250" s="271" t="s">
        <v>420</v>
      </c>
      <c r="D250" s="271" t="s">
        <v>159</v>
      </c>
      <c r="E250" s="272" t="s">
        <v>915</v>
      </c>
      <c r="F250" s="273" t="s">
        <v>916</v>
      </c>
      <c r="G250" s="274" t="s">
        <v>174</v>
      </c>
      <c r="H250" s="275">
        <v>2.02</v>
      </c>
      <c r="I250" s="276"/>
      <c r="J250" s="275">
        <f>ROUND(I250*H250,1)</f>
        <v>0</v>
      </c>
      <c r="K250" s="273" t="s">
        <v>36</v>
      </c>
      <c r="L250" s="277"/>
      <c r="M250" s="278" t="s">
        <v>36</v>
      </c>
      <c r="N250" s="279" t="s">
        <v>50</v>
      </c>
      <c r="O250" s="49"/>
      <c r="P250" s="243">
        <f>O250*H250</f>
        <v>0</v>
      </c>
      <c r="Q250" s="243">
        <v>0</v>
      </c>
      <c r="R250" s="243">
        <f>Q250*H250</f>
        <v>0</v>
      </c>
      <c r="S250" s="243">
        <v>0</v>
      </c>
      <c r="T250" s="244">
        <f>S250*H250</f>
        <v>0</v>
      </c>
      <c r="AR250" s="25" t="s">
        <v>195</v>
      </c>
      <c r="AT250" s="25" t="s">
        <v>159</v>
      </c>
      <c r="AU250" s="25" t="s">
        <v>89</v>
      </c>
      <c r="AY250" s="25" t="s">
        <v>162</v>
      </c>
      <c r="BE250" s="245">
        <f>IF(N250="základní",J250,0)</f>
        <v>0</v>
      </c>
      <c r="BF250" s="245">
        <f>IF(N250="snížená",J250,0)</f>
        <v>0</v>
      </c>
      <c r="BG250" s="245">
        <f>IF(N250="zákl. přenesená",J250,0)</f>
        <v>0</v>
      </c>
      <c r="BH250" s="245">
        <f>IF(N250="sníž. přenesená",J250,0)</f>
        <v>0</v>
      </c>
      <c r="BI250" s="245">
        <f>IF(N250="nulová",J250,0)</f>
        <v>0</v>
      </c>
      <c r="BJ250" s="25" t="s">
        <v>87</v>
      </c>
      <c r="BK250" s="245">
        <f>ROUND(I250*H250,1)</f>
        <v>0</v>
      </c>
      <c r="BL250" s="25" t="s">
        <v>179</v>
      </c>
      <c r="BM250" s="25" t="s">
        <v>3221</v>
      </c>
    </row>
    <row r="251" s="12" customFormat="1">
      <c r="B251" s="246"/>
      <c r="C251" s="247"/>
      <c r="D251" s="248" t="s">
        <v>171</v>
      </c>
      <c r="E251" s="249" t="s">
        <v>36</v>
      </c>
      <c r="F251" s="250" t="s">
        <v>89</v>
      </c>
      <c r="G251" s="247"/>
      <c r="H251" s="251">
        <v>2</v>
      </c>
      <c r="I251" s="252"/>
      <c r="J251" s="247"/>
      <c r="K251" s="247"/>
      <c r="L251" s="253"/>
      <c r="M251" s="254"/>
      <c r="N251" s="255"/>
      <c r="O251" s="255"/>
      <c r="P251" s="255"/>
      <c r="Q251" s="255"/>
      <c r="R251" s="255"/>
      <c r="S251" s="255"/>
      <c r="T251" s="256"/>
      <c r="AT251" s="257" t="s">
        <v>171</v>
      </c>
      <c r="AU251" s="257" t="s">
        <v>89</v>
      </c>
      <c r="AV251" s="12" t="s">
        <v>89</v>
      </c>
      <c r="AW251" s="12" t="s">
        <v>42</v>
      </c>
      <c r="AX251" s="12" t="s">
        <v>87</v>
      </c>
      <c r="AY251" s="257" t="s">
        <v>162</v>
      </c>
    </row>
    <row r="252" s="12" customFormat="1">
      <c r="B252" s="246"/>
      <c r="C252" s="247"/>
      <c r="D252" s="248" t="s">
        <v>171</v>
      </c>
      <c r="E252" s="247"/>
      <c r="F252" s="250" t="s">
        <v>998</v>
      </c>
      <c r="G252" s="247"/>
      <c r="H252" s="251">
        <v>2.02</v>
      </c>
      <c r="I252" s="252"/>
      <c r="J252" s="247"/>
      <c r="K252" s="247"/>
      <c r="L252" s="253"/>
      <c r="M252" s="254"/>
      <c r="N252" s="255"/>
      <c r="O252" s="255"/>
      <c r="P252" s="255"/>
      <c r="Q252" s="255"/>
      <c r="R252" s="255"/>
      <c r="S252" s="255"/>
      <c r="T252" s="256"/>
      <c r="AT252" s="257" t="s">
        <v>171</v>
      </c>
      <c r="AU252" s="257" t="s">
        <v>89</v>
      </c>
      <c r="AV252" s="12" t="s">
        <v>89</v>
      </c>
      <c r="AW252" s="12" t="s">
        <v>6</v>
      </c>
      <c r="AX252" s="12" t="s">
        <v>87</v>
      </c>
      <c r="AY252" s="257" t="s">
        <v>162</v>
      </c>
    </row>
    <row r="253" s="1" customFormat="1" ht="25.5" customHeight="1">
      <c r="B253" s="48"/>
      <c r="C253" s="235" t="s">
        <v>424</v>
      </c>
      <c r="D253" s="235" t="s">
        <v>165</v>
      </c>
      <c r="E253" s="236" t="s">
        <v>919</v>
      </c>
      <c r="F253" s="237" t="s">
        <v>920</v>
      </c>
      <c r="G253" s="238" t="s">
        <v>614</v>
      </c>
      <c r="H253" s="239">
        <v>0.10000000000000001</v>
      </c>
      <c r="I253" s="240"/>
      <c r="J253" s="239">
        <f>ROUND(I253*H253,1)</f>
        <v>0</v>
      </c>
      <c r="K253" s="237" t="s">
        <v>239</v>
      </c>
      <c r="L253" s="74"/>
      <c r="M253" s="241" t="s">
        <v>36</v>
      </c>
      <c r="N253" s="242" t="s">
        <v>50</v>
      </c>
      <c r="O253" s="49"/>
      <c r="P253" s="243">
        <f>O253*H253</f>
        <v>0</v>
      </c>
      <c r="Q253" s="243">
        <v>0</v>
      </c>
      <c r="R253" s="243">
        <f>Q253*H253</f>
        <v>0</v>
      </c>
      <c r="S253" s="243">
        <v>0</v>
      </c>
      <c r="T253" s="244">
        <f>S253*H253</f>
        <v>0</v>
      </c>
      <c r="AR253" s="25" t="s">
        <v>179</v>
      </c>
      <c r="AT253" s="25" t="s">
        <v>165</v>
      </c>
      <c r="AU253" s="25" t="s">
        <v>89</v>
      </c>
      <c r="AY253" s="25" t="s">
        <v>162</v>
      </c>
      <c r="BE253" s="245">
        <f>IF(N253="základní",J253,0)</f>
        <v>0</v>
      </c>
      <c r="BF253" s="245">
        <f>IF(N253="snížená",J253,0)</f>
        <v>0</v>
      </c>
      <c r="BG253" s="245">
        <f>IF(N253="zákl. přenesená",J253,0)</f>
        <v>0</v>
      </c>
      <c r="BH253" s="245">
        <f>IF(N253="sníž. přenesená",J253,0)</f>
        <v>0</v>
      </c>
      <c r="BI253" s="245">
        <f>IF(N253="nulová",J253,0)</f>
        <v>0</v>
      </c>
      <c r="BJ253" s="25" t="s">
        <v>87</v>
      </c>
      <c r="BK253" s="245">
        <f>ROUND(I253*H253,1)</f>
        <v>0</v>
      </c>
      <c r="BL253" s="25" t="s">
        <v>179</v>
      </c>
      <c r="BM253" s="25" t="s">
        <v>3222</v>
      </c>
    </row>
    <row r="254" s="12" customFormat="1">
      <c r="B254" s="246"/>
      <c r="C254" s="247"/>
      <c r="D254" s="248" t="s">
        <v>171</v>
      </c>
      <c r="E254" s="249" t="s">
        <v>36</v>
      </c>
      <c r="F254" s="250" t="s">
        <v>3223</v>
      </c>
      <c r="G254" s="247"/>
      <c r="H254" s="251">
        <v>0.080000000000000002</v>
      </c>
      <c r="I254" s="252"/>
      <c r="J254" s="247"/>
      <c r="K254" s="247"/>
      <c r="L254" s="253"/>
      <c r="M254" s="254"/>
      <c r="N254" s="255"/>
      <c r="O254" s="255"/>
      <c r="P254" s="255"/>
      <c r="Q254" s="255"/>
      <c r="R254" s="255"/>
      <c r="S254" s="255"/>
      <c r="T254" s="256"/>
      <c r="AT254" s="257" t="s">
        <v>171</v>
      </c>
      <c r="AU254" s="257" t="s">
        <v>89</v>
      </c>
      <c r="AV254" s="12" t="s">
        <v>89</v>
      </c>
      <c r="AW254" s="12" t="s">
        <v>42</v>
      </c>
      <c r="AX254" s="12" t="s">
        <v>79</v>
      </c>
      <c r="AY254" s="257" t="s">
        <v>162</v>
      </c>
    </row>
    <row r="255" s="12" customFormat="1">
      <c r="B255" s="246"/>
      <c r="C255" s="247"/>
      <c r="D255" s="248" t="s">
        <v>171</v>
      </c>
      <c r="E255" s="249" t="s">
        <v>36</v>
      </c>
      <c r="F255" s="250" t="s">
        <v>3224</v>
      </c>
      <c r="G255" s="247"/>
      <c r="H255" s="251">
        <v>0.02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171</v>
      </c>
      <c r="AU255" s="257" t="s">
        <v>89</v>
      </c>
      <c r="AV255" s="12" t="s">
        <v>89</v>
      </c>
      <c r="AW255" s="12" t="s">
        <v>42</v>
      </c>
      <c r="AX255" s="12" t="s">
        <v>79</v>
      </c>
      <c r="AY255" s="257" t="s">
        <v>162</v>
      </c>
    </row>
    <row r="256" s="14" customFormat="1">
      <c r="B256" s="283"/>
      <c r="C256" s="284"/>
      <c r="D256" s="248" t="s">
        <v>171</v>
      </c>
      <c r="E256" s="285" t="s">
        <v>36</v>
      </c>
      <c r="F256" s="286" t="s">
        <v>679</v>
      </c>
      <c r="G256" s="284"/>
      <c r="H256" s="287">
        <v>0.10000000000000001</v>
      </c>
      <c r="I256" s="288"/>
      <c r="J256" s="284"/>
      <c r="K256" s="284"/>
      <c r="L256" s="289"/>
      <c r="M256" s="290"/>
      <c r="N256" s="291"/>
      <c r="O256" s="291"/>
      <c r="P256" s="291"/>
      <c r="Q256" s="291"/>
      <c r="R256" s="291"/>
      <c r="S256" s="291"/>
      <c r="T256" s="292"/>
      <c r="AT256" s="293" t="s">
        <v>171</v>
      </c>
      <c r="AU256" s="293" t="s">
        <v>89</v>
      </c>
      <c r="AV256" s="14" t="s">
        <v>179</v>
      </c>
      <c r="AW256" s="14" t="s">
        <v>42</v>
      </c>
      <c r="AX256" s="14" t="s">
        <v>87</v>
      </c>
      <c r="AY256" s="293" t="s">
        <v>162</v>
      </c>
    </row>
    <row r="257" s="1" customFormat="1" ht="25.5" customHeight="1">
      <c r="B257" s="48"/>
      <c r="C257" s="235" t="s">
        <v>428</v>
      </c>
      <c r="D257" s="235" t="s">
        <v>165</v>
      </c>
      <c r="E257" s="236" t="s">
        <v>926</v>
      </c>
      <c r="F257" s="237" t="s">
        <v>927</v>
      </c>
      <c r="G257" s="238" t="s">
        <v>648</v>
      </c>
      <c r="H257" s="239">
        <v>1.78</v>
      </c>
      <c r="I257" s="240"/>
      <c r="J257" s="239">
        <f>ROUND(I257*H257,1)</f>
        <v>0</v>
      </c>
      <c r="K257" s="237" t="s">
        <v>239</v>
      </c>
      <c r="L257" s="74"/>
      <c r="M257" s="241" t="s">
        <v>36</v>
      </c>
      <c r="N257" s="242" t="s">
        <v>50</v>
      </c>
      <c r="O257" s="49"/>
      <c r="P257" s="243">
        <f>O257*H257</f>
        <v>0</v>
      </c>
      <c r="Q257" s="243">
        <v>0.0063926399999999998</v>
      </c>
      <c r="R257" s="243">
        <f>Q257*H257</f>
        <v>0.011378899200000001</v>
      </c>
      <c r="S257" s="243">
        <v>0</v>
      </c>
      <c r="T257" s="244">
        <f>S257*H257</f>
        <v>0</v>
      </c>
      <c r="AR257" s="25" t="s">
        <v>179</v>
      </c>
      <c r="AT257" s="25" t="s">
        <v>165</v>
      </c>
      <c r="AU257" s="25" t="s">
        <v>89</v>
      </c>
      <c r="AY257" s="25" t="s">
        <v>162</v>
      </c>
      <c r="BE257" s="245">
        <f>IF(N257="základní",J257,0)</f>
        <v>0</v>
      </c>
      <c r="BF257" s="245">
        <f>IF(N257="snížená",J257,0)</f>
        <v>0</v>
      </c>
      <c r="BG257" s="245">
        <f>IF(N257="zákl. přenesená",J257,0)</f>
        <v>0</v>
      </c>
      <c r="BH257" s="245">
        <f>IF(N257="sníž. přenesená",J257,0)</f>
        <v>0</v>
      </c>
      <c r="BI257" s="245">
        <f>IF(N257="nulová",J257,0)</f>
        <v>0</v>
      </c>
      <c r="BJ257" s="25" t="s">
        <v>87</v>
      </c>
      <c r="BK257" s="245">
        <f>ROUND(I257*H257,1)</f>
        <v>0</v>
      </c>
      <c r="BL257" s="25" t="s">
        <v>179</v>
      </c>
      <c r="BM257" s="25" t="s">
        <v>3225</v>
      </c>
    </row>
    <row r="258" s="12" customFormat="1">
      <c r="B258" s="246"/>
      <c r="C258" s="247"/>
      <c r="D258" s="248" t="s">
        <v>171</v>
      </c>
      <c r="E258" s="249" t="s">
        <v>36</v>
      </c>
      <c r="F258" s="250" t="s">
        <v>3226</v>
      </c>
      <c r="G258" s="247"/>
      <c r="H258" s="251">
        <v>1.0800000000000001</v>
      </c>
      <c r="I258" s="252"/>
      <c r="J258" s="247"/>
      <c r="K258" s="247"/>
      <c r="L258" s="253"/>
      <c r="M258" s="254"/>
      <c r="N258" s="255"/>
      <c r="O258" s="255"/>
      <c r="P258" s="255"/>
      <c r="Q258" s="255"/>
      <c r="R258" s="255"/>
      <c r="S258" s="255"/>
      <c r="T258" s="256"/>
      <c r="AT258" s="257" t="s">
        <v>171</v>
      </c>
      <c r="AU258" s="257" t="s">
        <v>89</v>
      </c>
      <c r="AV258" s="12" t="s">
        <v>89</v>
      </c>
      <c r="AW258" s="12" t="s">
        <v>42</v>
      </c>
      <c r="AX258" s="12" t="s">
        <v>79</v>
      </c>
      <c r="AY258" s="257" t="s">
        <v>162</v>
      </c>
    </row>
    <row r="259" s="12" customFormat="1">
      <c r="B259" s="246"/>
      <c r="C259" s="247"/>
      <c r="D259" s="248" t="s">
        <v>171</v>
      </c>
      <c r="E259" s="249" t="s">
        <v>36</v>
      </c>
      <c r="F259" s="250" t="s">
        <v>3227</v>
      </c>
      <c r="G259" s="247"/>
      <c r="H259" s="251">
        <v>0.69999999999999996</v>
      </c>
      <c r="I259" s="252"/>
      <c r="J259" s="247"/>
      <c r="K259" s="247"/>
      <c r="L259" s="253"/>
      <c r="M259" s="254"/>
      <c r="N259" s="255"/>
      <c r="O259" s="255"/>
      <c r="P259" s="255"/>
      <c r="Q259" s="255"/>
      <c r="R259" s="255"/>
      <c r="S259" s="255"/>
      <c r="T259" s="256"/>
      <c r="AT259" s="257" t="s">
        <v>171</v>
      </c>
      <c r="AU259" s="257" t="s">
        <v>89</v>
      </c>
      <c r="AV259" s="12" t="s">
        <v>89</v>
      </c>
      <c r="AW259" s="12" t="s">
        <v>42</v>
      </c>
      <c r="AX259" s="12" t="s">
        <v>79</v>
      </c>
      <c r="AY259" s="257" t="s">
        <v>162</v>
      </c>
    </row>
    <row r="260" s="14" customFormat="1">
      <c r="B260" s="283"/>
      <c r="C260" s="284"/>
      <c r="D260" s="248" t="s">
        <v>171</v>
      </c>
      <c r="E260" s="285" t="s">
        <v>36</v>
      </c>
      <c r="F260" s="286" t="s">
        <v>679</v>
      </c>
      <c r="G260" s="284"/>
      <c r="H260" s="287">
        <v>1.78</v>
      </c>
      <c r="I260" s="288"/>
      <c r="J260" s="284"/>
      <c r="K260" s="284"/>
      <c r="L260" s="289"/>
      <c r="M260" s="290"/>
      <c r="N260" s="291"/>
      <c r="O260" s="291"/>
      <c r="P260" s="291"/>
      <c r="Q260" s="291"/>
      <c r="R260" s="291"/>
      <c r="S260" s="291"/>
      <c r="T260" s="292"/>
      <c r="AT260" s="293" t="s">
        <v>171</v>
      </c>
      <c r="AU260" s="293" t="s">
        <v>89</v>
      </c>
      <c r="AV260" s="14" t="s">
        <v>179</v>
      </c>
      <c r="AW260" s="14" t="s">
        <v>42</v>
      </c>
      <c r="AX260" s="14" t="s">
        <v>87</v>
      </c>
      <c r="AY260" s="293" t="s">
        <v>162</v>
      </c>
    </row>
    <row r="261" s="11" customFormat="1" ht="29.88" customHeight="1">
      <c r="B261" s="219"/>
      <c r="C261" s="220"/>
      <c r="D261" s="221" t="s">
        <v>78</v>
      </c>
      <c r="E261" s="233" t="s">
        <v>183</v>
      </c>
      <c r="F261" s="233" t="s">
        <v>933</v>
      </c>
      <c r="G261" s="220"/>
      <c r="H261" s="220"/>
      <c r="I261" s="223"/>
      <c r="J261" s="234">
        <f>BK261</f>
        <v>0</v>
      </c>
      <c r="K261" s="220"/>
      <c r="L261" s="225"/>
      <c r="M261" s="226"/>
      <c r="N261" s="227"/>
      <c r="O261" s="227"/>
      <c r="P261" s="228">
        <f>SUM(P262:P277)</f>
        <v>0</v>
      </c>
      <c r="Q261" s="227"/>
      <c r="R261" s="228">
        <f>SUM(R262:R277)</f>
        <v>0</v>
      </c>
      <c r="S261" s="227"/>
      <c r="T261" s="229">
        <f>SUM(T262:T277)</f>
        <v>0</v>
      </c>
      <c r="AR261" s="230" t="s">
        <v>87</v>
      </c>
      <c r="AT261" s="231" t="s">
        <v>78</v>
      </c>
      <c r="AU261" s="231" t="s">
        <v>87</v>
      </c>
      <c r="AY261" s="230" t="s">
        <v>162</v>
      </c>
      <c r="BK261" s="232">
        <f>SUM(BK262:BK277)</f>
        <v>0</v>
      </c>
    </row>
    <row r="262" s="1" customFormat="1" ht="25.5" customHeight="1">
      <c r="B262" s="48"/>
      <c r="C262" s="235" t="s">
        <v>432</v>
      </c>
      <c r="D262" s="235" t="s">
        <v>165</v>
      </c>
      <c r="E262" s="236" t="s">
        <v>934</v>
      </c>
      <c r="F262" s="237" t="s">
        <v>935</v>
      </c>
      <c r="G262" s="238" t="s">
        <v>648</v>
      </c>
      <c r="H262" s="239">
        <v>67.5</v>
      </c>
      <c r="I262" s="240"/>
      <c r="J262" s="239">
        <f>ROUND(I262*H262,1)</f>
        <v>0</v>
      </c>
      <c r="K262" s="237" t="s">
        <v>239</v>
      </c>
      <c r="L262" s="74"/>
      <c r="M262" s="241" t="s">
        <v>36</v>
      </c>
      <c r="N262" s="242" t="s">
        <v>50</v>
      </c>
      <c r="O262" s="49"/>
      <c r="P262" s="243">
        <f>O262*H262</f>
        <v>0</v>
      </c>
      <c r="Q262" s="243">
        <v>0</v>
      </c>
      <c r="R262" s="243">
        <f>Q262*H262</f>
        <v>0</v>
      </c>
      <c r="S262" s="243">
        <v>0</v>
      </c>
      <c r="T262" s="244">
        <f>S262*H262</f>
        <v>0</v>
      </c>
      <c r="AR262" s="25" t="s">
        <v>179</v>
      </c>
      <c r="AT262" s="25" t="s">
        <v>165</v>
      </c>
      <c r="AU262" s="25" t="s">
        <v>89</v>
      </c>
      <c r="AY262" s="25" t="s">
        <v>162</v>
      </c>
      <c r="BE262" s="245">
        <f>IF(N262="základní",J262,0)</f>
        <v>0</v>
      </c>
      <c r="BF262" s="245">
        <f>IF(N262="snížená",J262,0)</f>
        <v>0</v>
      </c>
      <c r="BG262" s="245">
        <f>IF(N262="zákl. přenesená",J262,0)</f>
        <v>0</v>
      </c>
      <c r="BH262" s="245">
        <f>IF(N262="sníž. přenesená",J262,0)</f>
        <v>0</v>
      </c>
      <c r="BI262" s="245">
        <f>IF(N262="nulová",J262,0)</f>
        <v>0</v>
      </c>
      <c r="BJ262" s="25" t="s">
        <v>87</v>
      </c>
      <c r="BK262" s="245">
        <f>ROUND(I262*H262,1)</f>
        <v>0</v>
      </c>
      <c r="BL262" s="25" t="s">
        <v>179</v>
      </c>
      <c r="BM262" s="25" t="s">
        <v>3228</v>
      </c>
    </row>
    <row r="263" s="12" customFormat="1">
      <c r="B263" s="246"/>
      <c r="C263" s="247"/>
      <c r="D263" s="248" t="s">
        <v>171</v>
      </c>
      <c r="E263" s="249" t="s">
        <v>36</v>
      </c>
      <c r="F263" s="250" t="s">
        <v>3126</v>
      </c>
      <c r="G263" s="247"/>
      <c r="H263" s="251">
        <v>67.5</v>
      </c>
      <c r="I263" s="252"/>
      <c r="J263" s="247"/>
      <c r="K263" s="247"/>
      <c r="L263" s="253"/>
      <c r="M263" s="254"/>
      <c r="N263" s="255"/>
      <c r="O263" s="255"/>
      <c r="P263" s="255"/>
      <c r="Q263" s="255"/>
      <c r="R263" s="255"/>
      <c r="S263" s="255"/>
      <c r="T263" s="256"/>
      <c r="AT263" s="257" t="s">
        <v>171</v>
      </c>
      <c r="AU263" s="257" t="s">
        <v>89</v>
      </c>
      <c r="AV263" s="12" t="s">
        <v>89</v>
      </c>
      <c r="AW263" s="12" t="s">
        <v>42</v>
      </c>
      <c r="AX263" s="12" t="s">
        <v>79</v>
      </c>
      <c r="AY263" s="257" t="s">
        <v>162</v>
      </c>
    </row>
    <row r="264" s="14" customFormat="1">
      <c r="B264" s="283"/>
      <c r="C264" s="284"/>
      <c r="D264" s="248" t="s">
        <v>171</v>
      </c>
      <c r="E264" s="285" t="s">
        <v>36</v>
      </c>
      <c r="F264" s="286" t="s">
        <v>679</v>
      </c>
      <c r="G264" s="284"/>
      <c r="H264" s="287">
        <v>67.5</v>
      </c>
      <c r="I264" s="288"/>
      <c r="J264" s="284"/>
      <c r="K264" s="284"/>
      <c r="L264" s="289"/>
      <c r="M264" s="290"/>
      <c r="N264" s="291"/>
      <c r="O264" s="291"/>
      <c r="P264" s="291"/>
      <c r="Q264" s="291"/>
      <c r="R264" s="291"/>
      <c r="S264" s="291"/>
      <c r="T264" s="292"/>
      <c r="AT264" s="293" t="s">
        <v>171</v>
      </c>
      <c r="AU264" s="293" t="s">
        <v>89</v>
      </c>
      <c r="AV264" s="14" t="s">
        <v>179</v>
      </c>
      <c r="AW264" s="14" t="s">
        <v>42</v>
      </c>
      <c r="AX264" s="14" t="s">
        <v>87</v>
      </c>
      <c r="AY264" s="293" t="s">
        <v>162</v>
      </c>
    </row>
    <row r="265" s="1" customFormat="1" ht="25.5" customHeight="1">
      <c r="B265" s="48"/>
      <c r="C265" s="235" t="s">
        <v>436</v>
      </c>
      <c r="D265" s="235" t="s">
        <v>165</v>
      </c>
      <c r="E265" s="236" t="s">
        <v>937</v>
      </c>
      <c r="F265" s="237" t="s">
        <v>938</v>
      </c>
      <c r="G265" s="238" t="s">
        <v>648</v>
      </c>
      <c r="H265" s="239">
        <v>67.5</v>
      </c>
      <c r="I265" s="240"/>
      <c r="J265" s="239">
        <f>ROUND(I265*H265,1)</f>
        <v>0</v>
      </c>
      <c r="K265" s="237" t="s">
        <v>239</v>
      </c>
      <c r="L265" s="74"/>
      <c r="M265" s="241" t="s">
        <v>36</v>
      </c>
      <c r="N265" s="242" t="s">
        <v>50</v>
      </c>
      <c r="O265" s="49"/>
      <c r="P265" s="243">
        <f>O265*H265</f>
        <v>0</v>
      </c>
      <c r="Q265" s="243">
        <v>0</v>
      </c>
      <c r="R265" s="243">
        <f>Q265*H265</f>
        <v>0</v>
      </c>
      <c r="S265" s="243">
        <v>0</v>
      </c>
      <c r="T265" s="244">
        <f>S265*H265</f>
        <v>0</v>
      </c>
      <c r="AR265" s="25" t="s">
        <v>179</v>
      </c>
      <c r="AT265" s="25" t="s">
        <v>165</v>
      </c>
      <c r="AU265" s="25" t="s">
        <v>89</v>
      </c>
      <c r="AY265" s="25" t="s">
        <v>162</v>
      </c>
      <c r="BE265" s="245">
        <f>IF(N265="základní",J265,0)</f>
        <v>0</v>
      </c>
      <c r="BF265" s="245">
        <f>IF(N265="snížená",J265,0)</f>
        <v>0</v>
      </c>
      <c r="BG265" s="245">
        <f>IF(N265="zákl. přenesená",J265,0)</f>
        <v>0</v>
      </c>
      <c r="BH265" s="245">
        <f>IF(N265="sníž. přenesená",J265,0)</f>
        <v>0</v>
      </c>
      <c r="BI265" s="245">
        <f>IF(N265="nulová",J265,0)</f>
        <v>0</v>
      </c>
      <c r="BJ265" s="25" t="s">
        <v>87</v>
      </c>
      <c r="BK265" s="245">
        <f>ROUND(I265*H265,1)</f>
        <v>0</v>
      </c>
      <c r="BL265" s="25" t="s">
        <v>179</v>
      </c>
      <c r="BM265" s="25" t="s">
        <v>3229</v>
      </c>
    </row>
    <row r="266" s="12" customFormat="1">
      <c r="B266" s="246"/>
      <c r="C266" s="247"/>
      <c r="D266" s="248" t="s">
        <v>171</v>
      </c>
      <c r="E266" s="249" t="s">
        <v>36</v>
      </c>
      <c r="F266" s="250" t="s">
        <v>3122</v>
      </c>
      <c r="G266" s="247"/>
      <c r="H266" s="251">
        <v>67.5</v>
      </c>
      <c r="I266" s="252"/>
      <c r="J266" s="247"/>
      <c r="K266" s="247"/>
      <c r="L266" s="253"/>
      <c r="M266" s="254"/>
      <c r="N266" s="255"/>
      <c r="O266" s="255"/>
      <c r="P266" s="255"/>
      <c r="Q266" s="255"/>
      <c r="R266" s="255"/>
      <c r="S266" s="255"/>
      <c r="T266" s="256"/>
      <c r="AT266" s="257" t="s">
        <v>171</v>
      </c>
      <c r="AU266" s="257" t="s">
        <v>89</v>
      </c>
      <c r="AV266" s="12" t="s">
        <v>89</v>
      </c>
      <c r="AW266" s="12" t="s">
        <v>42</v>
      </c>
      <c r="AX266" s="12" t="s">
        <v>79</v>
      </c>
      <c r="AY266" s="257" t="s">
        <v>162</v>
      </c>
    </row>
    <row r="267" s="14" customFormat="1">
      <c r="B267" s="283"/>
      <c r="C267" s="284"/>
      <c r="D267" s="248" t="s">
        <v>171</v>
      </c>
      <c r="E267" s="285" t="s">
        <v>36</v>
      </c>
      <c r="F267" s="286" t="s">
        <v>679</v>
      </c>
      <c r="G267" s="284"/>
      <c r="H267" s="287">
        <v>67.5</v>
      </c>
      <c r="I267" s="288"/>
      <c r="J267" s="284"/>
      <c r="K267" s="284"/>
      <c r="L267" s="289"/>
      <c r="M267" s="290"/>
      <c r="N267" s="291"/>
      <c r="O267" s="291"/>
      <c r="P267" s="291"/>
      <c r="Q267" s="291"/>
      <c r="R267" s="291"/>
      <c r="S267" s="291"/>
      <c r="T267" s="292"/>
      <c r="AT267" s="293" t="s">
        <v>171</v>
      </c>
      <c r="AU267" s="293" t="s">
        <v>89</v>
      </c>
      <c r="AV267" s="14" t="s">
        <v>179</v>
      </c>
      <c r="AW267" s="14" t="s">
        <v>42</v>
      </c>
      <c r="AX267" s="14" t="s">
        <v>87</v>
      </c>
      <c r="AY267" s="293" t="s">
        <v>162</v>
      </c>
    </row>
    <row r="268" s="1" customFormat="1" ht="25.5" customHeight="1">
      <c r="B268" s="48"/>
      <c r="C268" s="235" t="s">
        <v>440</v>
      </c>
      <c r="D268" s="235" t="s">
        <v>165</v>
      </c>
      <c r="E268" s="236" t="s">
        <v>940</v>
      </c>
      <c r="F268" s="237" t="s">
        <v>941</v>
      </c>
      <c r="G268" s="238" t="s">
        <v>648</v>
      </c>
      <c r="H268" s="239">
        <v>67.5</v>
      </c>
      <c r="I268" s="240"/>
      <c r="J268" s="239">
        <f>ROUND(I268*H268,1)</f>
        <v>0</v>
      </c>
      <c r="K268" s="237" t="s">
        <v>239</v>
      </c>
      <c r="L268" s="74"/>
      <c r="M268" s="241" t="s">
        <v>36</v>
      </c>
      <c r="N268" s="242" t="s">
        <v>50</v>
      </c>
      <c r="O268" s="49"/>
      <c r="P268" s="243">
        <f>O268*H268</f>
        <v>0</v>
      </c>
      <c r="Q268" s="243">
        <v>0</v>
      </c>
      <c r="R268" s="243">
        <f>Q268*H268</f>
        <v>0</v>
      </c>
      <c r="S268" s="243">
        <v>0</v>
      </c>
      <c r="T268" s="244">
        <f>S268*H268</f>
        <v>0</v>
      </c>
      <c r="AR268" s="25" t="s">
        <v>179</v>
      </c>
      <c r="AT268" s="25" t="s">
        <v>165</v>
      </c>
      <c r="AU268" s="25" t="s">
        <v>89</v>
      </c>
      <c r="AY268" s="25" t="s">
        <v>162</v>
      </c>
      <c r="BE268" s="245">
        <f>IF(N268="základní",J268,0)</f>
        <v>0</v>
      </c>
      <c r="BF268" s="245">
        <f>IF(N268="snížená",J268,0)</f>
        <v>0</v>
      </c>
      <c r="BG268" s="245">
        <f>IF(N268="zákl. přenesená",J268,0)</f>
        <v>0</v>
      </c>
      <c r="BH268" s="245">
        <f>IF(N268="sníž. přenesená",J268,0)</f>
        <v>0</v>
      </c>
      <c r="BI268" s="245">
        <f>IF(N268="nulová",J268,0)</f>
        <v>0</v>
      </c>
      <c r="BJ268" s="25" t="s">
        <v>87</v>
      </c>
      <c r="BK268" s="245">
        <f>ROUND(I268*H268,1)</f>
        <v>0</v>
      </c>
      <c r="BL268" s="25" t="s">
        <v>179</v>
      </c>
      <c r="BM268" s="25" t="s">
        <v>3230</v>
      </c>
    </row>
    <row r="269" s="12" customFormat="1">
      <c r="B269" s="246"/>
      <c r="C269" s="247"/>
      <c r="D269" s="248" t="s">
        <v>171</v>
      </c>
      <c r="E269" s="249" t="s">
        <v>36</v>
      </c>
      <c r="F269" s="250" t="s">
        <v>3126</v>
      </c>
      <c r="G269" s="247"/>
      <c r="H269" s="251">
        <v>67.5</v>
      </c>
      <c r="I269" s="252"/>
      <c r="J269" s="247"/>
      <c r="K269" s="247"/>
      <c r="L269" s="253"/>
      <c r="M269" s="254"/>
      <c r="N269" s="255"/>
      <c r="O269" s="255"/>
      <c r="P269" s="255"/>
      <c r="Q269" s="255"/>
      <c r="R269" s="255"/>
      <c r="S269" s="255"/>
      <c r="T269" s="256"/>
      <c r="AT269" s="257" t="s">
        <v>171</v>
      </c>
      <c r="AU269" s="257" t="s">
        <v>89</v>
      </c>
      <c r="AV269" s="12" t="s">
        <v>89</v>
      </c>
      <c r="AW269" s="12" t="s">
        <v>42</v>
      </c>
      <c r="AX269" s="12" t="s">
        <v>87</v>
      </c>
      <c r="AY269" s="257" t="s">
        <v>162</v>
      </c>
    </row>
    <row r="270" s="1" customFormat="1" ht="25.5" customHeight="1">
      <c r="B270" s="48"/>
      <c r="C270" s="235" t="s">
        <v>444</v>
      </c>
      <c r="D270" s="235" t="s">
        <v>165</v>
      </c>
      <c r="E270" s="236" t="s">
        <v>946</v>
      </c>
      <c r="F270" s="237" t="s">
        <v>947</v>
      </c>
      <c r="G270" s="238" t="s">
        <v>648</v>
      </c>
      <c r="H270" s="239">
        <v>159.84</v>
      </c>
      <c r="I270" s="240"/>
      <c r="J270" s="239">
        <f>ROUND(I270*H270,1)</f>
        <v>0</v>
      </c>
      <c r="K270" s="237" t="s">
        <v>239</v>
      </c>
      <c r="L270" s="74"/>
      <c r="M270" s="241" t="s">
        <v>36</v>
      </c>
      <c r="N270" s="242" t="s">
        <v>50</v>
      </c>
      <c r="O270" s="49"/>
      <c r="P270" s="243">
        <f>O270*H270</f>
        <v>0</v>
      </c>
      <c r="Q270" s="243">
        <v>0</v>
      </c>
      <c r="R270" s="243">
        <f>Q270*H270</f>
        <v>0</v>
      </c>
      <c r="S270" s="243">
        <v>0</v>
      </c>
      <c r="T270" s="244">
        <f>S270*H270</f>
        <v>0</v>
      </c>
      <c r="AR270" s="25" t="s">
        <v>179</v>
      </c>
      <c r="AT270" s="25" t="s">
        <v>165</v>
      </c>
      <c r="AU270" s="25" t="s">
        <v>89</v>
      </c>
      <c r="AY270" s="25" t="s">
        <v>162</v>
      </c>
      <c r="BE270" s="245">
        <f>IF(N270="základní",J270,0)</f>
        <v>0</v>
      </c>
      <c r="BF270" s="245">
        <f>IF(N270="snížená",J270,0)</f>
        <v>0</v>
      </c>
      <c r="BG270" s="245">
        <f>IF(N270="zákl. přenesená",J270,0)</f>
        <v>0</v>
      </c>
      <c r="BH270" s="245">
        <f>IF(N270="sníž. přenesená",J270,0)</f>
        <v>0</v>
      </c>
      <c r="BI270" s="245">
        <f>IF(N270="nulová",J270,0)</f>
        <v>0</v>
      </c>
      <c r="BJ270" s="25" t="s">
        <v>87</v>
      </c>
      <c r="BK270" s="245">
        <f>ROUND(I270*H270,1)</f>
        <v>0</v>
      </c>
      <c r="BL270" s="25" t="s">
        <v>179</v>
      </c>
      <c r="BM270" s="25" t="s">
        <v>3231</v>
      </c>
    </row>
    <row r="271" s="12" customFormat="1">
      <c r="B271" s="246"/>
      <c r="C271" s="247"/>
      <c r="D271" s="248" t="s">
        <v>171</v>
      </c>
      <c r="E271" s="249" t="s">
        <v>36</v>
      </c>
      <c r="F271" s="250" t="s">
        <v>3232</v>
      </c>
      <c r="G271" s="247"/>
      <c r="H271" s="251">
        <v>92.340000000000003</v>
      </c>
      <c r="I271" s="252"/>
      <c r="J271" s="247"/>
      <c r="K271" s="247"/>
      <c r="L271" s="253"/>
      <c r="M271" s="254"/>
      <c r="N271" s="255"/>
      <c r="O271" s="255"/>
      <c r="P271" s="255"/>
      <c r="Q271" s="255"/>
      <c r="R271" s="255"/>
      <c r="S271" s="255"/>
      <c r="T271" s="256"/>
      <c r="AT271" s="257" t="s">
        <v>171</v>
      </c>
      <c r="AU271" s="257" t="s">
        <v>89</v>
      </c>
      <c r="AV271" s="12" t="s">
        <v>89</v>
      </c>
      <c r="AW271" s="12" t="s">
        <v>42</v>
      </c>
      <c r="AX271" s="12" t="s">
        <v>79</v>
      </c>
      <c r="AY271" s="257" t="s">
        <v>162</v>
      </c>
    </row>
    <row r="272" s="12" customFormat="1">
      <c r="B272" s="246"/>
      <c r="C272" s="247"/>
      <c r="D272" s="248" t="s">
        <v>171</v>
      </c>
      <c r="E272" s="249" t="s">
        <v>36</v>
      </c>
      <c r="F272" s="250" t="s">
        <v>3233</v>
      </c>
      <c r="G272" s="247"/>
      <c r="H272" s="251">
        <v>67.5</v>
      </c>
      <c r="I272" s="252"/>
      <c r="J272" s="247"/>
      <c r="K272" s="247"/>
      <c r="L272" s="253"/>
      <c r="M272" s="254"/>
      <c r="N272" s="255"/>
      <c r="O272" s="255"/>
      <c r="P272" s="255"/>
      <c r="Q272" s="255"/>
      <c r="R272" s="255"/>
      <c r="S272" s="255"/>
      <c r="T272" s="256"/>
      <c r="AT272" s="257" t="s">
        <v>171</v>
      </c>
      <c r="AU272" s="257" t="s">
        <v>89</v>
      </c>
      <c r="AV272" s="12" t="s">
        <v>89</v>
      </c>
      <c r="AW272" s="12" t="s">
        <v>42</v>
      </c>
      <c r="AX272" s="12" t="s">
        <v>79</v>
      </c>
      <c r="AY272" s="257" t="s">
        <v>162</v>
      </c>
    </row>
    <row r="273" s="14" customFormat="1">
      <c r="B273" s="283"/>
      <c r="C273" s="284"/>
      <c r="D273" s="248" t="s">
        <v>171</v>
      </c>
      <c r="E273" s="285" t="s">
        <v>36</v>
      </c>
      <c r="F273" s="286" t="s">
        <v>679</v>
      </c>
      <c r="G273" s="284"/>
      <c r="H273" s="287">
        <v>159.84</v>
      </c>
      <c r="I273" s="288"/>
      <c r="J273" s="284"/>
      <c r="K273" s="284"/>
      <c r="L273" s="289"/>
      <c r="M273" s="290"/>
      <c r="N273" s="291"/>
      <c r="O273" s="291"/>
      <c r="P273" s="291"/>
      <c r="Q273" s="291"/>
      <c r="R273" s="291"/>
      <c r="S273" s="291"/>
      <c r="T273" s="292"/>
      <c r="AT273" s="293" t="s">
        <v>171</v>
      </c>
      <c r="AU273" s="293" t="s">
        <v>89</v>
      </c>
      <c r="AV273" s="14" t="s">
        <v>179</v>
      </c>
      <c r="AW273" s="14" t="s">
        <v>42</v>
      </c>
      <c r="AX273" s="14" t="s">
        <v>87</v>
      </c>
      <c r="AY273" s="293" t="s">
        <v>162</v>
      </c>
    </row>
    <row r="274" s="1" customFormat="1" ht="38.25" customHeight="1">
      <c r="B274" s="48"/>
      <c r="C274" s="235" t="s">
        <v>448</v>
      </c>
      <c r="D274" s="235" t="s">
        <v>165</v>
      </c>
      <c r="E274" s="236" t="s">
        <v>949</v>
      </c>
      <c r="F274" s="237" t="s">
        <v>950</v>
      </c>
      <c r="G274" s="238" t="s">
        <v>648</v>
      </c>
      <c r="H274" s="239">
        <v>159.84</v>
      </c>
      <c r="I274" s="240"/>
      <c r="J274" s="239">
        <f>ROUND(I274*H274,1)</f>
        <v>0</v>
      </c>
      <c r="K274" s="237" t="s">
        <v>239</v>
      </c>
      <c r="L274" s="74"/>
      <c r="M274" s="241" t="s">
        <v>36</v>
      </c>
      <c r="N274" s="242" t="s">
        <v>50</v>
      </c>
      <c r="O274" s="49"/>
      <c r="P274" s="243">
        <f>O274*H274</f>
        <v>0</v>
      </c>
      <c r="Q274" s="243">
        <v>0</v>
      </c>
      <c r="R274" s="243">
        <f>Q274*H274</f>
        <v>0</v>
      </c>
      <c r="S274" s="243">
        <v>0</v>
      </c>
      <c r="T274" s="244">
        <f>S274*H274</f>
        <v>0</v>
      </c>
      <c r="AR274" s="25" t="s">
        <v>179</v>
      </c>
      <c r="AT274" s="25" t="s">
        <v>165</v>
      </c>
      <c r="AU274" s="25" t="s">
        <v>89</v>
      </c>
      <c r="AY274" s="25" t="s">
        <v>162</v>
      </c>
      <c r="BE274" s="245">
        <f>IF(N274="základní",J274,0)</f>
        <v>0</v>
      </c>
      <c r="BF274" s="245">
        <f>IF(N274="snížená",J274,0)</f>
        <v>0</v>
      </c>
      <c r="BG274" s="245">
        <f>IF(N274="zákl. přenesená",J274,0)</f>
        <v>0</v>
      </c>
      <c r="BH274" s="245">
        <f>IF(N274="sníž. přenesená",J274,0)</f>
        <v>0</v>
      </c>
      <c r="BI274" s="245">
        <f>IF(N274="nulová",J274,0)</f>
        <v>0</v>
      </c>
      <c r="BJ274" s="25" t="s">
        <v>87</v>
      </c>
      <c r="BK274" s="245">
        <f>ROUND(I274*H274,1)</f>
        <v>0</v>
      </c>
      <c r="BL274" s="25" t="s">
        <v>179</v>
      </c>
      <c r="BM274" s="25" t="s">
        <v>3234</v>
      </c>
    </row>
    <row r="275" s="12" customFormat="1">
      <c r="B275" s="246"/>
      <c r="C275" s="247"/>
      <c r="D275" s="248" t="s">
        <v>171</v>
      </c>
      <c r="E275" s="249" t="s">
        <v>36</v>
      </c>
      <c r="F275" s="250" t="s">
        <v>3232</v>
      </c>
      <c r="G275" s="247"/>
      <c r="H275" s="251">
        <v>92.340000000000003</v>
      </c>
      <c r="I275" s="252"/>
      <c r="J275" s="247"/>
      <c r="K275" s="247"/>
      <c r="L275" s="253"/>
      <c r="M275" s="254"/>
      <c r="N275" s="255"/>
      <c r="O275" s="255"/>
      <c r="P275" s="255"/>
      <c r="Q275" s="255"/>
      <c r="R275" s="255"/>
      <c r="S275" s="255"/>
      <c r="T275" s="256"/>
      <c r="AT275" s="257" t="s">
        <v>171</v>
      </c>
      <c r="AU275" s="257" t="s">
        <v>89</v>
      </c>
      <c r="AV275" s="12" t="s">
        <v>89</v>
      </c>
      <c r="AW275" s="12" t="s">
        <v>42</v>
      </c>
      <c r="AX275" s="12" t="s">
        <v>79</v>
      </c>
      <c r="AY275" s="257" t="s">
        <v>162</v>
      </c>
    </row>
    <row r="276" s="12" customFormat="1">
      <c r="B276" s="246"/>
      <c r="C276" s="247"/>
      <c r="D276" s="248" t="s">
        <v>171</v>
      </c>
      <c r="E276" s="249" t="s">
        <v>36</v>
      </c>
      <c r="F276" s="250" t="s">
        <v>3233</v>
      </c>
      <c r="G276" s="247"/>
      <c r="H276" s="251">
        <v>67.5</v>
      </c>
      <c r="I276" s="252"/>
      <c r="J276" s="247"/>
      <c r="K276" s="247"/>
      <c r="L276" s="253"/>
      <c r="M276" s="254"/>
      <c r="N276" s="255"/>
      <c r="O276" s="255"/>
      <c r="P276" s="255"/>
      <c r="Q276" s="255"/>
      <c r="R276" s="255"/>
      <c r="S276" s="255"/>
      <c r="T276" s="256"/>
      <c r="AT276" s="257" t="s">
        <v>171</v>
      </c>
      <c r="AU276" s="257" t="s">
        <v>89</v>
      </c>
      <c r="AV276" s="12" t="s">
        <v>89</v>
      </c>
      <c r="AW276" s="12" t="s">
        <v>42</v>
      </c>
      <c r="AX276" s="12" t="s">
        <v>79</v>
      </c>
      <c r="AY276" s="257" t="s">
        <v>162</v>
      </c>
    </row>
    <row r="277" s="14" customFormat="1">
      <c r="B277" s="283"/>
      <c r="C277" s="284"/>
      <c r="D277" s="248" t="s">
        <v>171</v>
      </c>
      <c r="E277" s="285" t="s">
        <v>36</v>
      </c>
      <c r="F277" s="286" t="s">
        <v>679</v>
      </c>
      <c r="G277" s="284"/>
      <c r="H277" s="287">
        <v>159.84</v>
      </c>
      <c r="I277" s="288"/>
      <c r="J277" s="284"/>
      <c r="K277" s="284"/>
      <c r="L277" s="289"/>
      <c r="M277" s="290"/>
      <c r="N277" s="291"/>
      <c r="O277" s="291"/>
      <c r="P277" s="291"/>
      <c r="Q277" s="291"/>
      <c r="R277" s="291"/>
      <c r="S277" s="291"/>
      <c r="T277" s="292"/>
      <c r="AT277" s="293" t="s">
        <v>171</v>
      </c>
      <c r="AU277" s="293" t="s">
        <v>89</v>
      </c>
      <c r="AV277" s="14" t="s">
        <v>179</v>
      </c>
      <c r="AW277" s="14" t="s">
        <v>42</v>
      </c>
      <c r="AX277" s="14" t="s">
        <v>87</v>
      </c>
      <c r="AY277" s="293" t="s">
        <v>162</v>
      </c>
    </row>
    <row r="278" s="11" customFormat="1" ht="29.88" customHeight="1">
      <c r="B278" s="219"/>
      <c r="C278" s="220"/>
      <c r="D278" s="221" t="s">
        <v>78</v>
      </c>
      <c r="E278" s="233" t="s">
        <v>195</v>
      </c>
      <c r="F278" s="233" t="s">
        <v>955</v>
      </c>
      <c r="G278" s="220"/>
      <c r="H278" s="220"/>
      <c r="I278" s="223"/>
      <c r="J278" s="234">
        <f>BK278</f>
        <v>0</v>
      </c>
      <c r="K278" s="220"/>
      <c r="L278" s="225"/>
      <c r="M278" s="226"/>
      <c r="N278" s="227"/>
      <c r="O278" s="227"/>
      <c r="P278" s="228">
        <f>SUM(P279:P361)</f>
        <v>0</v>
      </c>
      <c r="Q278" s="227"/>
      <c r="R278" s="228">
        <f>SUM(R279:R361)</f>
        <v>3.61495268</v>
      </c>
      <c r="S278" s="227"/>
      <c r="T278" s="229">
        <f>SUM(T279:T361)</f>
        <v>0</v>
      </c>
      <c r="AR278" s="230" t="s">
        <v>87</v>
      </c>
      <c r="AT278" s="231" t="s">
        <v>78</v>
      </c>
      <c r="AU278" s="231" t="s">
        <v>87</v>
      </c>
      <c r="AY278" s="230" t="s">
        <v>162</v>
      </c>
      <c r="BK278" s="232">
        <f>SUM(BK279:BK361)</f>
        <v>0</v>
      </c>
    </row>
    <row r="279" s="1" customFormat="1" ht="38.25" customHeight="1">
      <c r="B279" s="48"/>
      <c r="C279" s="235" t="s">
        <v>454</v>
      </c>
      <c r="D279" s="235" t="s">
        <v>165</v>
      </c>
      <c r="E279" s="236" t="s">
        <v>956</v>
      </c>
      <c r="F279" s="237" t="s">
        <v>957</v>
      </c>
      <c r="G279" s="238" t="s">
        <v>174</v>
      </c>
      <c r="H279" s="239">
        <v>14</v>
      </c>
      <c r="I279" s="240"/>
      <c r="J279" s="239">
        <f>ROUND(I279*H279,1)</f>
        <v>0</v>
      </c>
      <c r="K279" s="237" t="s">
        <v>239</v>
      </c>
      <c r="L279" s="74"/>
      <c r="M279" s="241" t="s">
        <v>36</v>
      </c>
      <c r="N279" s="242" t="s">
        <v>50</v>
      </c>
      <c r="O279" s="49"/>
      <c r="P279" s="243">
        <f>O279*H279</f>
        <v>0</v>
      </c>
      <c r="Q279" s="243">
        <v>0.00167</v>
      </c>
      <c r="R279" s="243">
        <f>Q279*H279</f>
        <v>0.023380000000000001</v>
      </c>
      <c r="S279" s="243">
        <v>0</v>
      </c>
      <c r="T279" s="244">
        <f>S279*H279</f>
        <v>0</v>
      </c>
      <c r="AR279" s="25" t="s">
        <v>179</v>
      </c>
      <c r="AT279" s="25" t="s">
        <v>165</v>
      </c>
      <c r="AU279" s="25" t="s">
        <v>89</v>
      </c>
      <c r="AY279" s="25" t="s">
        <v>162</v>
      </c>
      <c r="BE279" s="245">
        <f>IF(N279="základní",J279,0)</f>
        <v>0</v>
      </c>
      <c r="BF279" s="245">
        <f>IF(N279="snížená",J279,0)</f>
        <v>0</v>
      </c>
      <c r="BG279" s="245">
        <f>IF(N279="zákl. přenesená",J279,0)</f>
        <v>0</v>
      </c>
      <c r="BH279" s="245">
        <f>IF(N279="sníž. přenesená",J279,0)</f>
        <v>0</v>
      </c>
      <c r="BI279" s="245">
        <f>IF(N279="nulová",J279,0)</f>
        <v>0</v>
      </c>
      <c r="BJ279" s="25" t="s">
        <v>87</v>
      </c>
      <c r="BK279" s="245">
        <f>ROUND(I279*H279,1)</f>
        <v>0</v>
      </c>
      <c r="BL279" s="25" t="s">
        <v>179</v>
      </c>
      <c r="BM279" s="25" t="s">
        <v>3235</v>
      </c>
    </row>
    <row r="280" s="1" customFormat="1" ht="16.5" customHeight="1">
      <c r="B280" s="48"/>
      <c r="C280" s="271" t="s">
        <v>458</v>
      </c>
      <c r="D280" s="271" t="s">
        <v>159</v>
      </c>
      <c r="E280" s="272" t="s">
        <v>3236</v>
      </c>
      <c r="F280" s="273" t="s">
        <v>3237</v>
      </c>
      <c r="G280" s="274" t="s">
        <v>174</v>
      </c>
      <c r="H280" s="275">
        <v>3.0299999999999998</v>
      </c>
      <c r="I280" s="276"/>
      <c r="J280" s="275">
        <f>ROUND(I280*H280,1)</f>
        <v>0</v>
      </c>
      <c r="K280" s="273" t="s">
        <v>239</v>
      </c>
      <c r="L280" s="277"/>
      <c r="M280" s="278" t="s">
        <v>36</v>
      </c>
      <c r="N280" s="279" t="s">
        <v>50</v>
      </c>
      <c r="O280" s="49"/>
      <c r="P280" s="243">
        <f>O280*H280</f>
        <v>0</v>
      </c>
      <c r="Q280" s="243">
        <v>0.0141</v>
      </c>
      <c r="R280" s="243">
        <f>Q280*H280</f>
        <v>0.042722999999999997</v>
      </c>
      <c r="S280" s="243">
        <v>0</v>
      </c>
      <c r="T280" s="244">
        <f>S280*H280</f>
        <v>0</v>
      </c>
      <c r="AR280" s="25" t="s">
        <v>195</v>
      </c>
      <c r="AT280" s="25" t="s">
        <v>159</v>
      </c>
      <c r="AU280" s="25" t="s">
        <v>89</v>
      </c>
      <c r="AY280" s="25" t="s">
        <v>162</v>
      </c>
      <c r="BE280" s="245">
        <f>IF(N280="základní",J280,0)</f>
        <v>0</v>
      </c>
      <c r="BF280" s="245">
        <f>IF(N280="snížená",J280,0)</f>
        <v>0</v>
      </c>
      <c r="BG280" s="245">
        <f>IF(N280="zákl. přenesená",J280,0)</f>
        <v>0</v>
      </c>
      <c r="BH280" s="245">
        <f>IF(N280="sníž. přenesená",J280,0)</f>
        <v>0</v>
      </c>
      <c r="BI280" s="245">
        <f>IF(N280="nulová",J280,0)</f>
        <v>0</v>
      </c>
      <c r="BJ280" s="25" t="s">
        <v>87</v>
      </c>
      <c r="BK280" s="245">
        <f>ROUND(I280*H280,1)</f>
        <v>0</v>
      </c>
      <c r="BL280" s="25" t="s">
        <v>179</v>
      </c>
      <c r="BM280" s="25" t="s">
        <v>3238</v>
      </c>
    </row>
    <row r="281" s="12" customFormat="1">
      <c r="B281" s="246"/>
      <c r="C281" s="247"/>
      <c r="D281" s="248" t="s">
        <v>171</v>
      </c>
      <c r="E281" s="249" t="s">
        <v>36</v>
      </c>
      <c r="F281" s="250" t="s">
        <v>161</v>
      </c>
      <c r="G281" s="247"/>
      <c r="H281" s="251">
        <v>3</v>
      </c>
      <c r="I281" s="252"/>
      <c r="J281" s="247"/>
      <c r="K281" s="247"/>
      <c r="L281" s="253"/>
      <c r="M281" s="254"/>
      <c r="N281" s="255"/>
      <c r="O281" s="255"/>
      <c r="P281" s="255"/>
      <c r="Q281" s="255"/>
      <c r="R281" s="255"/>
      <c r="S281" s="255"/>
      <c r="T281" s="256"/>
      <c r="AT281" s="257" t="s">
        <v>171</v>
      </c>
      <c r="AU281" s="257" t="s">
        <v>89</v>
      </c>
      <c r="AV281" s="12" t="s">
        <v>89</v>
      </c>
      <c r="AW281" s="12" t="s">
        <v>42</v>
      </c>
      <c r="AX281" s="12" t="s">
        <v>87</v>
      </c>
      <c r="AY281" s="257" t="s">
        <v>162</v>
      </c>
    </row>
    <row r="282" s="12" customFormat="1">
      <c r="B282" s="246"/>
      <c r="C282" s="247"/>
      <c r="D282" s="248" t="s">
        <v>171</v>
      </c>
      <c r="E282" s="247"/>
      <c r="F282" s="250" t="s">
        <v>962</v>
      </c>
      <c r="G282" s="247"/>
      <c r="H282" s="251">
        <v>3.0299999999999998</v>
      </c>
      <c r="I282" s="252"/>
      <c r="J282" s="247"/>
      <c r="K282" s="247"/>
      <c r="L282" s="253"/>
      <c r="M282" s="254"/>
      <c r="N282" s="255"/>
      <c r="O282" s="255"/>
      <c r="P282" s="255"/>
      <c r="Q282" s="255"/>
      <c r="R282" s="255"/>
      <c r="S282" s="255"/>
      <c r="T282" s="256"/>
      <c r="AT282" s="257" t="s">
        <v>171</v>
      </c>
      <c r="AU282" s="257" t="s">
        <v>89</v>
      </c>
      <c r="AV282" s="12" t="s">
        <v>89</v>
      </c>
      <c r="AW282" s="12" t="s">
        <v>6</v>
      </c>
      <c r="AX282" s="12" t="s">
        <v>87</v>
      </c>
      <c r="AY282" s="257" t="s">
        <v>162</v>
      </c>
    </row>
    <row r="283" s="1" customFormat="1" ht="25.5" customHeight="1">
      <c r="B283" s="48"/>
      <c r="C283" s="271" t="s">
        <v>464</v>
      </c>
      <c r="D283" s="271" t="s">
        <v>159</v>
      </c>
      <c r="E283" s="272" t="s">
        <v>3239</v>
      </c>
      <c r="F283" s="273" t="s">
        <v>3240</v>
      </c>
      <c r="G283" s="274" t="s">
        <v>969</v>
      </c>
      <c r="H283" s="275">
        <v>3.0299999999999998</v>
      </c>
      <c r="I283" s="276"/>
      <c r="J283" s="275">
        <f>ROUND(I283*H283,1)</f>
        <v>0</v>
      </c>
      <c r="K283" s="273" t="s">
        <v>36</v>
      </c>
      <c r="L283" s="277"/>
      <c r="M283" s="278" t="s">
        <v>36</v>
      </c>
      <c r="N283" s="279" t="s">
        <v>50</v>
      </c>
      <c r="O283" s="49"/>
      <c r="P283" s="243">
        <f>O283*H283</f>
        <v>0</v>
      </c>
      <c r="Q283" s="243">
        <v>0</v>
      </c>
      <c r="R283" s="243">
        <f>Q283*H283</f>
        <v>0</v>
      </c>
      <c r="S283" s="243">
        <v>0</v>
      </c>
      <c r="T283" s="244">
        <f>S283*H283</f>
        <v>0</v>
      </c>
      <c r="AR283" s="25" t="s">
        <v>195</v>
      </c>
      <c r="AT283" s="25" t="s">
        <v>159</v>
      </c>
      <c r="AU283" s="25" t="s">
        <v>89</v>
      </c>
      <c r="AY283" s="25" t="s">
        <v>162</v>
      </c>
      <c r="BE283" s="245">
        <f>IF(N283="základní",J283,0)</f>
        <v>0</v>
      </c>
      <c r="BF283" s="245">
        <f>IF(N283="snížená",J283,0)</f>
        <v>0</v>
      </c>
      <c r="BG283" s="245">
        <f>IF(N283="zákl. přenesená",J283,0)</f>
        <v>0</v>
      </c>
      <c r="BH283" s="245">
        <f>IF(N283="sníž. přenesená",J283,0)</f>
        <v>0</v>
      </c>
      <c r="BI283" s="245">
        <f>IF(N283="nulová",J283,0)</f>
        <v>0</v>
      </c>
      <c r="BJ283" s="25" t="s">
        <v>87</v>
      </c>
      <c r="BK283" s="245">
        <f>ROUND(I283*H283,1)</f>
        <v>0</v>
      </c>
      <c r="BL283" s="25" t="s">
        <v>179</v>
      </c>
      <c r="BM283" s="25" t="s">
        <v>3241</v>
      </c>
    </row>
    <row r="284" s="12" customFormat="1">
      <c r="B284" s="246"/>
      <c r="C284" s="247"/>
      <c r="D284" s="248" t="s">
        <v>171</v>
      </c>
      <c r="E284" s="249" t="s">
        <v>36</v>
      </c>
      <c r="F284" s="250" t="s">
        <v>161</v>
      </c>
      <c r="G284" s="247"/>
      <c r="H284" s="251">
        <v>3</v>
      </c>
      <c r="I284" s="252"/>
      <c r="J284" s="247"/>
      <c r="K284" s="247"/>
      <c r="L284" s="253"/>
      <c r="M284" s="254"/>
      <c r="N284" s="255"/>
      <c r="O284" s="255"/>
      <c r="P284" s="255"/>
      <c r="Q284" s="255"/>
      <c r="R284" s="255"/>
      <c r="S284" s="255"/>
      <c r="T284" s="256"/>
      <c r="AT284" s="257" t="s">
        <v>171</v>
      </c>
      <c r="AU284" s="257" t="s">
        <v>89</v>
      </c>
      <c r="AV284" s="12" t="s">
        <v>89</v>
      </c>
      <c r="AW284" s="12" t="s">
        <v>42</v>
      </c>
      <c r="AX284" s="12" t="s">
        <v>87</v>
      </c>
      <c r="AY284" s="257" t="s">
        <v>162</v>
      </c>
    </row>
    <row r="285" s="12" customFormat="1">
      <c r="B285" s="246"/>
      <c r="C285" s="247"/>
      <c r="D285" s="248" t="s">
        <v>171</v>
      </c>
      <c r="E285" s="247"/>
      <c r="F285" s="250" t="s">
        <v>962</v>
      </c>
      <c r="G285" s="247"/>
      <c r="H285" s="251">
        <v>3.0299999999999998</v>
      </c>
      <c r="I285" s="252"/>
      <c r="J285" s="247"/>
      <c r="K285" s="247"/>
      <c r="L285" s="253"/>
      <c r="M285" s="254"/>
      <c r="N285" s="255"/>
      <c r="O285" s="255"/>
      <c r="P285" s="255"/>
      <c r="Q285" s="255"/>
      <c r="R285" s="255"/>
      <c r="S285" s="255"/>
      <c r="T285" s="256"/>
      <c r="AT285" s="257" t="s">
        <v>171</v>
      </c>
      <c r="AU285" s="257" t="s">
        <v>89</v>
      </c>
      <c r="AV285" s="12" t="s">
        <v>89</v>
      </c>
      <c r="AW285" s="12" t="s">
        <v>6</v>
      </c>
      <c r="AX285" s="12" t="s">
        <v>87</v>
      </c>
      <c r="AY285" s="257" t="s">
        <v>162</v>
      </c>
    </row>
    <row r="286" s="1" customFormat="1" ht="16.5" customHeight="1">
      <c r="B286" s="48"/>
      <c r="C286" s="271" t="s">
        <v>468</v>
      </c>
      <c r="D286" s="271" t="s">
        <v>159</v>
      </c>
      <c r="E286" s="272" t="s">
        <v>979</v>
      </c>
      <c r="F286" s="273" t="s">
        <v>980</v>
      </c>
      <c r="G286" s="274" t="s">
        <v>969</v>
      </c>
      <c r="H286" s="275">
        <v>8.0800000000000001</v>
      </c>
      <c r="I286" s="276"/>
      <c r="J286" s="275">
        <f>ROUND(I286*H286,1)</f>
        <v>0</v>
      </c>
      <c r="K286" s="273" t="s">
        <v>36</v>
      </c>
      <c r="L286" s="277"/>
      <c r="M286" s="278" t="s">
        <v>36</v>
      </c>
      <c r="N286" s="279" t="s">
        <v>50</v>
      </c>
      <c r="O286" s="49"/>
      <c r="P286" s="243">
        <f>O286*H286</f>
        <v>0</v>
      </c>
      <c r="Q286" s="243">
        <v>1.0000000000000001E-05</v>
      </c>
      <c r="R286" s="243">
        <f>Q286*H286</f>
        <v>8.0800000000000012E-05</v>
      </c>
      <c r="S286" s="243">
        <v>0</v>
      </c>
      <c r="T286" s="244">
        <f>S286*H286</f>
        <v>0</v>
      </c>
      <c r="AR286" s="25" t="s">
        <v>195</v>
      </c>
      <c r="AT286" s="25" t="s">
        <v>159</v>
      </c>
      <c r="AU286" s="25" t="s">
        <v>89</v>
      </c>
      <c r="AY286" s="25" t="s">
        <v>162</v>
      </c>
      <c r="BE286" s="245">
        <f>IF(N286="základní",J286,0)</f>
        <v>0</v>
      </c>
      <c r="BF286" s="245">
        <f>IF(N286="snížená",J286,0)</f>
        <v>0</v>
      </c>
      <c r="BG286" s="245">
        <f>IF(N286="zákl. přenesená",J286,0)</f>
        <v>0</v>
      </c>
      <c r="BH286" s="245">
        <f>IF(N286="sníž. přenesená",J286,0)</f>
        <v>0</v>
      </c>
      <c r="BI286" s="245">
        <f>IF(N286="nulová",J286,0)</f>
        <v>0</v>
      </c>
      <c r="BJ286" s="25" t="s">
        <v>87</v>
      </c>
      <c r="BK286" s="245">
        <f>ROUND(I286*H286,1)</f>
        <v>0</v>
      </c>
      <c r="BL286" s="25" t="s">
        <v>179</v>
      </c>
      <c r="BM286" s="25" t="s">
        <v>3242</v>
      </c>
    </row>
    <row r="287" s="12" customFormat="1">
      <c r="B287" s="246"/>
      <c r="C287" s="247"/>
      <c r="D287" s="248" t="s">
        <v>171</v>
      </c>
      <c r="E287" s="249" t="s">
        <v>36</v>
      </c>
      <c r="F287" s="250" t="s">
        <v>3243</v>
      </c>
      <c r="G287" s="247"/>
      <c r="H287" s="251">
        <v>6</v>
      </c>
      <c r="I287" s="252"/>
      <c r="J287" s="247"/>
      <c r="K287" s="247"/>
      <c r="L287" s="253"/>
      <c r="M287" s="254"/>
      <c r="N287" s="255"/>
      <c r="O287" s="255"/>
      <c r="P287" s="255"/>
      <c r="Q287" s="255"/>
      <c r="R287" s="255"/>
      <c r="S287" s="255"/>
      <c r="T287" s="256"/>
      <c r="AT287" s="257" t="s">
        <v>171</v>
      </c>
      <c r="AU287" s="257" t="s">
        <v>89</v>
      </c>
      <c r="AV287" s="12" t="s">
        <v>89</v>
      </c>
      <c r="AW287" s="12" t="s">
        <v>42</v>
      </c>
      <c r="AX287" s="12" t="s">
        <v>79</v>
      </c>
      <c r="AY287" s="257" t="s">
        <v>162</v>
      </c>
    </row>
    <row r="288" s="12" customFormat="1">
      <c r="B288" s="246"/>
      <c r="C288" s="247"/>
      <c r="D288" s="248" t="s">
        <v>171</v>
      </c>
      <c r="E288" s="249" t="s">
        <v>36</v>
      </c>
      <c r="F288" s="250" t="s">
        <v>3244</v>
      </c>
      <c r="G288" s="247"/>
      <c r="H288" s="251">
        <v>1</v>
      </c>
      <c r="I288" s="252"/>
      <c r="J288" s="247"/>
      <c r="K288" s="247"/>
      <c r="L288" s="253"/>
      <c r="M288" s="254"/>
      <c r="N288" s="255"/>
      <c r="O288" s="255"/>
      <c r="P288" s="255"/>
      <c r="Q288" s="255"/>
      <c r="R288" s="255"/>
      <c r="S288" s="255"/>
      <c r="T288" s="256"/>
      <c r="AT288" s="257" t="s">
        <v>171</v>
      </c>
      <c r="AU288" s="257" t="s">
        <v>89</v>
      </c>
      <c r="AV288" s="12" t="s">
        <v>89</v>
      </c>
      <c r="AW288" s="12" t="s">
        <v>42</v>
      </c>
      <c r="AX288" s="12" t="s">
        <v>79</v>
      </c>
      <c r="AY288" s="257" t="s">
        <v>162</v>
      </c>
    </row>
    <row r="289" s="12" customFormat="1">
      <c r="B289" s="246"/>
      <c r="C289" s="247"/>
      <c r="D289" s="248" t="s">
        <v>171</v>
      </c>
      <c r="E289" s="249" t="s">
        <v>36</v>
      </c>
      <c r="F289" s="250" t="s">
        <v>3245</v>
      </c>
      <c r="G289" s="247"/>
      <c r="H289" s="251">
        <v>1</v>
      </c>
      <c r="I289" s="252"/>
      <c r="J289" s="247"/>
      <c r="K289" s="247"/>
      <c r="L289" s="253"/>
      <c r="M289" s="254"/>
      <c r="N289" s="255"/>
      <c r="O289" s="255"/>
      <c r="P289" s="255"/>
      <c r="Q289" s="255"/>
      <c r="R289" s="255"/>
      <c r="S289" s="255"/>
      <c r="T289" s="256"/>
      <c r="AT289" s="257" t="s">
        <v>171</v>
      </c>
      <c r="AU289" s="257" t="s">
        <v>89</v>
      </c>
      <c r="AV289" s="12" t="s">
        <v>89</v>
      </c>
      <c r="AW289" s="12" t="s">
        <v>42</v>
      </c>
      <c r="AX289" s="12" t="s">
        <v>79</v>
      </c>
      <c r="AY289" s="257" t="s">
        <v>162</v>
      </c>
    </row>
    <row r="290" s="14" customFormat="1">
      <c r="B290" s="283"/>
      <c r="C290" s="284"/>
      <c r="D290" s="248" t="s">
        <v>171</v>
      </c>
      <c r="E290" s="285" t="s">
        <v>36</v>
      </c>
      <c r="F290" s="286" t="s">
        <v>679</v>
      </c>
      <c r="G290" s="284"/>
      <c r="H290" s="287">
        <v>8</v>
      </c>
      <c r="I290" s="288"/>
      <c r="J290" s="284"/>
      <c r="K290" s="284"/>
      <c r="L290" s="289"/>
      <c r="M290" s="290"/>
      <c r="N290" s="291"/>
      <c r="O290" s="291"/>
      <c r="P290" s="291"/>
      <c r="Q290" s="291"/>
      <c r="R290" s="291"/>
      <c r="S290" s="291"/>
      <c r="T290" s="292"/>
      <c r="AT290" s="293" t="s">
        <v>171</v>
      </c>
      <c r="AU290" s="293" t="s">
        <v>89</v>
      </c>
      <c r="AV290" s="14" t="s">
        <v>179</v>
      </c>
      <c r="AW290" s="14" t="s">
        <v>42</v>
      </c>
      <c r="AX290" s="14" t="s">
        <v>87</v>
      </c>
      <c r="AY290" s="293" t="s">
        <v>162</v>
      </c>
    </row>
    <row r="291" s="12" customFormat="1">
      <c r="B291" s="246"/>
      <c r="C291" s="247"/>
      <c r="D291" s="248" t="s">
        <v>171</v>
      </c>
      <c r="E291" s="247"/>
      <c r="F291" s="250" t="s">
        <v>3246</v>
      </c>
      <c r="G291" s="247"/>
      <c r="H291" s="251">
        <v>8.0800000000000001</v>
      </c>
      <c r="I291" s="252"/>
      <c r="J291" s="247"/>
      <c r="K291" s="247"/>
      <c r="L291" s="253"/>
      <c r="M291" s="254"/>
      <c r="N291" s="255"/>
      <c r="O291" s="255"/>
      <c r="P291" s="255"/>
      <c r="Q291" s="255"/>
      <c r="R291" s="255"/>
      <c r="S291" s="255"/>
      <c r="T291" s="256"/>
      <c r="AT291" s="257" t="s">
        <v>171</v>
      </c>
      <c r="AU291" s="257" t="s">
        <v>89</v>
      </c>
      <c r="AV291" s="12" t="s">
        <v>89</v>
      </c>
      <c r="AW291" s="12" t="s">
        <v>6</v>
      </c>
      <c r="AX291" s="12" t="s">
        <v>87</v>
      </c>
      <c r="AY291" s="257" t="s">
        <v>162</v>
      </c>
    </row>
    <row r="292" s="1" customFormat="1" ht="38.25" customHeight="1">
      <c r="B292" s="48"/>
      <c r="C292" s="235" t="s">
        <v>472</v>
      </c>
      <c r="D292" s="235" t="s">
        <v>165</v>
      </c>
      <c r="E292" s="236" t="s">
        <v>985</v>
      </c>
      <c r="F292" s="237" t="s">
        <v>986</v>
      </c>
      <c r="G292" s="238" t="s">
        <v>174</v>
      </c>
      <c r="H292" s="239">
        <v>3</v>
      </c>
      <c r="I292" s="240"/>
      <c r="J292" s="239">
        <f>ROUND(I292*H292,1)</f>
        <v>0</v>
      </c>
      <c r="K292" s="237" t="s">
        <v>239</v>
      </c>
      <c r="L292" s="74"/>
      <c r="M292" s="241" t="s">
        <v>36</v>
      </c>
      <c r="N292" s="242" t="s">
        <v>50</v>
      </c>
      <c r="O292" s="49"/>
      <c r="P292" s="243">
        <f>O292*H292</f>
        <v>0</v>
      </c>
      <c r="Q292" s="243">
        <v>0.0017099999999999999</v>
      </c>
      <c r="R292" s="243">
        <f>Q292*H292</f>
        <v>0.00513</v>
      </c>
      <c r="S292" s="243">
        <v>0</v>
      </c>
      <c r="T292" s="244">
        <f>S292*H292</f>
        <v>0</v>
      </c>
      <c r="AR292" s="25" t="s">
        <v>179</v>
      </c>
      <c r="AT292" s="25" t="s">
        <v>165</v>
      </c>
      <c r="AU292" s="25" t="s">
        <v>89</v>
      </c>
      <c r="AY292" s="25" t="s">
        <v>162</v>
      </c>
      <c r="BE292" s="245">
        <f>IF(N292="základní",J292,0)</f>
        <v>0</v>
      </c>
      <c r="BF292" s="245">
        <f>IF(N292="snížená",J292,0)</f>
        <v>0</v>
      </c>
      <c r="BG292" s="245">
        <f>IF(N292="zákl. přenesená",J292,0)</f>
        <v>0</v>
      </c>
      <c r="BH292" s="245">
        <f>IF(N292="sníž. přenesená",J292,0)</f>
        <v>0</v>
      </c>
      <c r="BI292" s="245">
        <f>IF(N292="nulová",J292,0)</f>
        <v>0</v>
      </c>
      <c r="BJ292" s="25" t="s">
        <v>87</v>
      </c>
      <c r="BK292" s="245">
        <f>ROUND(I292*H292,1)</f>
        <v>0</v>
      </c>
      <c r="BL292" s="25" t="s">
        <v>179</v>
      </c>
      <c r="BM292" s="25" t="s">
        <v>3247</v>
      </c>
    </row>
    <row r="293" s="13" customFormat="1">
      <c r="B293" s="261"/>
      <c r="C293" s="262"/>
      <c r="D293" s="248" t="s">
        <v>171</v>
      </c>
      <c r="E293" s="263" t="s">
        <v>36</v>
      </c>
      <c r="F293" s="264" t="s">
        <v>3248</v>
      </c>
      <c r="G293" s="262"/>
      <c r="H293" s="263" t="s">
        <v>36</v>
      </c>
      <c r="I293" s="265"/>
      <c r="J293" s="262"/>
      <c r="K293" s="262"/>
      <c r="L293" s="266"/>
      <c r="M293" s="267"/>
      <c r="N293" s="268"/>
      <c r="O293" s="268"/>
      <c r="P293" s="268"/>
      <c r="Q293" s="268"/>
      <c r="R293" s="268"/>
      <c r="S293" s="268"/>
      <c r="T293" s="269"/>
      <c r="AT293" s="270" t="s">
        <v>171</v>
      </c>
      <c r="AU293" s="270" t="s">
        <v>89</v>
      </c>
      <c r="AV293" s="13" t="s">
        <v>87</v>
      </c>
      <c r="AW293" s="13" t="s">
        <v>42</v>
      </c>
      <c r="AX293" s="13" t="s">
        <v>79</v>
      </c>
      <c r="AY293" s="270" t="s">
        <v>162</v>
      </c>
    </row>
    <row r="294" s="12" customFormat="1">
      <c r="B294" s="246"/>
      <c r="C294" s="247"/>
      <c r="D294" s="248" t="s">
        <v>171</v>
      </c>
      <c r="E294" s="249" t="s">
        <v>36</v>
      </c>
      <c r="F294" s="250" t="s">
        <v>161</v>
      </c>
      <c r="G294" s="247"/>
      <c r="H294" s="251">
        <v>3</v>
      </c>
      <c r="I294" s="252"/>
      <c r="J294" s="247"/>
      <c r="K294" s="247"/>
      <c r="L294" s="253"/>
      <c r="M294" s="254"/>
      <c r="N294" s="255"/>
      <c r="O294" s="255"/>
      <c r="P294" s="255"/>
      <c r="Q294" s="255"/>
      <c r="R294" s="255"/>
      <c r="S294" s="255"/>
      <c r="T294" s="256"/>
      <c r="AT294" s="257" t="s">
        <v>171</v>
      </c>
      <c r="AU294" s="257" t="s">
        <v>89</v>
      </c>
      <c r="AV294" s="12" t="s">
        <v>89</v>
      </c>
      <c r="AW294" s="12" t="s">
        <v>42</v>
      </c>
      <c r="AX294" s="12" t="s">
        <v>87</v>
      </c>
      <c r="AY294" s="257" t="s">
        <v>162</v>
      </c>
    </row>
    <row r="295" s="1" customFormat="1" ht="25.5" customHeight="1">
      <c r="B295" s="48"/>
      <c r="C295" s="271" t="s">
        <v>476</v>
      </c>
      <c r="D295" s="271" t="s">
        <v>159</v>
      </c>
      <c r="E295" s="272" t="s">
        <v>994</v>
      </c>
      <c r="F295" s="273" t="s">
        <v>995</v>
      </c>
      <c r="G295" s="274" t="s">
        <v>174</v>
      </c>
      <c r="H295" s="275">
        <v>3.0299999999999998</v>
      </c>
      <c r="I295" s="276"/>
      <c r="J295" s="275">
        <f>ROUND(I295*H295,1)</f>
        <v>0</v>
      </c>
      <c r="K295" s="273" t="s">
        <v>239</v>
      </c>
      <c r="L295" s="277"/>
      <c r="M295" s="278" t="s">
        <v>36</v>
      </c>
      <c r="N295" s="279" t="s">
        <v>50</v>
      </c>
      <c r="O295" s="49"/>
      <c r="P295" s="243">
        <f>O295*H295</f>
        <v>0</v>
      </c>
      <c r="Q295" s="243">
        <v>0.0149</v>
      </c>
      <c r="R295" s="243">
        <f>Q295*H295</f>
        <v>0.045147</v>
      </c>
      <c r="S295" s="243">
        <v>0</v>
      </c>
      <c r="T295" s="244">
        <f>S295*H295</f>
        <v>0</v>
      </c>
      <c r="AR295" s="25" t="s">
        <v>195</v>
      </c>
      <c r="AT295" s="25" t="s">
        <v>159</v>
      </c>
      <c r="AU295" s="25" t="s">
        <v>89</v>
      </c>
      <c r="AY295" s="25" t="s">
        <v>162</v>
      </c>
      <c r="BE295" s="245">
        <f>IF(N295="základní",J295,0)</f>
        <v>0</v>
      </c>
      <c r="BF295" s="245">
        <f>IF(N295="snížená",J295,0)</f>
        <v>0</v>
      </c>
      <c r="BG295" s="245">
        <f>IF(N295="zákl. přenesená",J295,0)</f>
        <v>0</v>
      </c>
      <c r="BH295" s="245">
        <f>IF(N295="sníž. přenesená",J295,0)</f>
        <v>0</v>
      </c>
      <c r="BI295" s="245">
        <f>IF(N295="nulová",J295,0)</f>
        <v>0</v>
      </c>
      <c r="BJ295" s="25" t="s">
        <v>87</v>
      </c>
      <c r="BK295" s="245">
        <f>ROUND(I295*H295,1)</f>
        <v>0</v>
      </c>
      <c r="BL295" s="25" t="s">
        <v>179</v>
      </c>
      <c r="BM295" s="25" t="s">
        <v>3249</v>
      </c>
    </row>
    <row r="296" s="13" customFormat="1">
      <c r="B296" s="261"/>
      <c r="C296" s="262"/>
      <c r="D296" s="248" t="s">
        <v>171</v>
      </c>
      <c r="E296" s="263" t="s">
        <v>36</v>
      </c>
      <c r="F296" s="264" t="s">
        <v>3248</v>
      </c>
      <c r="G296" s="262"/>
      <c r="H296" s="263" t="s">
        <v>36</v>
      </c>
      <c r="I296" s="265"/>
      <c r="J296" s="262"/>
      <c r="K296" s="262"/>
      <c r="L296" s="266"/>
      <c r="M296" s="267"/>
      <c r="N296" s="268"/>
      <c r="O296" s="268"/>
      <c r="P296" s="268"/>
      <c r="Q296" s="268"/>
      <c r="R296" s="268"/>
      <c r="S296" s="268"/>
      <c r="T296" s="269"/>
      <c r="AT296" s="270" t="s">
        <v>171</v>
      </c>
      <c r="AU296" s="270" t="s">
        <v>89</v>
      </c>
      <c r="AV296" s="13" t="s">
        <v>87</v>
      </c>
      <c r="AW296" s="13" t="s">
        <v>42</v>
      </c>
      <c r="AX296" s="13" t="s">
        <v>79</v>
      </c>
      <c r="AY296" s="270" t="s">
        <v>162</v>
      </c>
    </row>
    <row r="297" s="12" customFormat="1">
      <c r="B297" s="246"/>
      <c r="C297" s="247"/>
      <c r="D297" s="248" t="s">
        <v>171</v>
      </c>
      <c r="E297" s="249" t="s">
        <v>36</v>
      </c>
      <c r="F297" s="250" t="s">
        <v>161</v>
      </c>
      <c r="G297" s="247"/>
      <c r="H297" s="251">
        <v>3</v>
      </c>
      <c r="I297" s="252"/>
      <c r="J297" s="247"/>
      <c r="K297" s="247"/>
      <c r="L297" s="253"/>
      <c r="M297" s="254"/>
      <c r="N297" s="255"/>
      <c r="O297" s="255"/>
      <c r="P297" s="255"/>
      <c r="Q297" s="255"/>
      <c r="R297" s="255"/>
      <c r="S297" s="255"/>
      <c r="T297" s="256"/>
      <c r="AT297" s="257" t="s">
        <v>171</v>
      </c>
      <c r="AU297" s="257" t="s">
        <v>89</v>
      </c>
      <c r="AV297" s="12" t="s">
        <v>89</v>
      </c>
      <c r="AW297" s="12" t="s">
        <v>42</v>
      </c>
      <c r="AX297" s="12" t="s">
        <v>87</v>
      </c>
      <c r="AY297" s="257" t="s">
        <v>162</v>
      </c>
    </row>
    <row r="298" s="12" customFormat="1">
      <c r="B298" s="246"/>
      <c r="C298" s="247"/>
      <c r="D298" s="248" t="s">
        <v>171</v>
      </c>
      <c r="E298" s="247"/>
      <c r="F298" s="250" t="s">
        <v>962</v>
      </c>
      <c r="G298" s="247"/>
      <c r="H298" s="251">
        <v>3.0299999999999998</v>
      </c>
      <c r="I298" s="252"/>
      <c r="J298" s="247"/>
      <c r="K298" s="247"/>
      <c r="L298" s="253"/>
      <c r="M298" s="254"/>
      <c r="N298" s="255"/>
      <c r="O298" s="255"/>
      <c r="P298" s="255"/>
      <c r="Q298" s="255"/>
      <c r="R298" s="255"/>
      <c r="S298" s="255"/>
      <c r="T298" s="256"/>
      <c r="AT298" s="257" t="s">
        <v>171</v>
      </c>
      <c r="AU298" s="257" t="s">
        <v>89</v>
      </c>
      <c r="AV298" s="12" t="s">
        <v>89</v>
      </c>
      <c r="AW298" s="12" t="s">
        <v>6</v>
      </c>
      <c r="AX298" s="12" t="s">
        <v>87</v>
      </c>
      <c r="AY298" s="257" t="s">
        <v>162</v>
      </c>
    </row>
    <row r="299" s="1" customFormat="1" ht="25.5" customHeight="1">
      <c r="B299" s="48"/>
      <c r="C299" s="235" t="s">
        <v>480</v>
      </c>
      <c r="D299" s="235" t="s">
        <v>165</v>
      </c>
      <c r="E299" s="236" t="s">
        <v>3250</v>
      </c>
      <c r="F299" s="237" t="s">
        <v>3251</v>
      </c>
      <c r="G299" s="238" t="s">
        <v>247</v>
      </c>
      <c r="H299" s="239">
        <v>445</v>
      </c>
      <c r="I299" s="240"/>
      <c r="J299" s="239">
        <f>ROUND(I299*H299,1)</f>
        <v>0</v>
      </c>
      <c r="K299" s="237" t="s">
        <v>239</v>
      </c>
      <c r="L299" s="74"/>
      <c r="M299" s="241" t="s">
        <v>36</v>
      </c>
      <c r="N299" s="242" t="s">
        <v>50</v>
      </c>
      <c r="O299" s="49"/>
      <c r="P299" s="243">
        <f>O299*H299</f>
        <v>0</v>
      </c>
      <c r="Q299" s="243">
        <v>0</v>
      </c>
      <c r="R299" s="243">
        <f>Q299*H299</f>
        <v>0</v>
      </c>
      <c r="S299" s="243">
        <v>0</v>
      </c>
      <c r="T299" s="244">
        <f>S299*H299</f>
        <v>0</v>
      </c>
      <c r="AR299" s="25" t="s">
        <v>179</v>
      </c>
      <c r="AT299" s="25" t="s">
        <v>165</v>
      </c>
      <c r="AU299" s="25" t="s">
        <v>89</v>
      </c>
      <c r="AY299" s="25" t="s">
        <v>162</v>
      </c>
      <c r="BE299" s="245">
        <f>IF(N299="základní",J299,0)</f>
        <v>0</v>
      </c>
      <c r="BF299" s="245">
        <f>IF(N299="snížená",J299,0)</f>
        <v>0</v>
      </c>
      <c r="BG299" s="245">
        <f>IF(N299="zákl. přenesená",J299,0)</f>
        <v>0</v>
      </c>
      <c r="BH299" s="245">
        <f>IF(N299="sníž. přenesená",J299,0)</f>
        <v>0</v>
      </c>
      <c r="BI299" s="245">
        <f>IF(N299="nulová",J299,0)</f>
        <v>0</v>
      </c>
      <c r="BJ299" s="25" t="s">
        <v>87</v>
      </c>
      <c r="BK299" s="245">
        <f>ROUND(I299*H299,1)</f>
        <v>0</v>
      </c>
      <c r="BL299" s="25" t="s">
        <v>179</v>
      </c>
      <c r="BM299" s="25" t="s">
        <v>3252</v>
      </c>
    </row>
    <row r="300" s="13" customFormat="1">
      <c r="B300" s="261"/>
      <c r="C300" s="262"/>
      <c r="D300" s="248" t="s">
        <v>171</v>
      </c>
      <c r="E300" s="263" t="s">
        <v>36</v>
      </c>
      <c r="F300" s="264" t="s">
        <v>3169</v>
      </c>
      <c r="G300" s="262"/>
      <c r="H300" s="263" t="s">
        <v>36</v>
      </c>
      <c r="I300" s="265"/>
      <c r="J300" s="262"/>
      <c r="K300" s="262"/>
      <c r="L300" s="266"/>
      <c r="M300" s="267"/>
      <c r="N300" s="268"/>
      <c r="O300" s="268"/>
      <c r="P300" s="268"/>
      <c r="Q300" s="268"/>
      <c r="R300" s="268"/>
      <c r="S300" s="268"/>
      <c r="T300" s="269"/>
      <c r="AT300" s="270" t="s">
        <v>171</v>
      </c>
      <c r="AU300" s="270" t="s">
        <v>89</v>
      </c>
      <c r="AV300" s="13" t="s">
        <v>87</v>
      </c>
      <c r="AW300" s="13" t="s">
        <v>42</v>
      </c>
      <c r="AX300" s="13" t="s">
        <v>79</v>
      </c>
      <c r="AY300" s="270" t="s">
        <v>162</v>
      </c>
    </row>
    <row r="301" s="12" customFormat="1">
      <c r="B301" s="246"/>
      <c r="C301" s="247"/>
      <c r="D301" s="248" t="s">
        <v>171</v>
      </c>
      <c r="E301" s="249" t="s">
        <v>36</v>
      </c>
      <c r="F301" s="250" t="s">
        <v>3253</v>
      </c>
      <c r="G301" s="247"/>
      <c r="H301" s="251">
        <v>445</v>
      </c>
      <c r="I301" s="252"/>
      <c r="J301" s="247"/>
      <c r="K301" s="247"/>
      <c r="L301" s="253"/>
      <c r="M301" s="254"/>
      <c r="N301" s="255"/>
      <c r="O301" s="255"/>
      <c r="P301" s="255"/>
      <c r="Q301" s="255"/>
      <c r="R301" s="255"/>
      <c r="S301" s="255"/>
      <c r="T301" s="256"/>
      <c r="AT301" s="257" t="s">
        <v>171</v>
      </c>
      <c r="AU301" s="257" t="s">
        <v>89</v>
      </c>
      <c r="AV301" s="12" t="s">
        <v>89</v>
      </c>
      <c r="AW301" s="12" t="s">
        <v>42</v>
      </c>
      <c r="AX301" s="12" t="s">
        <v>87</v>
      </c>
      <c r="AY301" s="257" t="s">
        <v>162</v>
      </c>
    </row>
    <row r="302" s="1" customFormat="1" ht="16.5" customHeight="1">
      <c r="B302" s="48"/>
      <c r="C302" s="271" t="s">
        <v>484</v>
      </c>
      <c r="D302" s="271" t="s">
        <v>159</v>
      </c>
      <c r="E302" s="272" t="s">
        <v>3254</v>
      </c>
      <c r="F302" s="273" t="s">
        <v>3255</v>
      </c>
      <c r="G302" s="274" t="s">
        <v>247</v>
      </c>
      <c r="H302" s="275">
        <v>451.68000000000001</v>
      </c>
      <c r="I302" s="276"/>
      <c r="J302" s="275">
        <f>ROUND(I302*H302,1)</f>
        <v>0</v>
      </c>
      <c r="K302" s="273" t="s">
        <v>239</v>
      </c>
      <c r="L302" s="277"/>
      <c r="M302" s="278" t="s">
        <v>36</v>
      </c>
      <c r="N302" s="279" t="s">
        <v>50</v>
      </c>
      <c r="O302" s="49"/>
      <c r="P302" s="243">
        <f>O302*H302</f>
        <v>0</v>
      </c>
      <c r="Q302" s="243">
        <v>0.0021099999999999999</v>
      </c>
      <c r="R302" s="243">
        <f>Q302*H302</f>
        <v>0.95304479999999991</v>
      </c>
      <c r="S302" s="243">
        <v>0</v>
      </c>
      <c r="T302" s="244">
        <f>S302*H302</f>
        <v>0</v>
      </c>
      <c r="AR302" s="25" t="s">
        <v>195</v>
      </c>
      <c r="AT302" s="25" t="s">
        <v>159</v>
      </c>
      <c r="AU302" s="25" t="s">
        <v>89</v>
      </c>
      <c r="AY302" s="25" t="s">
        <v>162</v>
      </c>
      <c r="BE302" s="245">
        <f>IF(N302="základní",J302,0)</f>
        <v>0</v>
      </c>
      <c r="BF302" s="245">
        <f>IF(N302="snížená",J302,0)</f>
        <v>0</v>
      </c>
      <c r="BG302" s="245">
        <f>IF(N302="zákl. přenesená",J302,0)</f>
        <v>0</v>
      </c>
      <c r="BH302" s="245">
        <f>IF(N302="sníž. přenesená",J302,0)</f>
        <v>0</v>
      </c>
      <c r="BI302" s="245">
        <f>IF(N302="nulová",J302,0)</f>
        <v>0</v>
      </c>
      <c r="BJ302" s="25" t="s">
        <v>87</v>
      </c>
      <c r="BK302" s="245">
        <f>ROUND(I302*H302,1)</f>
        <v>0</v>
      </c>
      <c r="BL302" s="25" t="s">
        <v>179</v>
      </c>
      <c r="BM302" s="25" t="s">
        <v>3256</v>
      </c>
    </row>
    <row r="303" s="13" customFormat="1">
      <c r="B303" s="261"/>
      <c r="C303" s="262"/>
      <c r="D303" s="248" t="s">
        <v>171</v>
      </c>
      <c r="E303" s="263" t="s">
        <v>36</v>
      </c>
      <c r="F303" s="264" t="s">
        <v>3248</v>
      </c>
      <c r="G303" s="262"/>
      <c r="H303" s="263" t="s">
        <v>36</v>
      </c>
      <c r="I303" s="265"/>
      <c r="J303" s="262"/>
      <c r="K303" s="262"/>
      <c r="L303" s="266"/>
      <c r="M303" s="267"/>
      <c r="N303" s="268"/>
      <c r="O303" s="268"/>
      <c r="P303" s="268"/>
      <c r="Q303" s="268"/>
      <c r="R303" s="268"/>
      <c r="S303" s="268"/>
      <c r="T303" s="269"/>
      <c r="AT303" s="270" t="s">
        <v>171</v>
      </c>
      <c r="AU303" s="270" t="s">
        <v>89</v>
      </c>
      <c r="AV303" s="13" t="s">
        <v>87</v>
      </c>
      <c r="AW303" s="13" t="s">
        <v>42</v>
      </c>
      <c r="AX303" s="13" t="s">
        <v>79</v>
      </c>
      <c r="AY303" s="270" t="s">
        <v>162</v>
      </c>
    </row>
    <row r="304" s="12" customFormat="1">
      <c r="B304" s="246"/>
      <c r="C304" s="247"/>
      <c r="D304" s="248" t="s">
        <v>171</v>
      </c>
      <c r="E304" s="249" t="s">
        <v>36</v>
      </c>
      <c r="F304" s="250" t="s">
        <v>3253</v>
      </c>
      <c r="G304" s="247"/>
      <c r="H304" s="251">
        <v>445</v>
      </c>
      <c r="I304" s="252"/>
      <c r="J304" s="247"/>
      <c r="K304" s="247"/>
      <c r="L304" s="253"/>
      <c r="M304" s="254"/>
      <c r="N304" s="255"/>
      <c r="O304" s="255"/>
      <c r="P304" s="255"/>
      <c r="Q304" s="255"/>
      <c r="R304" s="255"/>
      <c r="S304" s="255"/>
      <c r="T304" s="256"/>
      <c r="AT304" s="257" t="s">
        <v>171</v>
      </c>
      <c r="AU304" s="257" t="s">
        <v>89</v>
      </c>
      <c r="AV304" s="12" t="s">
        <v>89</v>
      </c>
      <c r="AW304" s="12" t="s">
        <v>42</v>
      </c>
      <c r="AX304" s="12" t="s">
        <v>87</v>
      </c>
      <c r="AY304" s="257" t="s">
        <v>162</v>
      </c>
    </row>
    <row r="305" s="12" customFormat="1">
      <c r="B305" s="246"/>
      <c r="C305" s="247"/>
      <c r="D305" s="248" t="s">
        <v>171</v>
      </c>
      <c r="E305" s="247"/>
      <c r="F305" s="250" t="s">
        <v>3257</v>
      </c>
      <c r="G305" s="247"/>
      <c r="H305" s="251">
        <v>451.68000000000001</v>
      </c>
      <c r="I305" s="252"/>
      <c r="J305" s="247"/>
      <c r="K305" s="247"/>
      <c r="L305" s="253"/>
      <c r="M305" s="254"/>
      <c r="N305" s="255"/>
      <c r="O305" s="255"/>
      <c r="P305" s="255"/>
      <c r="Q305" s="255"/>
      <c r="R305" s="255"/>
      <c r="S305" s="255"/>
      <c r="T305" s="256"/>
      <c r="AT305" s="257" t="s">
        <v>171</v>
      </c>
      <c r="AU305" s="257" t="s">
        <v>89</v>
      </c>
      <c r="AV305" s="12" t="s">
        <v>89</v>
      </c>
      <c r="AW305" s="12" t="s">
        <v>6</v>
      </c>
      <c r="AX305" s="12" t="s">
        <v>87</v>
      </c>
      <c r="AY305" s="257" t="s">
        <v>162</v>
      </c>
    </row>
    <row r="306" s="1" customFormat="1" ht="25.5" customHeight="1">
      <c r="B306" s="48"/>
      <c r="C306" s="235" t="s">
        <v>488</v>
      </c>
      <c r="D306" s="235" t="s">
        <v>165</v>
      </c>
      <c r="E306" s="236" t="s">
        <v>3258</v>
      </c>
      <c r="F306" s="237" t="s">
        <v>3259</v>
      </c>
      <c r="G306" s="238" t="s">
        <v>174</v>
      </c>
      <c r="H306" s="239">
        <v>7</v>
      </c>
      <c r="I306" s="240"/>
      <c r="J306" s="239">
        <f>ROUND(I306*H306,1)</f>
        <v>0</v>
      </c>
      <c r="K306" s="237" t="s">
        <v>239</v>
      </c>
      <c r="L306" s="74"/>
      <c r="M306" s="241" t="s">
        <v>36</v>
      </c>
      <c r="N306" s="242" t="s">
        <v>50</v>
      </c>
      <c r="O306" s="49"/>
      <c r="P306" s="243">
        <f>O306*H306</f>
        <v>0</v>
      </c>
      <c r="Q306" s="243">
        <v>0</v>
      </c>
      <c r="R306" s="243">
        <f>Q306*H306</f>
        <v>0</v>
      </c>
      <c r="S306" s="243">
        <v>0</v>
      </c>
      <c r="T306" s="244">
        <f>S306*H306</f>
        <v>0</v>
      </c>
      <c r="AR306" s="25" t="s">
        <v>179</v>
      </c>
      <c r="AT306" s="25" t="s">
        <v>165</v>
      </c>
      <c r="AU306" s="25" t="s">
        <v>89</v>
      </c>
      <c r="AY306" s="25" t="s">
        <v>162</v>
      </c>
      <c r="BE306" s="245">
        <f>IF(N306="základní",J306,0)</f>
        <v>0</v>
      </c>
      <c r="BF306" s="245">
        <f>IF(N306="snížená",J306,0)</f>
        <v>0</v>
      </c>
      <c r="BG306" s="245">
        <f>IF(N306="zákl. přenesená",J306,0)</f>
        <v>0</v>
      </c>
      <c r="BH306" s="245">
        <f>IF(N306="sníž. přenesená",J306,0)</f>
        <v>0</v>
      </c>
      <c r="BI306" s="245">
        <f>IF(N306="nulová",J306,0)</f>
        <v>0</v>
      </c>
      <c r="BJ306" s="25" t="s">
        <v>87</v>
      </c>
      <c r="BK306" s="245">
        <f>ROUND(I306*H306,1)</f>
        <v>0</v>
      </c>
      <c r="BL306" s="25" t="s">
        <v>179</v>
      </c>
      <c r="BM306" s="25" t="s">
        <v>3260</v>
      </c>
    </row>
    <row r="307" s="13" customFormat="1">
      <c r="B307" s="261"/>
      <c r="C307" s="262"/>
      <c r="D307" s="248" t="s">
        <v>171</v>
      </c>
      <c r="E307" s="263" t="s">
        <v>36</v>
      </c>
      <c r="F307" s="264" t="s">
        <v>3248</v>
      </c>
      <c r="G307" s="262"/>
      <c r="H307" s="263" t="s">
        <v>36</v>
      </c>
      <c r="I307" s="265"/>
      <c r="J307" s="262"/>
      <c r="K307" s="262"/>
      <c r="L307" s="266"/>
      <c r="M307" s="267"/>
      <c r="N307" s="268"/>
      <c r="O307" s="268"/>
      <c r="P307" s="268"/>
      <c r="Q307" s="268"/>
      <c r="R307" s="268"/>
      <c r="S307" s="268"/>
      <c r="T307" s="269"/>
      <c r="AT307" s="270" t="s">
        <v>171</v>
      </c>
      <c r="AU307" s="270" t="s">
        <v>89</v>
      </c>
      <c r="AV307" s="13" t="s">
        <v>87</v>
      </c>
      <c r="AW307" s="13" t="s">
        <v>42</v>
      </c>
      <c r="AX307" s="13" t="s">
        <v>79</v>
      </c>
      <c r="AY307" s="270" t="s">
        <v>162</v>
      </c>
    </row>
    <row r="308" s="12" customFormat="1">
      <c r="B308" s="246"/>
      <c r="C308" s="247"/>
      <c r="D308" s="248" t="s">
        <v>171</v>
      </c>
      <c r="E308" s="249" t="s">
        <v>36</v>
      </c>
      <c r="F308" s="250" t="s">
        <v>3261</v>
      </c>
      <c r="G308" s="247"/>
      <c r="H308" s="251">
        <v>7</v>
      </c>
      <c r="I308" s="252"/>
      <c r="J308" s="247"/>
      <c r="K308" s="247"/>
      <c r="L308" s="253"/>
      <c r="M308" s="254"/>
      <c r="N308" s="255"/>
      <c r="O308" s="255"/>
      <c r="P308" s="255"/>
      <c r="Q308" s="255"/>
      <c r="R308" s="255"/>
      <c r="S308" s="255"/>
      <c r="T308" s="256"/>
      <c r="AT308" s="257" t="s">
        <v>171</v>
      </c>
      <c r="AU308" s="257" t="s">
        <v>89</v>
      </c>
      <c r="AV308" s="12" t="s">
        <v>89</v>
      </c>
      <c r="AW308" s="12" t="s">
        <v>42</v>
      </c>
      <c r="AX308" s="12" t="s">
        <v>87</v>
      </c>
      <c r="AY308" s="257" t="s">
        <v>162</v>
      </c>
    </row>
    <row r="309" s="1" customFormat="1" ht="16.5" customHeight="1">
      <c r="B309" s="48"/>
      <c r="C309" s="271" t="s">
        <v>169</v>
      </c>
      <c r="D309" s="271" t="s">
        <v>159</v>
      </c>
      <c r="E309" s="272" t="s">
        <v>3262</v>
      </c>
      <c r="F309" s="273" t="s">
        <v>3263</v>
      </c>
      <c r="G309" s="274" t="s">
        <v>174</v>
      </c>
      <c r="H309" s="275">
        <v>7.0700000000000003</v>
      </c>
      <c r="I309" s="276"/>
      <c r="J309" s="275">
        <f>ROUND(I309*H309,1)</f>
        <v>0</v>
      </c>
      <c r="K309" s="273" t="s">
        <v>239</v>
      </c>
      <c r="L309" s="277"/>
      <c r="M309" s="278" t="s">
        <v>36</v>
      </c>
      <c r="N309" s="279" t="s">
        <v>50</v>
      </c>
      <c r="O309" s="49"/>
      <c r="P309" s="243">
        <f>O309*H309</f>
        <v>0</v>
      </c>
      <c r="Q309" s="243">
        <v>0.00055999999999999995</v>
      </c>
      <c r="R309" s="243">
        <f>Q309*H309</f>
        <v>0.0039591999999999995</v>
      </c>
      <c r="S309" s="243">
        <v>0</v>
      </c>
      <c r="T309" s="244">
        <f>S309*H309</f>
        <v>0</v>
      </c>
      <c r="AR309" s="25" t="s">
        <v>195</v>
      </c>
      <c r="AT309" s="25" t="s">
        <v>159</v>
      </c>
      <c r="AU309" s="25" t="s">
        <v>89</v>
      </c>
      <c r="AY309" s="25" t="s">
        <v>162</v>
      </c>
      <c r="BE309" s="245">
        <f>IF(N309="základní",J309,0)</f>
        <v>0</v>
      </c>
      <c r="BF309" s="245">
        <f>IF(N309="snížená",J309,0)</f>
        <v>0</v>
      </c>
      <c r="BG309" s="245">
        <f>IF(N309="zákl. přenesená",J309,0)</f>
        <v>0</v>
      </c>
      <c r="BH309" s="245">
        <f>IF(N309="sníž. přenesená",J309,0)</f>
        <v>0</v>
      </c>
      <c r="BI309" s="245">
        <f>IF(N309="nulová",J309,0)</f>
        <v>0</v>
      </c>
      <c r="BJ309" s="25" t="s">
        <v>87</v>
      </c>
      <c r="BK309" s="245">
        <f>ROUND(I309*H309,1)</f>
        <v>0</v>
      </c>
      <c r="BL309" s="25" t="s">
        <v>179</v>
      </c>
      <c r="BM309" s="25" t="s">
        <v>3264</v>
      </c>
    </row>
    <row r="310" s="12" customFormat="1">
      <c r="B310" s="246"/>
      <c r="C310" s="247"/>
      <c r="D310" s="248" t="s">
        <v>171</v>
      </c>
      <c r="E310" s="247"/>
      <c r="F310" s="250" t="s">
        <v>3265</v>
      </c>
      <c r="G310" s="247"/>
      <c r="H310" s="251">
        <v>7.0700000000000003</v>
      </c>
      <c r="I310" s="252"/>
      <c r="J310" s="247"/>
      <c r="K310" s="247"/>
      <c r="L310" s="253"/>
      <c r="M310" s="254"/>
      <c r="N310" s="255"/>
      <c r="O310" s="255"/>
      <c r="P310" s="255"/>
      <c r="Q310" s="255"/>
      <c r="R310" s="255"/>
      <c r="S310" s="255"/>
      <c r="T310" s="256"/>
      <c r="AT310" s="257" t="s">
        <v>171</v>
      </c>
      <c r="AU310" s="257" t="s">
        <v>89</v>
      </c>
      <c r="AV310" s="12" t="s">
        <v>89</v>
      </c>
      <c r="AW310" s="12" t="s">
        <v>6</v>
      </c>
      <c r="AX310" s="12" t="s">
        <v>87</v>
      </c>
      <c r="AY310" s="257" t="s">
        <v>162</v>
      </c>
    </row>
    <row r="311" s="1" customFormat="1" ht="38.25" customHeight="1">
      <c r="B311" s="48"/>
      <c r="C311" s="235" t="s">
        <v>496</v>
      </c>
      <c r="D311" s="235" t="s">
        <v>165</v>
      </c>
      <c r="E311" s="236" t="s">
        <v>3266</v>
      </c>
      <c r="F311" s="237" t="s">
        <v>3267</v>
      </c>
      <c r="G311" s="238" t="s">
        <v>174</v>
      </c>
      <c r="H311" s="239">
        <v>4</v>
      </c>
      <c r="I311" s="240"/>
      <c r="J311" s="239">
        <f>ROUND(I311*H311,1)</f>
        <v>0</v>
      </c>
      <c r="K311" s="237" t="s">
        <v>239</v>
      </c>
      <c r="L311" s="74"/>
      <c r="M311" s="241" t="s">
        <v>36</v>
      </c>
      <c r="N311" s="242" t="s">
        <v>50</v>
      </c>
      <c r="O311" s="49"/>
      <c r="P311" s="243">
        <f>O311*H311</f>
        <v>0</v>
      </c>
      <c r="Q311" s="243">
        <v>0.00085999999999999998</v>
      </c>
      <c r="R311" s="243">
        <f>Q311*H311</f>
        <v>0.0034399999999999999</v>
      </c>
      <c r="S311" s="243">
        <v>0</v>
      </c>
      <c r="T311" s="244">
        <f>S311*H311</f>
        <v>0</v>
      </c>
      <c r="AR311" s="25" t="s">
        <v>179</v>
      </c>
      <c r="AT311" s="25" t="s">
        <v>165</v>
      </c>
      <c r="AU311" s="25" t="s">
        <v>89</v>
      </c>
      <c r="AY311" s="25" t="s">
        <v>162</v>
      </c>
      <c r="BE311" s="245">
        <f>IF(N311="základní",J311,0)</f>
        <v>0</v>
      </c>
      <c r="BF311" s="245">
        <f>IF(N311="snížená",J311,0)</f>
        <v>0</v>
      </c>
      <c r="BG311" s="245">
        <f>IF(N311="zákl. přenesená",J311,0)</f>
        <v>0</v>
      </c>
      <c r="BH311" s="245">
        <f>IF(N311="sníž. přenesená",J311,0)</f>
        <v>0</v>
      </c>
      <c r="BI311" s="245">
        <f>IF(N311="nulová",J311,0)</f>
        <v>0</v>
      </c>
      <c r="BJ311" s="25" t="s">
        <v>87</v>
      </c>
      <c r="BK311" s="245">
        <f>ROUND(I311*H311,1)</f>
        <v>0</v>
      </c>
      <c r="BL311" s="25" t="s">
        <v>179</v>
      </c>
      <c r="BM311" s="25" t="s">
        <v>3268</v>
      </c>
    </row>
    <row r="312" s="12" customFormat="1">
      <c r="B312" s="246"/>
      <c r="C312" s="247"/>
      <c r="D312" s="248" t="s">
        <v>171</v>
      </c>
      <c r="E312" s="249" t="s">
        <v>36</v>
      </c>
      <c r="F312" s="250" t="s">
        <v>179</v>
      </c>
      <c r="G312" s="247"/>
      <c r="H312" s="251">
        <v>4</v>
      </c>
      <c r="I312" s="252"/>
      <c r="J312" s="247"/>
      <c r="K312" s="247"/>
      <c r="L312" s="253"/>
      <c r="M312" s="254"/>
      <c r="N312" s="255"/>
      <c r="O312" s="255"/>
      <c r="P312" s="255"/>
      <c r="Q312" s="255"/>
      <c r="R312" s="255"/>
      <c r="S312" s="255"/>
      <c r="T312" s="256"/>
      <c r="AT312" s="257" t="s">
        <v>171</v>
      </c>
      <c r="AU312" s="257" t="s">
        <v>89</v>
      </c>
      <c r="AV312" s="12" t="s">
        <v>89</v>
      </c>
      <c r="AW312" s="12" t="s">
        <v>42</v>
      </c>
      <c r="AX312" s="12" t="s">
        <v>87</v>
      </c>
      <c r="AY312" s="257" t="s">
        <v>162</v>
      </c>
    </row>
    <row r="313" s="1" customFormat="1" ht="25.5" customHeight="1">
      <c r="B313" s="48"/>
      <c r="C313" s="271" t="s">
        <v>500</v>
      </c>
      <c r="D313" s="271" t="s">
        <v>159</v>
      </c>
      <c r="E313" s="272" t="s">
        <v>3269</v>
      </c>
      <c r="F313" s="273" t="s">
        <v>3270</v>
      </c>
      <c r="G313" s="274" t="s">
        <v>174</v>
      </c>
      <c r="H313" s="275">
        <v>4.04</v>
      </c>
      <c r="I313" s="276"/>
      <c r="J313" s="275">
        <f>ROUND(I313*H313,1)</f>
        <v>0</v>
      </c>
      <c r="K313" s="273" t="s">
        <v>239</v>
      </c>
      <c r="L313" s="277"/>
      <c r="M313" s="278" t="s">
        <v>36</v>
      </c>
      <c r="N313" s="279" t="s">
        <v>50</v>
      </c>
      <c r="O313" s="49"/>
      <c r="P313" s="243">
        <f>O313*H313</f>
        <v>0</v>
      </c>
      <c r="Q313" s="243">
        <v>0.017999999999999999</v>
      </c>
      <c r="R313" s="243">
        <f>Q313*H313</f>
        <v>0.072719999999999993</v>
      </c>
      <c r="S313" s="243">
        <v>0</v>
      </c>
      <c r="T313" s="244">
        <f>S313*H313</f>
        <v>0</v>
      </c>
      <c r="AR313" s="25" t="s">
        <v>195</v>
      </c>
      <c r="AT313" s="25" t="s">
        <v>159</v>
      </c>
      <c r="AU313" s="25" t="s">
        <v>89</v>
      </c>
      <c r="AY313" s="25" t="s">
        <v>162</v>
      </c>
      <c r="BE313" s="245">
        <f>IF(N313="základní",J313,0)</f>
        <v>0</v>
      </c>
      <c r="BF313" s="245">
        <f>IF(N313="snížená",J313,0)</f>
        <v>0</v>
      </c>
      <c r="BG313" s="245">
        <f>IF(N313="zákl. přenesená",J313,0)</f>
        <v>0</v>
      </c>
      <c r="BH313" s="245">
        <f>IF(N313="sníž. přenesená",J313,0)</f>
        <v>0</v>
      </c>
      <c r="BI313" s="245">
        <f>IF(N313="nulová",J313,0)</f>
        <v>0</v>
      </c>
      <c r="BJ313" s="25" t="s">
        <v>87</v>
      </c>
      <c r="BK313" s="245">
        <f>ROUND(I313*H313,1)</f>
        <v>0</v>
      </c>
      <c r="BL313" s="25" t="s">
        <v>179</v>
      </c>
      <c r="BM313" s="25" t="s">
        <v>3271</v>
      </c>
    </row>
    <row r="314" s="12" customFormat="1">
      <c r="B314" s="246"/>
      <c r="C314" s="247"/>
      <c r="D314" s="248" t="s">
        <v>171</v>
      </c>
      <c r="E314" s="247"/>
      <c r="F314" s="250" t="s">
        <v>3220</v>
      </c>
      <c r="G314" s="247"/>
      <c r="H314" s="251">
        <v>4.04</v>
      </c>
      <c r="I314" s="252"/>
      <c r="J314" s="247"/>
      <c r="K314" s="247"/>
      <c r="L314" s="253"/>
      <c r="M314" s="254"/>
      <c r="N314" s="255"/>
      <c r="O314" s="255"/>
      <c r="P314" s="255"/>
      <c r="Q314" s="255"/>
      <c r="R314" s="255"/>
      <c r="S314" s="255"/>
      <c r="T314" s="256"/>
      <c r="AT314" s="257" t="s">
        <v>171</v>
      </c>
      <c r="AU314" s="257" t="s">
        <v>89</v>
      </c>
      <c r="AV314" s="12" t="s">
        <v>89</v>
      </c>
      <c r="AW314" s="12" t="s">
        <v>6</v>
      </c>
      <c r="AX314" s="12" t="s">
        <v>87</v>
      </c>
      <c r="AY314" s="257" t="s">
        <v>162</v>
      </c>
    </row>
    <row r="315" s="1" customFormat="1" ht="16.5" customHeight="1">
      <c r="B315" s="48"/>
      <c r="C315" s="271" t="s">
        <v>505</v>
      </c>
      <c r="D315" s="271" t="s">
        <v>159</v>
      </c>
      <c r="E315" s="272" t="s">
        <v>1081</v>
      </c>
      <c r="F315" s="273" t="s">
        <v>1082</v>
      </c>
      <c r="G315" s="274" t="s">
        <v>1062</v>
      </c>
      <c r="H315" s="275">
        <v>4.04</v>
      </c>
      <c r="I315" s="276"/>
      <c r="J315" s="275">
        <f>ROUND(I315*H315,1)</f>
        <v>0</v>
      </c>
      <c r="K315" s="273" t="s">
        <v>36</v>
      </c>
      <c r="L315" s="277"/>
      <c r="M315" s="278" t="s">
        <v>36</v>
      </c>
      <c r="N315" s="279" t="s">
        <v>50</v>
      </c>
      <c r="O315" s="49"/>
      <c r="P315" s="243">
        <f>O315*H315</f>
        <v>0</v>
      </c>
      <c r="Q315" s="243">
        <v>0.0060000000000000001</v>
      </c>
      <c r="R315" s="243">
        <f>Q315*H315</f>
        <v>0.024240000000000001</v>
      </c>
      <c r="S315" s="243">
        <v>0</v>
      </c>
      <c r="T315" s="244">
        <f>S315*H315</f>
        <v>0</v>
      </c>
      <c r="AR315" s="25" t="s">
        <v>195</v>
      </c>
      <c r="AT315" s="25" t="s">
        <v>159</v>
      </c>
      <c r="AU315" s="25" t="s">
        <v>89</v>
      </c>
      <c r="AY315" s="25" t="s">
        <v>162</v>
      </c>
      <c r="BE315" s="245">
        <f>IF(N315="základní",J315,0)</f>
        <v>0</v>
      </c>
      <c r="BF315" s="245">
        <f>IF(N315="snížená",J315,0)</f>
        <v>0</v>
      </c>
      <c r="BG315" s="245">
        <f>IF(N315="zákl. přenesená",J315,0)</f>
        <v>0</v>
      </c>
      <c r="BH315" s="245">
        <f>IF(N315="sníž. přenesená",J315,0)</f>
        <v>0</v>
      </c>
      <c r="BI315" s="245">
        <f>IF(N315="nulová",J315,0)</f>
        <v>0</v>
      </c>
      <c r="BJ315" s="25" t="s">
        <v>87</v>
      </c>
      <c r="BK315" s="245">
        <f>ROUND(I315*H315,1)</f>
        <v>0</v>
      </c>
      <c r="BL315" s="25" t="s">
        <v>179</v>
      </c>
      <c r="BM315" s="25" t="s">
        <v>3272</v>
      </c>
    </row>
    <row r="316" s="12" customFormat="1">
      <c r="B316" s="246"/>
      <c r="C316" s="247"/>
      <c r="D316" s="248" t="s">
        <v>171</v>
      </c>
      <c r="E316" s="247"/>
      <c r="F316" s="250" t="s">
        <v>3220</v>
      </c>
      <c r="G316" s="247"/>
      <c r="H316" s="251">
        <v>4.04</v>
      </c>
      <c r="I316" s="252"/>
      <c r="J316" s="247"/>
      <c r="K316" s="247"/>
      <c r="L316" s="253"/>
      <c r="M316" s="254"/>
      <c r="N316" s="255"/>
      <c r="O316" s="255"/>
      <c r="P316" s="255"/>
      <c r="Q316" s="255"/>
      <c r="R316" s="255"/>
      <c r="S316" s="255"/>
      <c r="T316" s="256"/>
      <c r="AT316" s="257" t="s">
        <v>171</v>
      </c>
      <c r="AU316" s="257" t="s">
        <v>89</v>
      </c>
      <c r="AV316" s="12" t="s">
        <v>89</v>
      </c>
      <c r="AW316" s="12" t="s">
        <v>6</v>
      </c>
      <c r="AX316" s="12" t="s">
        <v>87</v>
      </c>
      <c r="AY316" s="257" t="s">
        <v>162</v>
      </c>
    </row>
    <row r="317" s="1" customFormat="1" ht="25.5" customHeight="1">
      <c r="B317" s="48"/>
      <c r="C317" s="235" t="s">
        <v>509</v>
      </c>
      <c r="D317" s="235" t="s">
        <v>165</v>
      </c>
      <c r="E317" s="236" t="s">
        <v>1084</v>
      </c>
      <c r="F317" s="237" t="s">
        <v>1085</v>
      </c>
      <c r="G317" s="238" t="s">
        <v>174</v>
      </c>
      <c r="H317" s="239">
        <v>2</v>
      </c>
      <c r="I317" s="240"/>
      <c r="J317" s="239">
        <f>ROUND(I317*H317,1)</f>
        <v>0</v>
      </c>
      <c r="K317" s="237" t="s">
        <v>239</v>
      </c>
      <c r="L317" s="74"/>
      <c r="M317" s="241" t="s">
        <v>36</v>
      </c>
      <c r="N317" s="242" t="s">
        <v>50</v>
      </c>
      <c r="O317" s="49"/>
      <c r="P317" s="243">
        <f>O317*H317</f>
        <v>0</v>
      </c>
      <c r="Q317" s="243">
        <v>0.00034000000000000002</v>
      </c>
      <c r="R317" s="243">
        <f>Q317*H317</f>
        <v>0.00068000000000000005</v>
      </c>
      <c r="S317" s="243">
        <v>0</v>
      </c>
      <c r="T317" s="244">
        <f>S317*H317</f>
        <v>0</v>
      </c>
      <c r="AR317" s="25" t="s">
        <v>179</v>
      </c>
      <c r="AT317" s="25" t="s">
        <v>165</v>
      </c>
      <c r="AU317" s="25" t="s">
        <v>89</v>
      </c>
      <c r="AY317" s="25" t="s">
        <v>162</v>
      </c>
      <c r="BE317" s="245">
        <f>IF(N317="základní",J317,0)</f>
        <v>0</v>
      </c>
      <c r="BF317" s="245">
        <f>IF(N317="snížená",J317,0)</f>
        <v>0</v>
      </c>
      <c r="BG317" s="245">
        <f>IF(N317="zákl. přenesená",J317,0)</f>
        <v>0</v>
      </c>
      <c r="BH317" s="245">
        <f>IF(N317="sníž. přenesená",J317,0)</f>
        <v>0</v>
      </c>
      <c r="BI317" s="245">
        <f>IF(N317="nulová",J317,0)</f>
        <v>0</v>
      </c>
      <c r="BJ317" s="25" t="s">
        <v>87</v>
      </c>
      <c r="BK317" s="245">
        <f>ROUND(I317*H317,1)</f>
        <v>0</v>
      </c>
      <c r="BL317" s="25" t="s">
        <v>179</v>
      </c>
      <c r="BM317" s="25" t="s">
        <v>3273</v>
      </c>
    </row>
    <row r="318" s="12" customFormat="1">
      <c r="B318" s="246"/>
      <c r="C318" s="247"/>
      <c r="D318" s="248" t="s">
        <v>171</v>
      </c>
      <c r="E318" s="249" t="s">
        <v>36</v>
      </c>
      <c r="F318" s="250" t="s">
        <v>89</v>
      </c>
      <c r="G318" s="247"/>
      <c r="H318" s="251">
        <v>2</v>
      </c>
      <c r="I318" s="252"/>
      <c r="J318" s="247"/>
      <c r="K318" s="247"/>
      <c r="L318" s="253"/>
      <c r="M318" s="254"/>
      <c r="N318" s="255"/>
      <c r="O318" s="255"/>
      <c r="P318" s="255"/>
      <c r="Q318" s="255"/>
      <c r="R318" s="255"/>
      <c r="S318" s="255"/>
      <c r="T318" s="256"/>
      <c r="AT318" s="257" t="s">
        <v>171</v>
      </c>
      <c r="AU318" s="257" t="s">
        <v>89</v>
      </c>
      <c r="AV318" s="12" t="s">
        <v>89</v>
      </c>
      <c r="AW318" s="12" t="s">
        <v>42</v>
      </c>
      <c r="AX318" s="12" t="s">
        <v>87</v>
      </c>
      <c r="AY318" s="257" t="s">
        <v>162</v>
      </c>
    </row>
    <row r="319" s="1" customFormat="1" ht="16.5" customHeight="1">
      <c r="B319" s="48"/>
      <c r="C319" s="271" t="s">
        <v>513</v>
      </c>
      <c r="D319" s="271" t="s">
        <v>159</v>
      </c>
      <c r="E319" s="272" t="s">
        <v>3274</v>
      </c>
      <c r="F319" s="273" t="s">
        <v>3275</v>
      </c>
      <c r="G319" s="274" t="s">
        <v>174</v>
      </c>
      <c r="H319" s="275">
        <v>2.02</v>
      </c>
      <c r="I319" s="276"/>
      <c r="J319" s="275">
        <f>ROUND(I319*H319,1)</f>
        <v>0</v>
      </c>
      <c r="K319" s="273" t="s">
        <v>239</v>
      </c>
      <c r="L319" s="277"/>
      <c r="M319" s="278" t="s">
        <v>36</v>
      </c>
      <c r="N319" s="279" t="s">
        <v>50</v>
      </c>
      <c r="O319" s="49"/>
      <c r="P319" s="243">
        <f>O319*H319</f>
        <v>0</v>
      </c>
      <c r="Q319" s="243">
        <v>0.027</v>
      </c>
      <c r="R319" s="243">
        <f>Q319*H319</f>
        <v>0.054539999999999998</v>
      </c>
      <c r="S319" s="243">
        <v>0</v>
      </c>
      <c r="T319" s="244">
        <f>S319*H319</f>
        <v>0</v>
      </c>
      <c r="AR319" s="25" t="s">
        <v>195</v>
      </c>
      <c r="AT319" s="25" t="s">
        <v>159</v>
      </c>
      <c r="AU319" s="25" t="s">
        <v>89</v>
      </c>
      <c r="AY319" s="25" t="s">
        <v>162</v>
      </c>
      <c r="BE319" s="245">
        <f>IF(N319="základní",J319,0)</f>
        <v>0</v>
      </c>
      <c r="BF319" s="245">
        <f>IF(N319="snížená",J319,0)</f>
        <v>0</v>
      </c>
      <c r="BG319" s="245">
        <f>IF(N319="zákl. přenesená",J319,0)</f>
        <v>0</v>
      </c>
      <c r="BH319" s="245">
        <f>IF(N319="sníž. přenesená",J319,0)</f>
        <v>0</v>
      </c>
      <c r="BI319" s="245">
        <f>IF(N319="nulová",J319,0)</f>
        <v>0</v>
      </c>
      <c r="BJ319" s="25" t="s">
        <v>87</v>
      </c>
      <c r="BK319" s="245">
        <f>ROUND(I319*H319,1)</f>
        <v>0</v>
      </c>
      <c r="BL319" s="25" t="s">
        <v>179</v>
      </c>
      <c r="BM319" s="25" t="s">
        <v>3276</v>
      </c>
    </row>
    <row r="320" s="12" customFormat="1">
      <c r="B320" s="246"/>
      <c r="C320" s="247"/>
      <c r="D320" s="248" t="s">
        <v>171</v>
      </c>
      <c r="E320" s="247"/>
      <c r="F320" s="250" t="s">
        <v>998</v>
      </c>
      <c r="G320" s="247"/>
      <c r="H320" s="251">
        <v>2.02</v>
      </c>
      <c r="I320" s="252"/>
      <c r="J320" s="247"/>
      <c r="K320" s="247"/>
      <c r="L320" s="253"/>
      <c r="M320" s="254"/>
      <c r="N320" s="255"/>
      <c r="O320" s="255"/>
      <c r="P320" s="255"/>
      <c r="Q320" s="255"/>
      <c r="R320" s="255"/>
      <c r="S320" s="255"/>
      <c r="T320" s="256"/>
      <c r="AT320" s="257" t="s">
        <v>171</v>
      </c>
      <c r="AU320" s="257" t="s">
        <v>89</v>
      </c>
      <c r="AV320" s="12" t="s">
        <v>89</v>
      </c>
      <c r="AW320" s="12" t="s">
        <v>6</v>
      </c>
      <c r="AX320" s="12" t="s">
        <v>87</v>
      </c>
      <c r="AY320" s="257" t="s">
        <v>162</v>
      </c>
    </row>
    <row r="321" s="1" customFormat="1" ht="16.5" customHeight="1">
      <c r="B321" s="48"/>
      <c r="C321" s="235" t="s">
        <v>517</v>
      </c>
      <c r="D321" s="235" t="s">
        <v>165</v>
      </c>
      <c r="E321" s="236" t="s">
        <v>3277</v>
      </c>
      <c r="F321" s="237" t="s">
        <v>3278</v>
      </c>
      <c r="G321" s="238" t="s">
        <v>174</v>
      </c>
      <c r="H321" s="239">
        <v>1</v>
      </c>
      <c r="I321" s="240"/>
      <c r="J321" s="239">
        <f>ROUND(I321*H321,1)</f>
        <v>0</v>
      </c>
      <c r="K321" s="237" t="s">
        <v>239</v>
      </c>
      <c r="L321" s="74"/>
      <c r="M321" s="241" t="s">
        <v>36</v>
      </c>
      <c r="N321" s="242" t="s">
        <v>50</v>
      </c>
      <c r="O321" s="49"/>
      <c r="P321" s="243">
        <f>O321*H321</f>
        <v>0</v>
      </c>
      <c r="Q321" s="243">
        <v>0.00034000000000000002</v>
      </c>
      <c r="R321" s="243">
        <f>Q321*H321</f>
        <v>0.00034000000000000002</v>
      </c>
      <c r="S321" s="243">
        <v>0</v>
      </c>
      <c r="T321" s="244">
        <f>S321*H321</f>
        <v>0</v>
      </c>
      <c r="AR321" s="25" t="s">
        <v>179</v>
      </c>
      <c r="AT321" s="25" t="s">
        <v>165</v>
      </c>
      <c r="AU321" s="25" t="s">
        <v>89</v>
      </c>
      <c r="AY321" s="25" t="s">
        <v>162</v>
      </c>
      <c r="BE321" s="245">
        <f>IF(N321="základní",J321,0)</f>
        <v>0</v>
      </c>
      <c r="BF321" s="245">
        <f>IF(N321="snížená",J321,0)</f>
        <v>0</v>
      </c>
      <c r="BG321" s="245">
        <f>IF(N321="zákl. přenesená",J321,0)</f>
        <v>0</v>
      </c>
      <c r="BH321" s="245">
        <f>IF(N321="sníž. přenesená",J321,0)</f>
        <v>0</v>
      </c>
      <c r="BI321" s="245">
        <f>IF(N321="nulová",J321,0)</f>
        <v>0</v>
      </c>
      <c r="BJ321" s="25" t="s">
        <v>87</v>
      </c>
      <c r="BK321" s="245">
        <f>ROUND(I321*H321,1)</f>
        <v>0</v>
      </c>
      <c r="BL321" s="25" t="s">
        <v>179</v>
      </c>
      <c r="BM321" s="25" t="s">
        <v>3279</v>
      </c>
    </row>
    <row r="322" s="12" customFormat="1">
      <c r="B322" s="246"/>
      <c r="C322" s="247"/>
      <c r="D322" s="248" t="s">
        <v>171</v>
      </c>
      <c r="E322" s="249" t="s">
        <v>36</v>
      </c>
      <c r="F322" s="250" t="s">
        <v>87</v>
      </c>
      <c r="G322" s="247"/>
      <c r="H322" s="251">
        <v>1</v>
      </c>
      <c r="I322" s="252"/>
      <c r="J322" s="247"/>
      <c r="K322" s="247"/>
      <c r="L322" s="253"/>
      <c r="M322" s="254"/>
      <c r="N322" s="255"/>
      <c r="O322" s="255"/>
      <c r="P322" s="255"/>
      <c r="Q322" s="255"/>
      <c r="R322" s="255"/>
      <c r="S322" s="255"/>
      <c r="T322" s="256"/>
      <c r="AT322" s="257" t="s">
        <v>171</v>
      </c>
      <c r="AU322" s="257" t="s">
        <v>89</v>
      </c>
      <c r="AV322" s="12" t="s">
        <v>89</v>
      </c>
      <c r="AW322" s="12" t="s">
        <v>42</v>
      </c>
      <c r="AX322" s="12" t="s">
        <v>87</v>
      </c>
      <c r="AY322" s="257" t="s">
        <v>162</v>
      </c>
    </row>
    <row r="323" s="1" customFormat="1" ht="25.5" customHeight="1">
      <c r="B323" s="48"/>
      <c r="C323" s="271" t="s">
        <v>521</v>
      </c>
      <c r="D323" s="271" t="s">
        <v>159</v>
      </c>
      <c r="E323" s="272" t="s">
        <v>3280</v>
      </c>
      <c r="F323" s="273" t="s">
        <v>3281</v>
      </c>
      <c r="G323" s="274" t="s">
        <v>174</v>
      </c>
      <c r="H323" s="275">
        <v>1.01</v>
      </c>
      <c r="I323" s="276"/>
      <c r="J323" s="275">
        <f>ROUND(I323*H323,1)</f>
        <v>0</v>
      </c>
      <c r="K323" s="273" t="s">
        <v>239</v>
      </c>
      <c r="L323" s="277"/>
      <c r="M323" s="278" t="s">
        <v>36</v>
      </c>
      <c r="N323" s="279" t="s">
        <v>50</v>
      </c>
      <c r="O323" s="49"/>
      <c r="P323" s="243">
        <f>O323*H323</f>
        <v>0</v>
      </c>
      <c r="Q323" s="243">
        <v>0.068000000000000005</v>
      </c>
      <c r="R323" s="243">
        <f>Q323*H323</f>
        <v>0.068680000000000005</v>
      </c>
      <c r="S323" s="243">
        <v>0</v>
      </c>
      <c r="T323" s="244">
        <f>S323*H323</f>
        <v>0</v>
      </c>
      <c r="AR323" s="25" t="s">
        <v>195</v>
      </c>
      <c r="AT323" s="25" t="s">
        <v>159</v>
      </c>
      <c r="AU323" s="25" t="s">
        <v>89</v>
      </c>
      <c r="AY323" s="25" t="s">
        <v>162</v>
      </c>
      <c r="BE323" s="245">
        <f>IF(N323="základní",J323,0)</f>
        <v>0</v>
      </c>
      <c r="BF323" s="245">
        <f>IF(N323="snížená",J323,0)</f>
        <v>0</v>
      </c>
      <c r="BG323" s="245">
        <f>IF(N323="zákl. přenesená",J323,0)</f>
        <v>0</v>
      </c>
      <c r="BH323" s="245">
        <f>IF(N323="sníž. přenesená",J323,0)</f>
        <v>0</v>
      </c>
      <c r="BI323" s="245">
        <f>IF(N323="nulová",J323,0)</f>
        <v>0</v>
      </c>
      <c r="BJ323" s="25" t="s">
        <v>87</v>
      </c>
      <c r="BK323" s="245">
        <f>ROUND(I323*H323,1)</f>
        <v>0</v>
      </c>
      <c r="BL323" s="25" t="s">
        <v>179</v>
      </c>
      <c r="BM323" s="25" t="s">
        <v>3282</v>
      </c>
    </row>
    <row r="324" s="12" customFormat="1">
      <c r="B324" s="246"/>
      <c r="C324" s="247"/>
      <c r="D324" s="248" t="s">
        <v>171</v>
      </c>
      <c r="E324" s="247"/>
      <c r="F324" s="250" t="s">
        <v>3283</v>
      </c>
      <c r="G324" s="247"/>
      <c r="H324" s="251">
        <v>1.01</v>
      </c>
      <c r="I324" s="252"/>
      <c r="J324" s="247"/>
      <c r="K324" s="247"/>
      <c r="L324" s="253"/>
      <c r="M324" s="254"/>
      <c r="N324" s="255"/>
      <c r="O324" s="255"/>
      <c r="P324" s="255"/>
      <c r="Q324" s="255"/>
      <c r="R324" s="255"/>
      <c r="S324" s="255"/>
      <c r="T324" s="256"/>
      <c r="AT324" s="257" t="s">
        <v>171</v>
      </c>
      <c r="AU324" s="257" t="s">
        <v>89</v>
      </c>
      <c r="AV324" s="12" t="s">
        <v>89</v>
      </c>
      <c r="AW324" s="12" t="s">
        <v>6</v>
      </c>
      <c r="AX324" s="12" t="s">
        <v>87</v>
      </c>
      <c r="AY324" s="257" t="s">
        <v>162</v>
      </c>
    </row>
    <row r="325" s="1" customFormat="1" ht="16.5" customHeight="1">
      <c r="B325" s="48"/>
      <c r="C325" s="235" t="s">
        <v>523</v>
      </c>
      <c r="D325" s="235" t="s">
        <v>165</v>
      </c>
      <c r="E325" s="236" t="s">
        <v>1105</v>
      </c>
      <c r="F325" s="237" t="s">
        <v>1106</v>
      </c>
      <c r="G325" s="238" t="s">
        <v>247</v>
      </c>
      <c r="H325" s="239">
        <v>445</v>
      </c>
      <c r="I325" s="240"/>
      <c r="J325" s="239">
        <f>ROUND(I325*H325,1)</f>
        <v>0</v>
      </c>
      <c r="K325" s="237" t="s">
        <v>239</v>
      </c>
      <c r="L325" s="74"/>
      <c r="M325" s="241" t="s">
        <v>36</v>
      </c>
      <c r="N325" s="242" t="s">
        <v>50</v>
      </c>
      <c r="O325" s="49"/>
      <c r="P325" s="243">
        <f>O325*H325</f>
        <v>0</v>
      </c>
      <c r="Q325" s="243">
        <v>0</v>
      </c>
      <c r="R325" s="243">
        <f>Q325*H325</f>
        <v>0</v>
      </c>
      <c r="S325" s="243">
        <v>0</v>
      </c>
      <c r="T325" s="244">
        <f>S325*H325</f>
        <v>0</v>
      </c>
      <c r="AR325" s="25" t="s">
        <v>179</v>
      </c>
      <c r="AT325" s="25" t="s">
        <v>165</v>
      </c>
      <c r="AU325" s="25" t="s">
        <v>89</v>
      </c>
      <c r="AY325" s="25" t="s">
        <v>162</v>
      </c>
      <c r="BE325" s="245">
        <f>IF(N325="základní",J325,0)</f>
        <v>0</v>
      </c>
      <c r="BF325" s="245">
        <f>IF(N325="snížená",J325,0)</f>
        <v>0</v>
      </c>
      <c r="BG325" s="245">
        <f>IF(N325="zákl. přenesená",J325,0)</f>
        <v>0</v>
      </c>
      <c r="BH325" s="245">
        <f>IF(N325="sníž. přenesená",J325,0)</f>
        <v>0</v>
      </c>
      <c r="BI325" s="245">
        <f>IF(N325="nulová",J325,0)</f>
        <v>0</v>
      </c>
      <c r="BJ325" s="25" t="s">
        <v>87</v>
      </c>
      <c r="BK325" s="245">
        <f>ROUND(I325*H325,1)</f>
        <v>0</v>
      </c>
      <c r="BL325" s="25" t="s">
        <v>179</v>
      </c>
      <c r="BM325" s="25" t="s">
        <v>3284</v>
      </c>
    </row>
    <row r="326" s="13" customFormat="1">
      <c r="B326" s="261"/>
      <c r="C326" s="262"/>
      <c r="D326" s="248" t="s">
        <v>171</v>
      </c>
      <c r="E326" s="263" t="s">
        <v>36</v>
      </c>
      <c r="F326" s="264" t="s">
        <v>3248</v>
      </c>
      <c r="G326" s="262"/>
      <c r="H326" s="263" t="s">
        <v>36</v>
      </c>
      <c r="I326" s="265"/>
      <c r="J326" s="262"/>
      <c r="K326" s="262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171</v>
      </c>
      <c r="AU326" s="270" t="s">
        <v>89</v>
      </c>
      <c r="AV326" s="13" t="s">
        <v>87</v>
      </c>
      <c r="AW326" s="13" t="s">
        <v>42</v>
      </c>
      <c r="AX326" s="13" t="s">
        <v>79</v>
      </c>
      <c r="AY326" s="270" t="s">
        <v>162</v>
      </c>
    </row>
    <row r="327" s="12" customFormat="1">
      <c r="B327" s="246"/>
      <c r="C327" s="247"/>
      <c r="D327" s="248" t="s">
        <v>171</v>
      </c>
      <c r="E327" s="249" t="s">
        <v>36</v>
      </c>
      <c r="F327" s="250" t="s">
        <v>3253</v>
      </c>
      <c r="G327" s="247"/>
      <c r="H327" s="251">
        <v>445</v>
      </c>
      <c r="I327" s="252"/>
      <c r="J327" s="247"/>
      <c r="K327" s="247"/>
      <c r="L327" s="253"/>
      <c r="M327" s="254"/>
      <c r="N327" s="255"/>
      <c r="O327" s="255"/>
      <c r="P327" s="255"/>
      <c r="Q327" s="255"/>
      <c r="R327" s="255"/>
      <c r="S327" s="255"/>
      <c r="T327" s="256"/>
      <c r="AT327" s="257" t="s">
        <v>171</v>
      </c>
      <c r="AU327" s="257" t="s">
        <v>89</v>
      </c>
      <c r="AV327" s="12" t="s">
        <v>89</v>
      </c>
      <c r="AW327" s="12" t="s">
        <v>42</v>
      </c>
      <c r="AX327" s="12" t="s">
        <v>87</v>
      </c>
      <c r="AY327" s="257" t="s">
        <v>162</v>
      </c>
    </row>
    <row r="328" s="1" customFormat="1" ht="16.5" customHeight="1">
      <c r="B328" s="48"/>
      <c r="C328" s="235" t="s">
        <v>527</v>
      </c>
      <c r="D328" s="235" t="s">
        <v>165</v>
      </c>
      <c r="E328" s="236" t="s">
        <v>2715</v>
      </c>
      <c r="F328" s="237" t="s">
        <v>2716</v>
      </c>
      <c r="G328" s="238" t="s">
        <v>247</v>
      </c>
      <c r="H328" s="239">
        <v>445</v>
      </c>
      <c r="I328" s="240"/>
      <c r="J328" s="239">
        <f>ROUND(I328*H328,1)</f>
        <v>0</v>
      </c>
      <c r="K328" s="237" t="s">
        <v>239</v>
      </c>
      <c r="L328" s="74"/>
      <c r="M328" s="241" t="s">
        <v>36</v>
      </c>
      <c r="N328" s="242" t="s">
        <v>50</v>
      </c>
      <c r="O328" s="49"/>
      <c r="P328" s="243">
        <f>O328*H328</f>
        <v>0</v>
      </c>
      <c r="Q328" s="243">
        <v>0</v>
      </c>
      <c r="R328" s="243">
        <f>Q328*H328</f>
        <v>0</v>
      </c>
      <c r="S328" s="243">
        <v>0</v>
      </c>
      <c r="T328" s="244">
        <f>S328*H328</f>
        <v>0</v>
      </c>
      <c r="AR328" s="25" t="s">
        <v>179</v>
      </c>
      <c r="AT328" s="25" t="s">
        <v>165</v>
      </c>
      <c r="AU328" s="25" t="s">
        <v>89</v>
      </c>
      <c r="AY328" s="25" t="s">
        <v>162</v>
      </c>
      <c r="BE328" s="245">
        <f>IF(N328="základní",J328,0)</f>
        <v>0</v>
      </c>
      <c r="BF328" s="245">
        <f>IF(N328="snížená",J328,0)</f>
        <v>0</v>
      </c>
      <c r="BG328" s="245">
        <f>IF(N328="zákl. přenesená",J328,0)</f>
        <v>0</v>
      </c>
      <c r="BH328" s="245">
        <f>IF(N328="sníž. přenesená",J328,0)</f>
        <v>0</v>
      </c>
      <c r="BI328" s="245">
        <f>IF(N328="nulová",J328,0)</f>
        <v>0</v>
      </c>
      <c r="BJ328" s="25" t="s">
        <v>87</v>
      </c>
      <c r="BK328" s="245">
        <f>ROUND(I328*H328,1)</f>
        <v>0</v>
      </c>
      <c r="BL328" s="25" t="s">
        <v>179</v>
      </c>
      <c r="BM328" s="25" t="s">
        <v>3285</v>
      </c>
    </row>
    <row r="329" s="13" customFormat="1">
      <c r="B329" s="261"/>
      <c r="C329" s="262"/>
      <c r="D329" s="248" t="s">
        <v>171</v>
      </c>
      <c r="E329" s="263" t="s">
        <v>36</v>
      </c>
      <c r="F329" s="264" t="s">
        <v>3248</v>
      </c>
      <c r="G329" s="262"/>
      <c r="H329" s="263" t="s">
        <v>36</v>
      </c>
      <c r="I329" s="265"/>
      <c r="J329" s="262"/>
      <c r="K329" s="262"/>
      <c r="L329" s="266"/>
      <c r="M329" s="267"/>
      <c r="N329" s="268"/>
      <c r="O329" s="268"/>
      <c r="P329" s="268"/>
      <c r="Q329" s="268"/>
      <c r="R329" s="268"/>
      <c r="S329" s="268"/>
      <c r="T329" s="269"/>
      <c r="AT329" s="270" t="s">
        <v>171</v>
      </c>
      <c r="AU329" s="270" t="s">
        <v>89</v>
      </c>
      <c r="AV329" s="13" t="s">
        <v>87</v>
      </c>
      <c r="AW329" s="13" t="s">
        <v>42</v>
      </c>
      <c r="AX329" s="13" t="s">
        <v>79</v>
      </c>
      <c r="AY329" s="270" t="s">
        <v>162</v>
      </c>
    </row>
    <row r="330" s="12" customFormat="1">
      <c r="B330" s="246"/>
      <c r="C330" s="247"/>
      <c r="D330" s="248" t="s">
        <v>171</v>
      </c>
      <c r="E330" s="249" t="s">
        <v>36</v>
      </c>
      <c r="F330" s="250" t="s">
        <v>3253</v>
      </c>
      <c r="G330" s="247"/>
      <c r="H330" s="251">
        <v>445</v>
      </c>
      <c r="I330" s="252"/>
      <c r="J330" s="247"/>
      <c r="K330" s="247"/>
      <c r="L330" s="253"/>
      <c r="M330" s="254"/>
      <c r="N330" s="255"/>
      <c r="O330" s="255"/>
      <c r="P330" s="255"/>
      <c r="Q330" s="255"/>
      <c r="R330" s="255"/>
      <c r="S330" s="255"/>
      <c r="T330" s="256"/>
      <c r="AT330" s="257" t="s">
        <v>171</v>
      </c>
      <c r="AU330" s="257" t="s">
        <v>89</v>
      </c>
      <c r="AV330" s="12" t="s">
        <v>89</v>
      </c>
      <c r="AW330" s="12" t="s">
        <v>42</v>
      </c>
      <c r="AX330" s="12" t="s">
        <v>87</v>
      </c>
      <c r="AY330" s="257" t="s">
        <v>162</v>
      </c>
    </row>
    <row r="331" s="1" customFormat="1" ht="25.5" customHeight="1">
      <c r="B331" s="48"/>
      <c r="C331" s="235" t="s">
        <v>531</v>
      </c>
      <c r="D331" s="235" t="s">
        <v>165</v>
      </c>
      <c r="E331" s="236" t="s">
        <v>1108</v>
      </c>
      <c r="F331" s="237" t="s">
        <v>1109</v>
      </c>
      <c r="G331" s="238" t="s">
        <v>174</v>
      </c>
      <c r="H331" s="239">
        <v>2</v>
      </c>
      <c r="I331" s="240"/>
      <c r="J331" s="239">
        <f>ROUND(I331*H331,1)</f>
        <v>0</v>
      </c>
      <c r="K331" s="237" t="s">
        <v>239</v>
      </c>
      <c r="L331" s="74"/>
      <c r="M331" s="241" t="s">
        <v>36</v>
      </c>
      <c r="N331" s="242" t="s">
        <v>50</v>
      </c>
      <c r="O331" s="49"/>
      <c r="P331" s="243">
        <f>O331*H331</f>
        <v>0</v>
      </c>
      <c r="Q331" s="243">
        <v>0.46009040600000001</v>
      </c>
      <c r="R331" s="243">
        <f>Q331*H331</f>
        <v>0.92018081200000001</v>
      </c>
      <c r="S331" s="243">
        <v>0</v>
      </c>
      <c r="T331" s="244">
        <f>S331*H331</f>
        <v>0</v>
      </c>
      <c r="AR331" s="25" t="s">
        <v>179</v>
      </c>
      <c r="AT331" s="25" t="s">
        <v>165</v>
      </c>
      <c r="AU331" s="25" t="s">
        <v>89</v>
      </c>
      <c r="AY331" s="25" t="s">
        <v>162</v>
      </c>
      <c r="BE331" s="245">
        <f>IF(N331="základní",J331,0)</f>
        <v>0</v>
      </c>
      <c r="BF331" s="245">
        <f>IF(N331="snížená",J331,0)</f>
        <v>0</v>
      </c>
      <c r="BG331" s="245">
        <f>IF(N331="zákl. přenesená",J331,0)</f>
        <v>0</v>
      </c>
      <c r="BH331" s="245">
        <f>IF(N331="sníž. přenesená",J331,0)</f>
        <v>0</v>
      </c>
      <c r="BI331" s="245">
        <f>IF(N331="nulová",J331,0)</f>
        <v>0</v>
      </c>
      <c r="BJ331" s="25" t="s">
        <v>87</v>
      </c>
      <c r="BK331" s="245">
        <f>ROUND(I331*H331,1)</f>
        <v>0</v>
      </c>
      <c r="BL331" s="25" t="s">
        <v>179</v>
      </c>
      <c r="BM331" s="25" t="s">
        <v>3286</v>
      </c>
    </row>
    <row r="332" s="12" customFormat="1">
      <c r="B332" s="246"/>
      <c r="C332" s="247"/>
      <c r="D332" s="248" t="s">
        <v>171</v>
      </c>
      <c r="E332" s="249" t="s">
        <v>36</v>
      </c>
      <c r="F332" s="250" t="s">
        <v>89</v>
      </c>
      <c r="G332" s="247"/>
      <c r="H332" s="251">
        <v>2</v>
      </c>
      <c r="I332" s="252"/>
      <c r="J332" s="247"/>
      <c r="K332" s="247"/>
      <c r="L332" s="253"/>
      <c r="M332" s="254"/>
      <c r="N332" s="255"/>
      <c r="O332" s="255"/>
      <c r="P332" s="255"/>
      <c r="Q332" s="255"/>
      <c r="R332" s="255"/>
      <c r="S332" s="255"/>
      <c r="T332" s="256"/>
      <c r="AT332" s="257" t="s">
        <v>171</v>
      </c>
      <c r="AU332" s="257" t="s">
        <v>89</v>
      </c>
      <c r="AV332" s="12" t="s">
        <v>89</v>
      </c>
      <c r="AW332" s="12" t="s">
        <v>42</v>
      </c>
      <c r="AX332" s="12" t="s">
        <v>87</v>
      </c>
      <c r="AY332" s="257" t="s">
        <v>162</v>
      </c>
    </row>
    <row r="333" s="1" customFormat="1" ht="16.5" customHeight="1">
      <c r="B333" s="48"/>
      <c r="C333" s="235" t="s">
        <v>535</v>
      </c>
      <c r="D333" s="235" t="s">
        <v>165</v>
      </c>
      <c r="E333" s="236" t="s">
        <v>1117</v>
      </c>
      <c r="F333" s="237" t="s">
        <v>1118</v>
      </c>
      <c r="G333" s="238" t="s">
        <v>174</v>
      </c>
      <c r="H333" s="239">
        <v>4</v>
      </c>
      <c r="I333" s="240"/>
      <c r="J333" s="239">
        <f>ROUND(I333*H333,1)</f>
        <v>0</v>
      </c>
      <c r="K333" s="237" t="s">
        <v>239</v>
      </c>
      <c r="L333" s="74"/>
      <c r="M333" s="241" t="s">
        <v>36</v>
      </c>
      <c r="N333" s="242" t="s">
        <v>50</v>
      </c>
      <c r="O333" s="49"/>
      <c r="P333" s="243">
        <f>O333*H333</f>
        <v>0</v>
      </c>
      <c r="Q333" s="243">
        <v>0.12303160000000001</v>
      </c>
      <c r="R333" s="243">
        <f>Q333*H333</f>
        <v>0.49212640000000002</v>
      </c>
      <c r="S333" s="243">
        <v>0</v>
      </c>
      <c r="T333" s="244">
        <f>S333*H333</f>
        <v>0</v>
      </c>
      <c r="AR333" s="25" t="s">
        <v>179</v>
      </c>
      <c r="AT333" s="25" t="s">
        <v>165</v>
      </c>
      <c r="AU333" s="25" t="s">
        <v>89</v>
      </c>
      <c r="AY333" s="25" t="s">
        <v>162</v>
      </c>
      <c r="BE333" s="245">
        <f>IF(N333="základní",J333,0)</f>
        <v>0</v>
      </c>
      <c r="BF333" s="245">
        <f>IF(N333="snížená",J333,0)</f>
        <v>0</v>
      </c>
      <c r="BG333" s="245">
        <f>IF(N333="zákl. přenesená",J333,0)</f>
        <v>0</v>
      </c>
      <c r="BH333" s="245">
        <f>IF(N333="sníž. přenesená",J333,0)</f>
        <v>0</v>
      </c>
      <c r="BI333" s="245">
        <f>IF(N333="nulová",J333,0)</f>
        <v>0</v>
      </c>
      <c r="BJ333" s="25" t="s">
        <v>87</v>
      </c>
      <c r="BK333" s="245">
        <f>ROUND(I333*H333,1)</f>
        <v>0</v>
      </c>
      <c r="BL333" s="25" t="s">
        <v>179</v>
      </c>
      <c r="BM333" s="25" t="s">
        <v>3287</v>
      </c>
    </row>
    <row r="334" s="13" customFormat="1">
      <c r="B334" s="261"/>
      <c r="C334" s="262"/>
      <c r="D334" s="248" t="s">
        <v>171</v>
      </c>
      <c r="E334" s="263" t="s">
        <v>36</v>
      </c>
      <c r="F334" s="264" t="s">
        <v>3248</v>
      </c>
      <c r="G334" s="262"/>
      <c r="H334" s="263" t="s">
        <v>36</v>
      </c>
      <c r="I334" s="265"/>
      <c r="J334" s="262"/>
      <c r="K334" s="262"/>
      <c r="L334" s="266"/>
      <c r="M334" s="267"/>
      <c r="N334" s="268"/>
      <c r="O334" s="268"/>
      <c r="P334" s="268"/>
      <c r="Q334" s="268"/>
      <c r="R334" s="268"/>
      <c r="S334" s="268"/>
      <c r="T334" s="269"/>
      <c r="AT334" s="270" t="s">
        <v>171</v>
      </c>
      <c r="AU334" s="270" t="s">
        <v>89</v>
      </c>
      <c r="AV334" s="13" t="s">
        <v>87</v>
      </c>
      <c r="AW334" s="13" t="s">
        <v>42</v>
      </c>
      <c r="AX334" s="13" t="s">
        <v>79</v>
      </c>
      <c r="AY334" s="270" t="s">
        <v>162</v>
      </c>
    </row>
    <row r="335" s="12" customFormat="1">
      <c r="B335" s="246"/>
      <c r="C335" s="247"/>
      <c r="D335" s="248" t="s">
        <v>171</v>
      </c>
      <c r="E335" s="249" t="s">
        <v>36</v>
      </c>
      <c r="F335" s="250" t="s">
        <v>179</v>
      </c>
      <c r="G335" s="247"/>
      <c r="H335" s="251">
        <v>4</v>
      </c>
      <c r="I335" s="252"/>
      <c r="J335" s="247"/>
      <c r="K335" s="247"/>
      <c r="L335" s="253"/>
      <c r="M335" s="254"/>
      <c r="N335" s="255"/>
      <c r="O335" s="255"/>
      <c r="P335" s="255"/>
      <c r="Q335" s="255"/>
      <c r="R335" s="255"/>
      <c r="S335" s="255"/>
      <c r="T335" s="256"/>
      <c r="AT335" s="257" t="s">
        <v>171</v>
      </c>
      <c r="AU335" s="257" t="s">
        <v>89</v>
      </c>
      <c r="AV335" s="12" t="s">
        <v>89</v>
      </c>
      <c r="AW335" s="12" t="s">
        <v>42</v>
      </c>
      <c r="AX335" s="12" t="s">
        <v>87</v>
      </c>
      <c r="AY335" s="257" t="s">
        <v>162</v>
      </c>
    </row>
    <row r="336" s="1" customFormat="1" ht="25.5" customHeight="1">
      <c r="B336" s="48"/>
      <c r="C336" s="271" t="s">
        <v>539</v>
      </c>
      <c r="D336" s="271" t="s">
        <v>159</v>
      </c>
      <c r="E336" s="272" t="s">
        <v>1121</v>
      </c>
      <c r="F336" s="273" t="s">
        <v>1122</v>
      </c>
      <c r="G336" s="274" t="s">
        <v>174</v>
      </c>
      <c r="H336" s="275">
        <v>4.04</v>
      </c>
      <c r="I336" s="276"/>
      <c r="J336" s="275">
        <f>ROUND(I336*H336,1)</f>
        <v>0</v>
      </c>
      <c r="K336" s="273" t="s">
        <v>239</v>
      </c>
      <c r="L336" s="277"/>
      <c r="M336" s="278" t="s">
        <v>36</v>
      </c>
      <c r="N336" s="279" t="s">
        <v>50</v>
      </c>
      <c r="O336" s="49"/>
      <c r="P336" s="243">
        <f>O336*H336</f>
        <v>0</v>
      </c>
      <c r="Q336" s="243">
        <v>0.013299999999999999</v>
      </c>
      <c r="R336" s="243">
        <f>Q336*H336</f>
        <v>0.053731999999999995</v>
      </c>
      <c r="S336" s="243">
        <v>0</v>
      </c>
      <c r="T336" s="244">
        <f>S336*H336</f>
        <v>0</v>
      </c>
      <c r="AR336" s="25" t="s">
        <v>195</v>
      </c>
      <c r="AT336" s="25" t="s">
        <v>159</v>
      </c>
      <c r="AU336" s="25" t="s">
        <v>89</v>
      </c>
      <c r="AY336" s="25" t="s">
        <v>162</v>
      </c>
      <c r="BE336" s="245">
        <f>IF(N336="základní",J336,0)</f>
        <v>0</v>
      </c>
      <c r="BF336" s="245">
        <f>IF(N336="snížená",J336,0)</f>
        <v>0</v>
      </c>
      <c r="BG336" s="245">
        <f>IF(N336="zákl. přenesená",J336,0)</f>
        <v>0</v>
      </c>
      <c r="BH336" s="245">
        <f>IF(N336="sníž. přenesená",J336,0)</f>
        <v>0</v>
      </c>
      <c r="BI336" s="245">
        <f>IF(N336="nulová",J336,0)</f>
        <v>0</v>
      </c>
      <c r="BJ336" s="25" t="s">
        <v>87</v>
      </c>
      <c r="BK336" s="245">
        <f>ROUND(I336*H336,1)</f>
        <v>0</v>
      </c>
      <c r="BL336" s="25" t="s">
        <v>179</v>
      </c>
      <c r="BM336" s="25" t="s">
        <v>3288</v>
      </c>
    </row>
    <row r="337" s="12" customFormat="1">
      <c r="B337" s="246"/>
      <c r="C337" s="247"/>
      <c r="D337" s="248" t="s">
        <v>171</v>
      </c>
      <c r="E337" s="247"/>
      <c r="F337" s="250" t="s">
        <v>3220</v>
      </c>
      <c r="G337" s="247"/>
      <c r="H337" s="251">
        <v>4.04</v>
      </c>
      <c r="I337" s="252"/>
      <c r="J337" s="247"/>
      <c r="K337" s="247"/>
      <c r="L337" s="253"/>
      <c r="M337" s="254"/>
      <c r="N337" s="255"/>
      <c r="O337" s="255"/>
      <c r="P337" s="255"/>
      <c r="Q337" s="255"/>
      <c r="R337" s="255"/>
      <c r="S337" s="255"/>
      <c r="T337" s="256"/>
      <c r="AT337" s="257" t="s">
        <v>171</v>
      </c>
      <c r="AU337" s="257" t="s">
        <v>89</v>
      </c>
      <c r="AV337" s="12" t="s">
        <v>89</v>
      </c>
      <c r="AW337" s="12" t="s">
        <v>6</v>
      </c>
      <c r="AX337" s="12" t="s">
        <v>87</v>
      </c>
      <c r="AY337" s="257" t="s">
        <v>162</v>
      </c>
    </row>
    <row r="338" s="1" customFormat="1" ht="16.5" customHeight="1">
      <c r="B338" s="48"/>
      <c r="C338" s="235" t="s">
        <v>543</v>
      </c>
      <c r="D338" s="235" t="s">
        <v>165</v>
      </c>
      <c r="E338" s="236" t="s">
        <v>1125</v>
      </c>
      <c r="F338" s="237" t="s">
        <v>1126</v>
      </c>
      <c r="G338" s="238" t="s">
        <v>174</v>
      </c>
      <c r="H338" s="239">
        <v>2</v>
      </c>
      <c r="I338" s="240"/>
      <c r="J338" s="239">
        <f>ROUND(I338*H338,1)</f>
        <v>0</v>
      </c>
      <c r="K338" s="237" t="s">
        <v>239</v>
      </c>
      <c r="L338" s="74"/>
      <c r="M338" s="241" t="s">
        <v>36</v>
      </c>
      <c r="N338" s="242" t="s">
        <v>50</v>
      </c>
      <c r="O338" s="49"/>
      <c r="P338" s="243">
        <f>O338*H338</f>
        <v>0</v>
      </c>
      <c r="Q338" s="243">
        <v>0.32905679999999998</v>
      </c>
      <c r="R338" s="243">
        <f>Q338*H338</f>
        <v>0.65811359999999997</v>
      </c>
      <c r="S338" s="243">
        <v>0</v>
      </c>
      <c r="T338" s="244">
        <f>S338*H338</f>
        <v>0</v>
      </c>
      <c r="AR338" s="25" t="s">
        <v>179</v>
      </c>
      <c r="AT338" s="25" t="s">
        <v>165</v>
      </c>
      <c r="AU338" s="25" t="s">
        <v>89</v>
      </c>
      <c r="AY338" s="25" t="s">
        <v>162</v>
      </c>
      <c r="BE338" s="245">
        <f>IF(N338="základní",J338,0)</f>
        <v>0</v>
      </c>
      <c r="BF338" s="245">
        <f>IF(N338="snížená",J338,0)</f>
        <v>0</v>
      </c>
      <c r="BG338" s="245">
        <f>IF(N338="zákl. přenesená",J338,0)</f>
        <v>0</v>
      </c>
      <c r="BH338" s="245">
        <f>IF(N338="sníž. přenesená",J338,0)</f>
        <v>0</v>
      </c>
      <c r="BI338" s="245">
        <f>IF(N338="nulová",J338,0)</f>
        <v>0</v>
      </c>
      <c r="BJ338" s="25" t="s">
        <v>87</v>
      </c>
      <c r="BK338" s="245">
        <f>ROUND(I338*H338,1)</f>
        <v>0</v>
      </c>
      <c r="BL338" s="25" t="s">
        <v>179</v>
      </c>
      <c r="BM338" s="25" t="s">
        <v>3289</v>
      </c>
    </row>
    <row r="339" s="13" customFormat="1">
      <c r="B339" s="261"/>
      <c r="C339" s="262"/>
      <c r="D339" s="248" t="s">
        <v>171</v>
      </c>
      <c r="E339" s="263" t="s">
        <v>36</v>
      </c>
      <c r="F339" s="264" t="s">
        <v>3248</v>
      </c>
      <c r="G339" s="262"/>
      <c r="H339" s="263" t="s">
        <v>36</v>
      </c>
      <c r="I339" s="265"/>
      <c r="J339" s="262"/>
      <c r="K339" s="262"/>
      <c r="L339" s="266"/>
      <c r="M339" s="267"/>
      <c r="N339" s="268"/>
      <c r="O339" s="268"/>
      <c r="P339" s="268"/>
      <c r="Q339" s="268"/>
      <c r="R339" s="268"/>
      <c r="S339" s="268"/>
      <c r="T339" s="269"/>
      <c r="AT339" s="270" t="s">
        <v>171</v>
      </c>
      <c r="AU339" s="270" t="s">
        <v>89</v>
      </c>
      <c r="AV339" s="13" t="s">
        <v>87</v>
      </c>
      <c r="AW339" s="13" t="s">
        <v>42</v>
      </c>
      <c r="AX339" s="13" t="s">
        <v>79</v>
      </c>
      <c r="AY339" s="270" t="s">
        <v>162</v>
      </c>
    </row>
    <row r="340" s="12" customFormat="1">
      <c r="B340" s="246"/>
      <c r="C340" s="247"/>
      <c r="D340" s="248" t="s">
        <v>171</v>
      </c>
      <c r="E340" s="249" t="s">
        <v>36</v>
      </c>
      <c r="F340" s="250" t="s">
        <v>89</v>
      </c>
      <c r="G340" s="247"/>
      <c r="H340" s="251">
        <v>2</v>
      </c>
      <c r="I340" s="252"/>
      <c r="J340" s="247"/>
      <c r="K340" s="247"/>
      <c r="L340" s="253"/>
      <c r="M340" s="254"/>
      <c r="N340" s="255"/>
      <c r="O340" s="255"/>
      <c r="P340" s="255"/>
      <c r="Q340" s="255"/>
      <c r="R340" s="255"/>
      <c r="S340" s="255"/>
      <c r="T340" s="256"/>
      <c r="AT340" s="257" t="s">
        <v>171</v>
      </c>
      <c r="AU340" s="257" t="s">
        <v>89</v>
      </c>
      <c r="AV340" s="12" t="s">
        <v>89</v>
      </c>
      <c r="AW340" s="12" t="s">
        <v>42</v>
      </c>
      <c r="AX340" s="12" t="s">
        <v>87</v>
      </c>
      <c r="AY340" s="257" t="s">
        <v>162</v>
      </c>
    </row>
    <row r="341" s="1" customFormat="1" ht="16.5" customHeight="1">
      <c r="B341" s="48"/>
      <c r="C341" s="271" t="s">
        <v>547</v>
      </c>
      <c r="D341" s="271" t="s">
        <v>159</v>
      </c>
      <c r="E341" s="272" t="s">
        <v>1128</v>
      </c>
      <c r="F341" s="273" t="s">
        <v>1129</v>
      </c>
      <c r="G341" s="274" t="s">
        <v>174</v>
      </c>
      <c r="H341" s="275">
        <v>2.02</v>
      </c>
      <c r="I341" s="276"/>
      <c r="J341" s="275">
        <f>ROUND(I341*H341,1)</f>
        <v>0</v>
      </c>
      <c r="K341" s="273" t="s">
        <v>239</v>
      </c>
      <c r="L341" s="277"/>
      <c r="M341" s="278" t="s">
        <v>36</v>
      </c>
      <c r="N341" s="279" t="s">
        <v>50</v>
      </c>
      <c r="O341" s="49"/>
      <c r="P341" s="243">
        <f>O341*H341</f>
        <v>0</v>
      </c>
      <c r="Q341" s="243">
        <v>0.029499999999999998</v>
      </c>
      <c r="R341" s="243">
        <f>Q341*H341</f>
        <v>0.059589999999999997</v>
      </c>
      <c r="S341" s="243">
        <v>0</v>
      </c>
      <c r="T341" s="244">
        <f>S341*H341</f>
        <v>0</v>
      </c>
      <c r="AR341" s="25" t="s">
        <v>195</v>
      </c>
      <c r="AT341" s="25" t="s">
        <v>159</v>
      </c>
      <c r="AU341" s="25" t="s">
        <v>89</v>
      </c>
      <c r="AY341" s="25" t="s">
        <v>162</v>
      </c>
      <c r="BE341" s="245">
        <f>IF(N341="základní",J341,0)</f>
        <v>0</v>
      </c>
      <c r="BF341" s="245">
        <f>IF(N341="snížená",J341,0)</f>
        <v>0</v>
      </c>
      <c r="BG341" s="245">
        <f>IF(N341="zákl. přenesená",J341,0)</f>
        <v>0</v>
      </c>
      <c r="BH341" s="245">
        <f>IF(N341="sníž. přenesená",J341,0)</f>
        <v>0</v>
      </c>
      <c r="BI341" s="245">
        <f>IF(N341="nulová",J341,0)</f>
        <v>0</v>
      </c>
      <c r="BJ341" s="25" t="s">
        <v>87</v>
      </c>
      <c r="BK341" s="245">
        <f>ROUND(I341*H341,1)</f>
        <v>0</v>
      </c>
      <c r="BL341" s="25" t="s">
        <v>179</v>
      </c>
      <c r="BM341" s="25" t="s">
        <v>3290</v>
      </c>
    </row>
    <row r="342" s="12" customFormat="1">
      <c r="B342" s="246"/>
      <c r="C342" s="247"/>
      <c r="D342" s="248" t="s">
        <v>171</v>
      </c>
      <c r="E342" s="247"/>
      <c r="F342" s="250" t="s">
        <v>998</v>
      </c>
      <c r="G342" s="247"/>
      <c r="H342" s="251">
        <v>2.02</v>
      </c>
      <c r="I342" s="252"/>
      <c r="J342" s="247"/>
      <c r="K342" s="247"/>
      <c r="L342" s="253"/>
      <c r="M342" s="254"/>
      <c r="N342" s="255"/>
      <c r="O342" s="255"/>
      <c r="P342" s="255"/>
      <c r="Q342" s="255"/>
      <c r="R342" s="255"/>
      <c r="S342" s="255"/>
      <c r="T342" s="256"/>
      <c r="AT342" s="257" t="s">
        <v>171</v>
      </c>
      <c r="AU342" s="257" t="s">
        <v>89</v>
      </c>
      <c r="AV342" s="12" t="s">
        <v>89</v>
      </c>
      <c r="AW342" s="12" t="s">
        <v>6</v>
      </c>
      <c r="AX342" s="12" t="s">
        <v>87</v>
      </c>
      <c r="AY342" s="257" t="s">
        <v>162</v>
      </c>
    </row>
    <row r="343" s="1" customFormat="1" ht="16.5" customHeight="1">
      <c r="B343" s="48"/>
      <c r="C343" s="235" t="s">
        <v>551</v>
      </c>
      <c r="D343" s="235" t="s">
        <v>165</v>
      </c>
      <c r="E343" s="236" t="s">
        <v>1131</v>
      </c>
      <c r="F343" s="237" t="s">
        <v>1132</v>
      </c>
      <c r="G343" s="238" t="s">
        <v>174</v>
      </c>
      <c r="H343" s="239">
        <v>1</v>
      </c>
      <c r="I343" s="240"/>
      <c r="J343" s="239">
        <f>ROUND(I343*H343,1)</f>
        <v>0</v>
      </c>
      <c r="K343" s="237" t="s">
        <v>239</v>
      </c>
      <c r="L343" s="74"/>
      <c r="M343" s="241" t="s">
        <v>36</v>
      </c>
      <c r="N343" s="242" t="s">
        <v>50</v>
      </c>
      <c r="O343" s="49"/>
      <c r="P343" s="243">
        <f>O343*H343</f>
        <v>0</v>
      </c>
      <c r="Q343" s="243">
        <v>0.00031159999999999998</v>
      </c>
      <c r="R343" s="243">
        <f>Q343*H343</f>
        <v>0.00031159999999999998</v>
      </c>
      <c r="S343" s="243">
        <v>0</v>
      </c>
      <c r="T343" s="244">
        <f>S343*H343</f>
        <v>0</v>
      </c>
      <c r="AR343" s="25" t="s">
        <v>179</v>
      </c>
      <c r="AT343" s="25" t="s">
        <v>165</v>
      </c>
      <c r="AU343" s="25" t="s">
        <v>89</v>
      </c>
      <c r="AY343" s="25" t="s">
        <v>162</v>
      </c>
      <c r="BE343" s="245">
        <f>IF(N343="základní",J343,0)</f>
        <v>0</v>
      </c>
      <c r="BF343" s="245">
        <f>IF(N343="snížená",J343,0)</f>
        <v>0</v>
      </c>
      <c r="BG343" s="245">
        <f>IF(N343="zákl. přenesená",J343,0)</f>
        <v>0</v>
      </c>
      <c r="BH343" s="245">
        <f>IF(N343="sníž. přenesená",J343,0)</f>
        <v>0</v>
      </c>
      <c r="BI343" s="245">
        <f>IF(N343="nulová",J343,0)</f>
        <v>0</v>
      </c>
      <c r="BJ343" s="25" t="s">
        <v>87</v>
      </c>
      <c r="BK343" s="245">
        <f>ROUND(I343*H343,1)</f>
        <v>0</v>
      </c>
      <c r="BL343" s="25" t="s">
        <v>179</v>
      </c>
      <c r="BM343" s="25" t="s">
        <v>3291</v>
      </c>
    </row>
    <row r="344" s="12" customFormat="1">
      <c r="B344" s="246"/>
      <c r="C344" s="247"/>
      <c r="D344" s="248" t="s">
        <v>171</v>
      </c>
      <c r="E344" s="249" t="s">
        <v>36</v>
      </c>
      <c r="F344" s="250" t="s">
        <v>87</v>
      </c>
      <c r="G344" s="247"/>
      <c r="H344" s="251">
        <v>1</v>
      </c>
      <c r="I344" s="252"/>
      <c r="J344" s="247"/>
      <c r="K344" s="247"/>
      <c r="L344" s="253"/>
      <c r="M344" s="254"/>
      <c r="N344" s="255"/>
      <c r="O344" s="255"/>
      <c r="P344" s="255"/>
      <c r="Q344" s="255"/>
      <c r="R344" s="255"/>
      <c r="S344" s="255"/>
      <c r="T344" s="256"/>
      <c r="AT344" s="257" t="s">
        <v>171</v>
      </c>
      <c r="AU344" s="257" t="s">
        <v>89</v>
      </c>
      <c r="AV344" s="12" t="s">
        <v>89</v>
      </c>
      <c r="AW344" s="12" t="s">
        <v>42</v>
      </c>
      <c r="AX344" s="12" t="s">
        <v>79</v>
      </c>
      <c r="AY344" s="257" t="s">
        <v>162</v>
      </c>
    </row>
    <row r="345" s="14" customFormat="1">
      <c r="B345" s="283"/>
      <c r="C345" s="284"/>
      <c r="D345" s="248" t="s">
        <v>171</v>
      </c>
      <c r="E345" s="285" t="s">
        <v>36</v>
      </c>
      <c r="F345" s="286" t="s">
        <v>679</v>
      </c>
      <c r="G345" s="284"/>
      <c r="H345" s="287">
        <v>1</v>
      </c>
      <c r="I345" s="288"/>
      <c r="J345" s="284"/>
      <c r="K345" s="284"/>
      <c r="L345" s="289"/>
      <c r="M345" s="290"/>
      <c r="N345" s="291"/>
      <c r="O345" s="291"/>
      <c r="P345" s="291"/>
      <c r="Q345" s="291"/>
      <c r="R345" s="291"/>
      <c r="S345" s="291"/>
      <c r="T345" s="292"/>
      <c r="AT345" s="293" t="s">
        <v>171</v>
      </c>
      <c r="AU345" s="293" t="s">
        <v>89</v>
      </c>
      <c r="AV345" s="14" t="s">
        <v>179</v>
      </c>
      <c r="AW345" s="14" t="s">
        <v>42</v>
      </c>
      <c r="AX345" s="14" t="s">
        <v>87</v>
      </c>
      <c r="AY345" s="293" t="s">
        <v>162</v>
      </c>
    </row>
    <row r="346" s="1" customFormat="1" ht="25.5" customHeight="1">
      <c r="B346" s="48"/>
      <c r="C346" s="235" t="s">
        <v>555</v>
      </c>
      <c r="D346" s="235" t="s">
        <v>165</v>
      </c>
      <c r="E346" s="236" t="s">
        <v>1134</v>
      </c>
      <c r="F346" s="237" t="s">
        <v>1135</v>
      </c>
      <c r="G346" s="238" t="s">
        <v>174</v>
      </c>
      <c r="H346" s="239">
        <v>3</v>
      </c>
      <c r="I346" s="240"/>
      <c r="J346" s="239">
        <f>ROUND(I346*H346,1)</f>
        <v>0</v>
      </c>
      <c r="K346" s="237" t="s">
        <v>239</v>
      </c>
      <c r="L346" s="74"/>
      <c r="M346" s="241" t="s">
        <v>36</v>
      </c>
      <c r="N346" s="242" t="s">
        <v>50</v>
      </c>
      <c r="O346" s="49"/>
      <c r="P346" s="243">
        <f>O346*H346</f>
        <v>0</v>
      </c>
      <c r="Q346" s="243">
        <v>0.00015799999999999999</v>
      </c>
      <c r="R346" s="243">
        <f>Q346*H346</f>
        <v>0.00047399999999999997</v>
      </c>
      <c r="S346" s="243">
        <v>0</v>
      </c>
      <c r="T346" s="244">
        <f>S346*H346</f>
        <v>0</v>
      </c>
      <c r="AR346" s="25" t="s">
        <v>179</v>
      </c>
      <c r="AT346" s="25" t="s">
        <v>165</v>
      </c>
      <c r="AU346" s="25" t="s">
        <v>89</v>
      </c>
      <c r="AY346" s="25" t="s">
        <v>162</v>
      </c>
      <c r="BE346" s="245">
        <f>IF(N346="základní",J346,0)</f>
        <v>0</v>
      </c>
      <c r="BF346" s="245">
        <f>IF(N346="snížená",J346,0)</f>
        <v>0</v>
      </c>
      <c r="BG346" s="245">
        <f>IF(N346="zákl. přenesená",J346,0)</f>
        <v>0</v>
      </c>
      <c r="BH346" s="245">
        <f>IF(N346="sníž. přenesená",J346,0)</f>
        <v>0</v>
      </c>
      <c r="BI346" s="245">
        <f>IF(N346="nulová",J346,0)</f>
        <v>0</v>
      </c>
      <c r="BJ346" s="25" t="s">
        <v>87</v>
      </c>
      <c r="BK346" s="245">
        <f>ROUND(I346*H346,1)</f>
        <v>0</v>
      </c>
      <c r="BL346" s="25" t="s">
        <v>179</v>
      </c>
      <c r="BM346" s="25" t="s">
        <v>3292</v>
      </c>
    </row>
    <row r="347" s="12" customFormat="1">
      <c r="B347" s="246"/>
      <c r="C347" s="247"/>
      <c r="D347" s="248" t="s">
        <v>171</v>
      </c>
      <c r="E347" s="249" t="s">
        <v>36</v>
      </c>
      <c r="F347" s="250" t="s">
        <v>161</v>
      </c>
      <c r="G347" s="247"/>
      <c r="H347" s="251">
        <v>3</v>
      </c>
      <c r="I347" s="252"/>
      <c r="J347" s="247"/>
      <c r="K347" s="247"/>
      <c r="L347" s="253"/>
      <c r="M347" s="254"/>
      <c r="N347" s="255"/>
      <c r="O347" s="255"/>
      <c r="P347" s="255"/>
      <c r="Q347" s="255"/>
      <c r="R347" s="255"/>
      <c r="S347" s="255"/>
      <c r="T347" s="256"/>
      <c r="AT347" s="257" t="s">
        <v>171</v>
      </c>
      <c r="AU347" s="257" t="s">
        <v>89</v>
      </c>
      <c r="AV347" s="12" t="s">
        <v>89</v>
      </c>
      <c r="AW347" s="12" t="s">
        <v>42</v>
      </c>
      <c r="AX347" s="12" t="s">
        <v>87</v>
      </c>
      <c r="AY347" s="257" t="s">
        <v>162</v>
      </c>
    </row>
    <row r="348" s="1" customFormat="1" ht="16.5" customHeight="1">
      <c r="B348" s="48"/>
      <c r="C348" s="235" t="s">
        <v>562</v>
      </c>
      <c r="D348" s="235" t="s">
        <v>165</v>
      </c>
      <c r="E348" s="236" t="s">
        <v>1137</v>
      </c>
      <c r="F348" s="237" t="s">
        <v>1138</v>
      </c>
      <c r="G348" s="238" t="s">
        <v>247</v>
      </c>
      <c r="H348" s="239">
        <v>453.80000000000001</v>
      </c>
      <c r="I348" s="240"/>
      <c r="J348" s="239">
        <f>ROUND(I348*H348,1)</f>
        <v>0</v>
      </c>
      <c r="K348" s="237" t="s">
        <v>239</v>
      </c>
      <c r="L348" s="74"/>
      <c r="M348" s="241" t="s">
        <v>36</v>
      </c>
      <c r="N348" s="242" t="s">
        <v>50</v>
      </c>
      <c r="O348" s="49"/>
      <c r="P348" s="243">
        <f>O348*H348</f>
        <v>0</v>
      </c>
      <c r="Q348" s="243">
        <v>0.00019236000000000001</v>
      </c>
      <c r="R348" s="243">
        <f>Q348*H348</f>
        <v>0.087292968000000012</v>
      </c>
      <c r="S348" s="243">
        <v>0</v>
      </c>
      <c r="T348" s="244">
        <f>S348*H348</f>
        <v>0</v>
      </c>
      <c r="AR348" s="25" t="s">
        <v>179</v>
      </c>
      <c r="AT348" s="25" t="s">
        <v>165</v>
      </c>
      <c r="AU348" s="25" t="s">
        <v>89</v>
      </c>
      <c r="AY348" s="25" t="s">
        <v>162</v>
      </c>
      <c r="BE348" s="245">
        <f>IF(N348="základní",J348,0)</f>
        <v>0</v>
      </c>
      <c r="BF348" s="245">
        <f>IF(N348="snížená",J348,0)</f>
        <v>0</v>
      </c>
      <c r="BG348" s="245">
        <f>IF(N348="zákl. přenesená",J348,0)</f>
        <v>0</v>
      </c>
      <c r="BH348" s="245">
        <f>IF(N348="sníž. přenesená",J348,0)</f>
        <v>0</v>
      </c>
      <c r="BI348" s="245">
        <f>IF(N348="nulová",J348,0)</f>
        <v>0</v>
      </c>
      <c r="BJ348" s="25" t="s">
        <v>87</v>
      </c>
      <c r="BK348" s="245">
        <f>ROUND(I348*H348,1)</f>
        <v>0</v>
      </c>
      <c r="BL348" s="25" t="s">
        <v>179</v>
      </c>
      <c r="BM348" s="25" t="s">
        <v>3293</v>
      </c>
    </row>
    <row r="349" s="13" customFormat="1">
      <c r="B349" s="261"/>
      <c r="C349" s="262"/>
      <c r="D349" s="248" t="s">
        <v>171</v>
      </c>
      <c r="E349" s="263" t="s">
        <v>36</v>
      </c>
      <c r="F349" s="264" t="s">
        <v>3248</v>
      </c>
      <c r="G349" s="262"/>
      <c r="H349" s="263" t="s">
        <v>36</v>
      </c>
      <c r="I349" s="265"/>
      <c r="J349" s="262"/>
      <c r="K349" s="262"/>
      <c r="L349" s="266"/>
      <c r="M349" s="267"/>
      <c r="N349" s="268"/>
      <c r="O349" s="268"/>
      <c r="P349" s="268"/>
      <c r="Q349" s="268"/>
      <c r="R349" s="268"/>
      <c r="S349" s="268"/>
      <c r="T349" s="269"/>
      <c r="AT349" s="270" t="s">
        <v>171</v>
      </c>
      <c r="AU349" s="270" t="s">
        <v>89</v>
      </c>
      <c r="AV349" s="13" t="s">
        <v>87</v>
      </c>
      <c r="AW349" s="13" t="s">
        <v>42</v>
      </c>
      <c r="AX349" s="13" t="s">
        <v>79</v>
      </c>
      <c r="AY349" s="270" t="s">
        <v>162</v>
      </c>
    </row>
    <row r="350" s="12" customFormat="1">
      <c r="B350" s="246"/>
      <c r="C350" s="247"/>
      <c r="D350" s="248" t="s">
        <v>171</v>
      </c>
      <c r="E350" s="249" t="s">
        <v>36</v>
      </c>
      <c r="F350" s="250" t="s">
        <v>3253</v>
      </c>
      <c r="G350" s="247"/>
      <c r="H350" s="251">
        <v>445</v>
      </c>
      <c r="I350" s="252"/>
      <c r="J350" s="247"/>
      <c r="K350" s="247"/>
      <c r="L350" s="253"/>
      <c r="M350" s="254"/>
      <c r="N350" s="255"/>
      <c r="O350" s="255"/>
      <c r="P350" s="255"/>
      <c r="Q350" s="255"/>
      <c r="R350" s="255"/>
      <c r="S350" s="255"/>
      <c r="T350" s="256"/>
      <c r="AT350" s="257" t="s">
        <v>171</v>
      </c>
      <c r="AU350" s="257" t="s">
        <v>89</v>
      </c>
      <c r="AV350" s="12" t="s">
        <v>89</v>
      </c>
      <c r="AW350" s="12" t="s">
        <v>42</v>
      </c>
      <c r="AX350" s="12" t="s">
        <v>79</v>
      </c>
      <c r="AY350" s="257" t="s">
        <v>162</v>
      </c>
    </row>
    <row r="351" s="12" customFormat="1">
      <c r="B351" s="246"/>
      <c r="C351" s="247"/>
      <c r="D351" s="248" t="s">
        <v>171</v>
      </c>
      <c r="E351" s="249" t="s">
        <v>36</v>
      </c>
      <c r="F351" s="250" t="s">
        <v>3294</v>
      </c>
      <c r="G351" s="247"/>
      <c r="H351" s="251">
        <v>8.8000000000000007</v>
      </c>
      <c r="I351" s="252"/>
      <c r="J351" s="247"/>
      <c r="K351" s="247"/>
      <c r="L351" s="253"/>
      <c r="M351" s="254"/>
      <c r="N351" s="255"/>
      <c r="O351" s="255"/>
      <c r="P351" s="255"/>
      <c r="Q351" s="255"/>
      <c r="R351" s="255"/>
      <c r="S351" s="255"/>
      <c r="T351" s="256"/>
      <c r="AT351" s="257" t="s">
        <v>171</v>
      </c>
      <c r="AU351" s="257" t="s">
        <v>89</v>
      </c>
      <c r="AV351" s="12" t="s">
        <v>89</v>
      </c>
      <c r="AW351" s="12" t="s">
        <v>42</v>
      </c>
      <c r="AX351" s="12" t="s">
        <v>79</v>
      </c>
      <c r="AY351" s="257" t="s">
        <v>162</v>
      </c>
    </row>
    <row r="352" s="14" customFormat="1">
      <c r="B352" s="283"/>
      <c r="C352" s="284"/>
      <c r="D352" s="248" t="s">
        <v>171</v>
      </c>
      <c r="E352" s="285" t="s">
        <v>36</v>
      </c>
      <c r="F352" s="286" t="s">
        <v>679</v>
      </c>
      <c r="G352" s="284"/>
      <c r="H352" s="287">
        <v>453.80000000000001</v>
      </c>
      <c r="I352" s="288"/>
      <c r="J352" s="284"/>
      <c r="K352" s="284"/>
      <c r="L352" s="289"/>
      <c r="M352" s="290"/>
      <c r="N352" s="291"/>
      <c r="O352" s="291"/>
      <c r="P352" s="291"/>
      <c r="Q352" s="291"/>
      <c r="R352" s="291"/>
      <c r="S352" s="291"/>
      <c r="T352" s="292"/>
      <c r="AT352" s="293" t="s">
        <v>171</v>
      </c>
      <c r="AU352" s="293" t="s">
        <v>89</v>
      </c>
      <c r="AV352" s="14" t="s">
        <v>179</v>
      </c>
      <c r="AW352" s="14" t="s">
        <v>42</v>
      </c>
      <c r="AX352" s="14" t="s">
        <v>87</v>
      </c>
      <c r="AY352" s="293" t="s">
        <v>162</v>
      </c>
    </row>
    <row r="353" s="1" customFormat="1" ht="16.5" customHeight="1">
      <c r="B353" s="48"/>
      <c r="C353" s="235" t="s">
        <v>566</v>
      </c>
      <c r="D353" s="235" t="s">
        <v>165</v>
      </c>
      <c r="E353" s="236" t="s">
        <v>1144</v>
      </c>
      <c r="F353" s="237" t="s">
        <v>1145</v>
      </c>
      <c r="G353" s="238" t="s">
        <v>247</v>
      </c>
      <c r="H353" s="239">
        <v>445</v>
      </c>
      <c r="I353" s="240"/>
      <c r="J353" s="239">
        <f>ROUND(I353*H353,1)</f>
        <v>0</v>
      </c>
      <c r="K353" s="237" t="s">
        <v>239</v>
      </c>
      <c r="L353" s="74"/>
      <c r="M353" s="241" t="s">
        <v>36</v>
      </c>
      <c r="N353" s="242" t="s">
        <v>50</v>
      </c>
      <c r="O353" s="49"/>
      <c r="P353" s="243">
        <f>O353*H353</f>
        <v>0</v>
      </c>
      <c r="Q353" s="243">
        <v>9.4500000000000007E-05</v>
      </c>
      <c r="R353" s="243">
        <f>Q353*H353</f>
        <v>0.0420525</v>
      </c>
      <c r="S353" s="243">
        <v>0</v>
      </c>
      <c r="T353" s="244">
        <f>S353*H353</f>
        <v>0</v>
      </c>
      <c r="AR353" s="25" t="s">
        <v>179</v>
      </c>
      <c r="AT353" s="25" t="s">
        <v>165</v>
      </c>
      <c r="AU353" s="25" t="s">
        <v>89</v>
      </c>
      <c r="AY353" s="25" t="s">
        <v>162</v>
      </c>
      <c r="BE353" s="245">
        <f>IF(N353="základní",J353,0)</f>
        <v>0</v>
      </c>
      <c r="BF353" s="245">
        <f>IF(N353="snížená",J353,0)</f>
        <v>0</v>
      </c>
      <c r="BG353" s="245">
        <f>IF(N353="zákl. přenesená",J353,0)</f>
        <v>0</v>
      </c>
      <c r="BH353" s="245">
        <f>IF(N353="sníž. přenesená",J353,0)</f>
        <v>0</v>
      </c>
      <c r="BI353" s="245">
        <f>IF(N353="nulová",J353,0)</f>
        <v>0</v>
      </c>
      <c r="BJ353" s="25" t="s">
        <v>87</v>
      </c>
      <c r="BK353" s="245">
        <f>ROUND(I353*H353,1)</f>
        <v>0</v>
      </c>
      <c r="BL353" s="25" t="s">
        <v>179</v>
      </c>
      <c r="BM353" s="25" t="s">
        <v>3295</v>
      </c>
    </row>
    <row r="354" s="13" customFormat="1">
      <c r="B354" s="261"/>
      <c r="C354" s="262"/>
      <c r="D354" s="248" t="s">
        <v>171</v>
      </c>
      <c r="E354" s="263" t="s">
        <v>36</v>
      </c>
      <c r="F354" s="264" t="s">
        <v>3248</v>
      </c>
      <c r="G354" s="262"/>
      <c r="H354" s="263" t="s">
        <v>36</v>
      </c>
      <c r="I354" s="265"/>
      <c r="J354" s="262"/>
      <c r="K354" s="262"/>
      <c r="L354" s="266"/>
      <c r="M354" s="267"/>
      <c r="N354" s="268"/>
      <c r="O354" s="268"/>
      <c r="P354" s="268"/>
      <c r="Q354" s="268"/>
      <c r="R354" s="268"/>
      <c r="S354" s="268"/>
      <c r="T354" s="269"/>
      <c r="AT354" s="270" t="s">
        <v>171</v>
      </c>
      <c r="AU354" s="270" t="s">
        <v>89</v>
      </c>
      <c r="AV354" s="13" t="s">
        <v>87</v>
      </c>
      <c r="AW354" s="13" t="s">
        <v>42</v>
      </c>
      <c r="AX354" s="13" t="s">
        <v>79</v>
      </c>
      <c r="AY354" s="270" t="s">
        <v>162</v>
      </c>
    </row>
    <row r="355" s="12" customFormat="1">
      <c r="B355" s="246"/>
      <c r="C355" s="247"/>
      <c r="D355" s="248" t="s">
        <v>171</v>
      </c>
      <c r="E355" s="249" t="s">
        <v>36</v>
      </c>
      <c r="F355" s="250" t="s">
        <v>3253</v>
      </c>
      <c r="G355" s="247"/>
      <c r="H355" s="251">
        <v>445</v>
      </c>
      <c r="I355" s="252"/>
      <c r="J355" s="247"/>
      <c r="K355" s="247"/>
      <c r="L355" s="253"/>
      <c r="M355" s="254"/>
      <c r="N355" s="255"/>
      <c r="O355" s="255"/>
      <c r="P355" s="255"/>
      <c r="Q355" s="255"/>
      <c r="R355" s="255"/>
      <c r="S355" s="255"/>
      <c r="T355" s="256"/>
      <c r="AT355" s="257" t="s">
        <v>171</v>
      </c>
      <c r="AU355" s="257" t="s">
        <v>89</v>
      </c>
      <c r="AV355" s="12" t="s">
        <v>89</v>
      </c>
      <c r="AW355" s="12" t="s">
        <v>42</v>
      </c>
      <c r="AX355" s="12" t="s">
        <v>87</v>
      </c>
      <c r="AY355" s="257" t="s">
        <v>162</v>
      </c>
    </row>
    <row r="356" s="1" customFormat="1" ht="25.5" customHeight="1">
      <c r="B356" s="48"/>
      <c r="C356" s="235" t="s">
        <v>570</v>
      </c>
      <c r="D356" s="235" t="s">
        <v>165</v>
      </c>
      <c r="E356" s="236" t="s">
        <v>1147</v>
      </c>
      <c r="F356" s="237" t="s">
        <v>1148</v>
      </c>
      <c r="G356" s="238" t="s">
        <v>174</v>
      </c>
      <c r="H356" s="239">
        <v>13.5</v>
      </c>
      <c r="I356" s="240"/>
      <c r="J356" s="239">
        <f>ROUND(I356*H356,1)</f>
        <v>0</v>
      </c>
      <c r="K356" s="237" t="s">
        <v>239</v>
      </c>
      <c r="L356" s="74"/>
      <c r="M356" s="241" t="s">
        <v>36</v>
      </c>
      <c r="N356" s="242" t="s">
        <v>50</v>
      </c>
      <c r="O356" s="49"/>
      <c r="P356" s="243">
        <f>O356*H356</f>
        <v>0</v>
      </c>
      <c r="Q356" s="243">
        <v>8.3999999999999995E-05</v>
      </c>
      <c r="R356" s="243">
        <f>Q356*H356</f>
        <v>0.001134</v>
      </c>
      <c r="S356" s="243">
        <v>0</v>
      </c>
      <c r="T356" s="244">
        <f>S356*H356</f>
        <v>0</v>
      </c>
      <c r="AR356" s="25" t="s">
        <v>179</v>
      </c>
      <c r="AT356" s="25" t="s">
        <v>165</v>
      </c>
      <c r="AU356" s="25" t="s">
        <v>89</v>
      </c>
      <c r="AY356" s="25" t="s">
        <v>162</v>
      </c>
      <c r="BE356" s="245">
        <f>IF(N356="základní",J356,0)</f>
        <v>0</v>
      </c>
      <c r="BF356" s="245">
        <f>IF(N356="snížená",J356,0)</f>
        <v>0</v>
      </c>
      <c r="BG356" s="245">
        <f>IF(N356="zákl. přenesená",J356,0)</f>
        <v>0</v>
      </c>
      <c r="BH356" s="245">
        <f>IF(N356="sníž. přenesená",J356,0)</f>
        <v>0</v>
      </c>
      <c r="BI356" s="245">
        <f>IF(N356="nulová",J356,0)</f>
        <v>0</v>
      </c>
      <c r="BJ356" s="25" t="s">
        <v>87</v>
      </c>
      <c r="BK356" s="245">
        <f>ROUND(I356*H356,1)</f>
        <v>0</v>
      </c>
      <c r="BL356" s="25" t="s">
        <v>179</v>
      </c>
      <c r="BM356" s="25" t="s">
        <v>3296</v>
      </c>
    </row>
    <row r="357" s="13" customFormat="1">
      <c r="B357" s="261"/>
      <c r="C357" s="262"/>
      <c r="D357" s="248" t="s">
        <v>171</v>
      </c>
      <c r="E357" s="263" t="s">
        <v>36</v>
      </c>
      <c r="F357" s="264" t="s">
        <v>3248</v>
      </c>
      <c r="G357" s="262"/>
      <c r="H357" s="263" t="s">
        <v>36</v>
      </c>
      <c r="I357" s="265"/>
      <c r="J357" s="262"/>
      <c r="K357" s="262"/>
      <c r="L357" s="266"/>
      <c r="M357" s="267"/>
      <c r="N357" s="268"/>
      <c r="O357" s="268"/>
      <c r="P357" s="268"/>
      <c r="Q357" s="268"/>
      <c r="R357" s="268"/>
      <c r="S357" s="268"/>
      <c r="T357" s="269"/>
      <c r="AT357" s="270" t="s">
        <v>171</v>
      </c>
      <c r="AU357" s="270" t="s">
        <v>89</v>
      </c>
      <c r="AV357" s="13" t="s">
        <v>87</v>
      </c>
      <c r="AW357" s="13" t="s">
        <v>42</v>
      </c>
      <c r="AX357" s="13" t="s">
        <v>79</v>
      </c>
      <c r="AY357" s="270" t="s">
        <v>162</v>
      </c>
    </row>
    <row r="358" s="12" customFormat="1">
      <c r="B358" s="246"/>
      <c r="C358" s="247"/>
      <c r="D358" s="248" t="s">
        <v>171</v>
      </c>
      <c r="E358" s="249" t="s">
        <v>36</v>
      </c>
      <c r="F358" s="250" t="s">
        <v>3297</v>
      </c>
      <c r="G358" s="247"/>
      <c r="H358" s="251">
        <v>13.5</v>
      </c>
      <c r="I358" s="252"/>
      <c r="J358" s="247"/>
      <c r="K358" s="247"/>
      <c r="L358" s="253"/>
      <c r="M358" s="254"/>
      <c r="N358" s="255"/>
      <c r="O358" s="255"/>
      <c r="P358" s="255"/>
      <c r="Q358" s="255"/>
      <c r="R358" s="255"/>
      <c r="S358" s="255"/>
      <c r="T358" s="256"/>
      <c r="AT358" s="257" t="s">
        <v>171</v>
      </c>
      <c r="AU358" s="257" t="s">
        <v>89</v>
      </c>
      <c r="AV358" s="12" t="s">
        <v>89</v>
      </c>
      <c r="AW358" s="12" t="s">
        <v>42</v>
      </c>
      <c r="AX358" s="12" t="s">
        <v>87</v>
      </c>
      <c r="AY358" s="257" t="s">
        <v>162</v>
      </c>
    </row>
    <row r="359" s="1" customFormat="1" ht="25.5" customHeight="1">
      <c r="B359" s="48"/>
      <c r="C359" s="235" t="s">
        <v>574</v>
      </c>
      <c r="D359" s="235" t="s">
        <v>165</v>
      </c>
      <c r="E359" s="236" t="s">
        <v>1156</v>
      </c>
      <c r="F359" s="237" t="s">
        <v>1157</v>
      </c>
      <c r="G359" s="238" t="s">
        <v>174</v>
      </c>
      <c r="H359" s="239">
        <v>4</v>
      </c>
      <c r="I359" s="240"/>
      <c r="J359" s="239">
        <f>ROUND(I359*H359,1)</f>
        <v>0</v>
      </c>
      <c r="K359" s="237" t="s">
        <v>239</v>
      </c>
      <c r="L359" s="74"/>
      <c r="M359" s="241" t="s">
        <v>36</v>
      </c>
      <c r="N359" s="242" t="s">
        <v>50</v>
      </c>
      <c r="O359" s="49"/>
      <c r="P359" s="243">
        <f>O359*H359</f>
        <v>0</v>
      </c>
      <c r="Q359" s="243">
        <v>0.00046000000000000001</v>
      </c>
      <c r="R359" s="243">
        <f>Q359*H359</f>
        <v>0.0018400000000000001</v>
      </c>
      <c r="S359" s="243">
        <v>0</v>
      </c>
      <c r="T359" s="244">
        <f>S359*H359</f>
        <v>0</v>
      </c>
      <c r="AR359" s="25" t="s">
        <v>179</v>
      </c>
      <c r="AT359" s="25" t="s">
        <v>165</v>
      </c>
      <c r="AU359" s="25" t="s">
        <v>89</v>
      </c>
      <c r="AY359" s="25" t="s">
        <v>162</v>
      </c>
      <c r="BE359" s="245">
        <f>IF(N359="základní",J359,0)</f>
        <v>0</v>
      </c>
      <c r="BF359" s="245">
        <f>IF(N359="snížená",J359,0)</f>
        <v>0</v>
      </c>
      <c r="BG359" s="245">
        <f>IF(N359="zákl. přenesená",J359,0)</f>
        <v>0</v>
      </c>
      <c r="BH359" s="245">
        <f>IF(N359="sníž. přenesená",J359,0)</f>
        <v>0</v>
      </c>
      <c r="BI359" s="245">
        <f>IF(N359="nulová",J359,0)</f>
        <v>0</v>
      </c>
      <c r="BJ359" s="25" t="s">
        <v>87</v>
      </c>
      <c r="BK359" s="245">
        <f>ROUND(I359*H359,1)</f>
        <v>0</v>
      </c>
      <c r="BL359" s="25" t="s">
        <v>179</v>
      </c>
      <c r="BM359" s="25" t="s">
        <v>3298</v>
      </c>
    </row>
    <row r="360" s="13" customFormat="1">
      <c r="B360" s="261"/>
      <c r="C360" s="262"/>
      <c r="D360" s="248" t="s">
        <v>171</v>
      </c>
      <c r="E360" s="263" t="s">
        <v>36</v>
      </c>
      <c r="F360" s="264" t="s">
        <v>3248</v>
      </c>
      <c r="G360" s="262"/>
      <c r="H360" s="263" t="s">
        <v>36</v>
      </c>
      <c r="I360" s="265"/>
      <c r="J360" s="262"/>
      <c r="K360" s="262"/>
      <c r="L360" s="266"/>
      <c r="M360" s="267"/>
      <c r="N360" s="268"/>
      <c r="O360" s="268"/>
      <c r="P360" s="268"/>
      <c r="Q360" s="268"/>
      <c r="R360" s="268"/>
      <c r="S360" s="268"/>
      <c r="T360" s="269"/>
      <c r="AT360" s="270" t="s">
        <v>171</v>
      </c>
      <c r="AU360" s="270" t="s">
        <v>89</v>
      </c>
      <c r="AV360" s="13" t="s">
        <v>87</v>
      </c>
      <c r="AW360" s="13" t="s">
        <v>42</v>
      </c>
      <c r="AX360" s="13" t="s">
        <v>79</v>
      </c>
      <c r="AY360" s="270" t="s">
        <v>162</v>
      </c>
    </row>
    <row r="361" s="12" customFormat="1">
      <c r="B361" s="246"/>
      <c r="C361" s="247"/>
      <c r="D361" s="248" t="s">
        <v>171</v>
      </c>
      <c r="E361" s="249" t="s">
        <v>36</v>
      </c>
      <c r="F361" s="250" t="s">
        <v>2986</v>
      </c>
      <c r="G361" s="247"/>
      <c r="H361" s="251">
        <v>4</v>
      </c>
      <c r="I361" s="252"/>
      <c r="J361" s="247"/>
      <c r="K361" s="247"/>
      <c r="L361" s="253"/>
      <c r="M361" s="254"/>
      <c r="N361" s="255"/>
      <c r="O361" s="255"/>
      <c r="P361" s="255"/>
      <c r="Q361" s="255"/>
      <c r="R361" s="255"/>
      <c r="S361" s="255"/>
      <c r="T361" s="256"/>
      <c r="AT361" s="257" t="s">
        <v>171</v>
      </c>
      <c r="AU361" s="257" t="s">
        <v>89</v>
      </c>
      <c r="AV361" s="12" t="s">
        <v>89</v>
      </c>
      <c r="AW361" s="12" t="s">
        <v>42</v>
      </c>
      <c r="AX361" s="12" t="s">
        <v>87</v>
      </c>
      <c r="AY361" s="257" t="s">
        <v>162</v>
      </c>
    </row>
    <row r="362" s="11" customFormat="1" ht="29.88" customHeight="1">
      <c r="B362" s="219"/>
      <c r="C362" s="220"/>
      <c r="D362" s="221" t="s">
        <v>78</v>
      </c>
      <c r="E362" s="233" t="s">
        <v>199</v>
      </c>
      <c r="F362" s="233" t="s">
        <v>236</v>
      </c>
      <c r="G362" s="220"/>
      <c r="H362" s="220"/>
      <c r="I362" s="223"/>
      <c r="J362" s="234">
        <f>BK362</f>
        <v>0</v>
      </c>
      <c r="K362" s="220"/>
      <c r="L362" s="225"/>
      <c r="M362" s="226"/>
      <c r="N362" s="227"/>
      <c r="O362" s="227"/>
      <c r="P362" s="228">
        <f>SUM(P363:P371)</f>
        <v>0</v>
      </c>
      <c r="Q362" s="227"/>
      <c r="R362" s="228">
        <f>SUM(R363:R371)</f>
        <v>0.079452945000000011</v>
      </c>
      <c r="S362" s="227"/>
      <c r="T362" s="229">
        <f>SUM(T363:T371)</f>
        <v>0</v>
      </c>
      <c r="AR362" s="230" t="s">
        <v>87</v>
      </c>
      <c r="AT362" s="231" t="s">
        <v>78</v>
      </c>
      <c r="AU362" s="231" t="s">
        <v>87</v>
      </c>
      <c r="AY362" s="230" t="s">
        <v>162</v>
      </c>
      <c r="BK362" s="232">
        <f>SUM(BK363:BK371)</f>
        <v>0</v>
      </c>
    </row>
    <row r="363" s="1" customFormat="1" ht="25.5" customHeight="1">
      <c r="B363" s="48"/>
      <c r="C363" s="235" t="s">
        <v>578</v>
      </c>
      <c r="D363" s="235" t="s">
        <v>165</v>
      </c>
      <c r="E363" s="236" t="s">
        <v>1161</v>
      </c>
      <c r="F363" s="237" t="s">
        <v>1162</v>
      </c>
      <c r="G363" s="238" t="s">
        <v>247</v>
      </c>
      <c r="H363" s="239">
        <v>131.40000000000001</v>
      </c>
      <c r="I363" s="240"/>
      <c r="J363" s="239">
        <f>ROUND(I363*H363,1)</f>
        <v>0</v>
      </c>
      <c r="K363" s="237" t="s">
        <v>239</v>
      </c>
      <c r="L363" s="74"/>
      <c r="M363" s="241" t="s">
        <v>36</v>
      </c>
      <c r="N363" s="242" t="s">
        <v>50</v>
      </c>
      <c r="O363" s="49"/>
      <c r="P363" s="243">
        <f>O363*H363</f>
        <v>0</v>
      </c>
      <c r="Q363" s="243">
        <v>0</v>
      </c>
      <c r="R363" s="243">
        <f>Q363*H363</f>
        <v>0</v>
      </c>
      <c r="S363" s="243">
        <v>0</v>
      </c>
      <c r="T363" s="244">
        <f>S363*H363</f>
        <v>0</v>
      </c>
      <c r="AR363" s="25" t="s">
        <v>179</v>
      </c>
      <c r="AT363" s="25" t="s">
        <v>165</v>
      </c>
      <c r="AU363" s="25" t="s">
        <v>89</v>
      </c>
      <c r="AY363" s="25" t="s">
        <v>162</v>
      </c>
      <c r="BE363" s="245">
        <f>IF(N363="základní",J363,0)</f>
        <v>0</v>
      </c>
      <c r="BF363" s="245">
        <f>IF(N363="snížená",J363,0)</f>
        <v>0</v>
      </c>
      <c r="BG363" s="245">
        <f>IF(N363="zákl. přenesená",J363,0)</f>
        <v>0</v>
      </c>
      <c r="BH363" s="245">
        <f>IF(N363="sníž. přenesená",J363,0)</f>
        <v>0</v>
      </c>
      <c r="BI363" s="245">
        <f>IF(N363="nulová",J363,0)</f>
        <v>0</v>
      </c>
      <c r="BJ363" s="25" t="s">
        <v>87</v>
      </c>
      <c r="BK363" s="245">
        <f>ROUND(I363*H363,1)</f>
        <v>0</v>
      </c>
      <c r="BL363" s="25" t="s">
        <v>179</v>
      </c>
      <c r="BM363" s="25" t="s">
        <v>3299</v>
      </c>
    </row>
    <row r="364" s="12" customFormat="1">
      <c r="B364" s="246"/>
      <c r="C364" s="247"/>
      <c r="D364" s="248" t="s">
        <v>171</v>
      </c>
      <c r="E364" s="249" t="s">
        <v>36</v>
      </c>
      <c r="F364" s="250" t="s">
        <v>3300</v>
      </c>
      <c r="G364" s="247"/>
      <c r="H364" s="251">
        <v>131.40000000000001</v>
      </c>
      <c r="I364" s="252"/>
      <c r="J364" s="247"/>
      <c r="K364" s="247"/>
      <c r="L364" s="253"/>
      <c r="M364" s="254"/>
      <c r="N364" s="255"/>
      <c r="O364" s="255"/>
      <c r="P364" s="255"/>
      <c r="Q364" s="255"/>
      <c r="R364" s="255"/>
      <c r="S364" s="255"/>
      <c r="T364" s="256"/>
      <c r="AT364" s="257" t="s">
        <v>171</v>
      </c>
      <c r="AU364" s="257" t="s">
        <v>89</v>
      </c>
      <c r="AV364" s="12" t="s">
        <v>89</v>
      </c>
      <c r="AW364" s="12" t="s">
        <v>42</v>
      </c>
      <c r="AX364" s="12" t="s">
        <v>79</v>
      </c>
      <c r="AY364" s="257" t="s">
        <v>162</v>
      </c>
    </row>
    <row r="365" s="14" customFormat="1">
      <c r="B365" s="283"/>
      <c r="C365" s="284"/>
      <c r="D365" s="248" t="s">
        <v>171</v>
      </c>
      <c r="E365" s="285" t="s">
        <v>36</v>
      </c>
      <c r="F365" s="286" t="s">
        <v>679</v>
      </c>
      <c r="G365" s="284"/>
      <c r="H365" s="287">
        <v>131.40000000000001</v>
      </c>
      <c r="I365" s="288"/>
      <c r="J365" s="284"/>
      <c r="K365" s="284"/>
      <c r="L365" s="289"/>
      <c r="M365" s="290"/>
      <c r="N365" s="291"/>
      <c r="O365" s="291"/>
      <c r="P365" s="291"/>
      <c r="Q365" s="291"/>
      <c r="R365" s="291"/>
      <c r="S365" s="291"/>
      <c r="T365" s="292"/>
      <c r="AT365" s="293" t="s">
        <v>171</v>
      </c>
      <c r="AU365" s="293" t="s">
        <v>89</v>
      </c>
      <c r="AV365" s="14" t="s">
        <v>179</v>
      </c>
      <c r="AW365" s="14" t="s">
        <v>42</v>
      </c>
      <c r="AX365" s="14" t="s">
        <v>87</v>
      </c>
      <c r="AY365" s="293" t="s">
        <v>162</v>
      </c>
    </row>
    <row r="366" s="1" customFormat="1" ht="38.25" customHeight="1">
      <c r="B366" s="48"/>
      <c r="C366" s="235" t="s">
        <v>582</v>
      </c>
      <c r="D366" s="235" t="s">
        <v>165</v>
      </c>
      <c r="E366" s="236" t="s">
        <v>1167</v>
      </c>
      <c r="F366" s="237" t="s">
        <v>1168</v>
      </c>
      <c r="G366" s="238" t="s">
        <v>247</v>
      </c>
      <c r="H366" s="239">
        <v>131.40000000000001</v>
      </c>
      <c r="I366" s="240"/>
      <c r="J366" s="239">
        <f>ROUND(I366*H366,1)</f>
        <v>0</v>
      </c>
      <c r="K366" s="237" t="s">
        <v>239</v>
      </c>
      <c r="L366" s="74"/>
      <c r="M366" s="241" t="s">
        <v>36</v>
      </c>
      <c r="N366" s="242" t="s">
        <v>50</v>
      </c>
      <c r="O366" s="49"/>
      <c r="P366" s="243">
        <f>O366*H366</f>
        <v>0</v>
      </c>
      <c r="Q366" s="243">
        <v>0.00060320000000000003</v>
      </c>
      <c r="R366" s="243">
        <f>Q366*H366</f>
        <v>0.079260480000000008</v>
      </c>
      <c r="S366" s="243">
        <v>0</v>
      </c>
      <c r="T366" s="244">
        <f>S366*H366</f>
        <v>0</v>
      </c>
      <c r="AR366" s="25" t="s">
        <v>179</v>
      </c>
      <c r="AT366" s="25" t="s">
        <v>165</v>
      </c>
      <c r="AU366" s="25" t="s">
        <v>89</v>
      </c>
      <c r="AY366" s="25" t="s">
        <v>162</v>
      </c>
      <c r="BE366" s="245">
        <f>IF(N366="základní",J366,0)</f>
        <v>0</v>
      </c>
      <c r="BF366" s="245">
        <f>IF(N366="snížená",J366,0)</f>
        <v>0</v>
      </c>
      <c r="BG366" s="245">
        <f>IF(N366="zákl. přenesená",J366,0)</f>
        <v>0</v>
      </c>
      <c r="BH366" s="245">
        <f>IF(N366="sníž. přenesená",J366,0)</f>
        <v>0</v>
      </c>
      <c r="BI366" s="245">
        <f>IF(N366="nulová",J366,0)</f>
        <v>0</v>
      </c>
      <c r="BJ366" s="25" t="s">
        <v>87</v>
      </c>
      <c r="BK366" s="245">
        <f>ROUND(I366*H366,1)</f>
        <v>0</v>
      </c>
      <c r="BL366" s="25" t="s">
        <v>179</v>
      </c>
      <c r="BM366" s="25" t="s">
        <v>3301</v>
      </c>
    </row>
    <row r="367" s="12" customFormat="1">
      <c r="B367" s="246"/>
      <c r="C367" s="247"/>
      <c r="D367" s="248" t="s">
        <v>171</v>
      </c>
      <c r="E367" s="249" t="s">
        <v>36</v>
      </c>
      <c r="F367" s="250" t="s">
        <v>3300</v>
      </c>
      <c r="G367" s="247"/>
      <c r="H367" s="251">
        <v>131.40000000000001</v>
      </c>
      <c r="I367" s="252"/>
      <c r="J367" s="247"/>
      <c r="K367" s="247"/>
      <c r="L367" s="253"/>
      <c r="M367" s="254"/>
      <c r="N367" s="255"/>
      <c r="O367" s="255"/>
      <c r="P367" s="255"/>
      <c r="Q367" s="255"/>
      <c r="R367" s="255"/>
      <c r="S367" s="255"/>
      <c r="T367" s="256"/>
      <c r="AT367" s="257" t="s">
        <v>171</v>
      </c>
      <c r="AU367" s="257" t="s">
        <v>89</v>
      </c>
      <c r="AV367" s="12" t="s">
        <v>89</v>
      </c>
      <c r="AW367" s="12" t="s">
        <v>42</v>
      </c>
      <c r="AX367" s="12" t="s">
        <v>79</v>
      </c>
      <c r="AY367" s="257" t="s">
        <v>162</v>
      </c>
    </row>
    <row r="368" s="14" customFormat="1">
      <c r="B368" s="283"/>
      <c r="C368" s="284"/>
      <c r="D368" s="248" t="s">
        <v>171</v>
      </c>
      <c r="E368" s="285" t="s">
        <v>36</v>
      </c>
      <c r="F368" s="286" t="s">
        <v>679</v>
      </c>
      <c r="G368" s="284"/>
      <c r="H368" s="287">
        <v>131.40000000000001</v>
      </c>
      <c r="I368" s="288"/>
      <c r="J368" s="284"/>
      <c r="K368" s="284"/>
      <c r="L368" s="289"/>
      <c r="M368" s="290"/>
      <c r="N368" s="291"/>
      <c r="O368" s="291"/>
      <c r="P368" s="291"/>
      <c r="Q368" s="291"/>
      <c r="R368" s="291"/>
      <c r="S368" s="291"/>
      <c r="T368" s="292"/>
      <c r="AT368" s="293" t="s">
        <v>171</v>
      </c>
      <c r="AU368" s="293" t="s">
        <v>89</v>
      </c>
      <c r="AV368" s="14" t="s">
        <v>179</v>
      </c>
      <c r="AW368" s="14" t="s">
        <v>42</v>
      </c>
      <c r="AX368" s="14" t="s">
        <v>87</v>
      </c>
      <c r="AY368" s="293" t="s">
        <v>162</v>
      </c>
    </row>
    <row r="369" s="1" customFormat="1" ht="25.5" customHeight="1">
      <c r="B369" s="48"/>
      <c r="C369" s="235" t="s">
        <v>586</v>
      </c>
      <c r="D369" s="235" t="s">
        <v>165</v>
      </c>
      <c r="E369" s="236" t="s">
        <v>1171</v>
      </c>
      <c r="F369" s="237" t="s">
        <v>1172</v>
      </c>
      <c r="G369" s="238" t="s">
        <v>247</v>
      </c>
      <c r="H369" s="239">
        <v>117</v>
      </c>
      <c r="I369" s="240"/>
      <c r="J369" s="239">
        <f>ROUND(I369*H369,1)</f>
        <v>0</v>
      </c>
      <c r="K369" s="237" t="s">
        <v>239</v>
      </c>
      <c r="L369" s="74"/>
      <c r="M369" s="241" t="s">
        <v>36</v>
      </c>
      <c r="N369" s="242" t="s">
        <v>50</v>
      </c>
      <c r="O369" s="49"/>
      <c r="P369" s="243">
        <f>O369*H369</f>
        <v>0</v>
      </c>
      <c r="Q369" s="243">
        <v>1.6449999999999999E-06</v>
      </c>
      <c r="R369" s="243">
        <f>Q369*H369</f>
        <v>0.00019246499999999998</v>
      </c>
      <c r="S369" s="243">
        <v>0</v>
      </c>
      <c r="T369" s="244">
        <f>S369*H369</f>
        <v>0</v>
      </c>
      <c r="AR369" s="25" t="s">
        <v>179</v>
      </c>
      <c r="AT369" s="25" t="s">
        <v>165</v>
      </c>
      <c r="AU369" s="25" t="s">
        <v>89</v>
      </c>
      <c r="AY369" s="25" t="s">
        <v>162</v>
      </c>
      <c r="BE369" s="245">
        <f>IF(N369="základní",J369,0)</f>
        <v>0</v>
      </c>
      <c r="BF369" s="245">
        <f>IF(N369="snížená",J369,0)</f>
        <v>0</v>
      </c>
      <c r="BG369" s="245">
        <f>IF(N369="zákl. přenesená",J369,0)</f>
        <v>0</v>
      </c>
      <c r="BH369" s="245">
        <f>IF(N369="sníž. přenesená",J369,0)</f>
        <v>0</v>
      </c>
      <c r="BI369" s="245">
        <f>IF(N369="nulová",J369,0)</f>
        <v>0</v>
      </c>
      <c r="BJ369" s="25" t="s">
        <v>87</v>
      </c>
      <c r="BK369" s="245">
        <f>ROUND(I369*H369,1)</f>
        <v>0</v>
      </c>
      <c r="BL369" s="25" t="s">
        <v>179</v>
      </c>
      <c r="BM369" s="25" t="s">
        <v>3302</v>
      </c>
    </row>
    <row r="370" s="12" customFormat="1">
      <c r="B370" s="246"/>
      <c r="C370" s="247"/>
      <c r="D370" s="248" t="s">
        <v>171</v>
      </c>
      <c r="E370" s="249" t="s">
        <v>36</v>
      </c>
      <c r="F370" s="250" t="s">
        <v>3303</v>
      </c>
      <c r="G370" s="247"/>
      <c r="H370" s="251">
        <v>117</v>
      </c>
      <c r="I370" s="252"/>
      <c r="J370" s="247"/>
      <c r="K370" s="247"/>
      <c r="L370" s="253"/>
      <c r="M370" s="254"/>
      <c r="N370" s="255"/>
      <c r="O370" s="255"/>
      <c r="P370" s="255"/>
      <c r="Q370" s="255"/>
      <c r="R370" s="255"/>
      <c r="S370" s="255"/>
      <c r="T370" s="256"/>
      <c r="AT370" s="257" t="s">
        <v>171</v>
      </c>
      <c r="AU370" s="257" t="s">
        <v>89</v>
      </c>
      <c r="AV370" s="12" t="s">
        <v>89</v>
      </c>
      <c r="AW370" s="12" t="s">
        <v>42</v>
      </c>
      <c r="AX370" s="12" t="s">
        <v>79</v>
      </c>
      <c r="AY370" s="257" t="s">
        <v>162</v>
      </c>
    </row>
    <row r="371" s="14" customFormat="1">
      <c r="B371" s="283"/>
      <c r="C371" s="284"/>
      <c r="D371" s="248" t="s">
        <v>171</v>
      </c>
      <c r="E371" s="285" t="s">
        <v>36</v>
      </c>
      <c r="F371" s="286" t="s">
        <v>679</v>
      </c>
      <c r="G371" s="284"/>
      <c r="H371" s="287">
        <v>117</v>
      </c>
      <c r="I371" s="288"/>
      <c r="J371" s="284"/>
      <c r="K371" s="284"/>
      <c r="L371" s="289"/>
      <c r="M371" s="290"/>
      <c r="N371" s="291"/>
      <c r="O371" s="291"/>
      <c r="P371" s="291"/>
      <c r="Q371" s="291"/>
      <c r="R371" s="291"/>
      <c r="S371" s="291"/>
      <c r="T371" s="292"/>
      <c r="AT371" s="293" t="s">
        <v>171</v>
      </c>
      <c r="AU371" s="293" t="s">
        <v>89</v>
      </c>
      <c r="AV371" s="14" t="s">
        <v>179</v>
      </c>
      <c r="AW371" s="14" t="s">
        <v>42</v>
      </c>
      <c r="AX371" s="14" t="s">
        <v>87</v>
      </c>
      <c r="AY371" s="293" t="s">
        <v>162</v>
      </c>
    </row>
    <row r="372" s="11" customFormat="1" ht="29.88" customHeight="1">
      <c r="B372" s="219"/>
      <c r="C372" s="220"/>
      <c r="D372" s="221" t="s">
        <v>78</v>
      </c>
      <c r="E372" s="233" t="s">
        <v>1176</v>
      </c>
      <c r="F372" s="233" t="s">
        <v>1177</v>
      </c>
      <c r="G372" s="220"/>
      <c r="H372" s="220"/>
      <c r="I372" s="223"/>
      <c r="J372" s="234">
        <f>BK372</f>
        <v>0</v>
      </c>
      <c r="K372" s="220"/>
      <c r="L372" s="225"/>
      <c r="M372" s="226"/>
      <c r="N372" s="227"/>
      <c r="O372" s="227"/>
      <c r="P372" s="228">
        <f>SUM(P373:P380)</f>
        <v>0</v>
      </c>
      <c r="Q372" s="227"/>
      <c r="R372" s="228">
        <f>SUM(R373:R380)</f>
        <v>0</v>
      </c>
      <c r="S372" s="227"/>
      <c r="T372" s="229">
        <f>SUM(T373:T380)</f>
        <v>0</v>
      </c>
      <c r="AR372" s="230" t="s">
        <v>87</v>
      </c>
      <c r="AT372" s="231" t="s">
        <v>78</v>
      </c>
      <c r="AU372" s="231" t="s">
        <v>87</v>
      </c>
      <c r="AY372" s="230" t="s">
        <v>162</v>
      </c>
      <c r="BK372" s="232">
        <f>SUM(BK373:BK380)</f>
        <v>0</v>
      </c>
    </row>
    <row r="373" s="1" customFormat="1" ht="25.5" customHeight="1">
      <c r="B373" s="48"/>
      <c r="C373" s="235" t="s">
        <v>590</v>
      </c>
      <c r="D373" s="235" t="s">
        <v>165</v>
      </c>
      <c r="E373" s="236" t="s">
        <v>1179</v>
      </c>
      <c r="F373" s="237" t="s">
        <v>1180</v>
      </c>
      <c r="G373" s="238" t="s">
        <v>845</v>
      </c>
      <c r="H373" s="239">
        <v>57.719999999999999</v>
      </c>
      <c r="I373" s="240"/>
      <c r="J373" s="239">
        <f>ROUND(I373*H373,1)</f>
        <v>0</v>
      </c>
      <c r="K373" s="237" t="s">
        <v>239</v>
      </c>
      <c r="L373" s="74"/>
      <c r="M373" s="241" t="s">
        <v>36</v>
      </c>
      <c r="N373" s="242" t="s">
        <v>50</v>
      </c>
      <c r="O373" s="49"/>
      <c r="P373" s="243">
        <f>O373*H373</f>
        <v>0</v>
      </c>
      <c r="Q373" s="243">
        <v>0</v>
      </c>
      <c r="R373" s="243">
        <f>Q373*H373</f>
        <v>0</v>
      </c>
      <c r="S373" s="243">
        <v>0</v>
      </c>
      <c r="T373" s="244">
        <f>S373*H373</f>
        <v>0</v>
      </c>
      <c r="AR373" s="25" t="s">
        <v>179</v>
      </c>
      <c r="AT373" s="25" t="s">
        <v>165</v>
      </c>
      <c r="AU373" s="25" t="s">
        <v>89</v>
      </c>
      <c r="AY373" s="25" t="s">
        <v>162</v>
      </c>
      <c r="BE373" s="245">
        <f>IF(N373="základní",J373,0)</f>
        <v>0</v>
      </c>
      <c r="BF373" s="245">
        <f>IF(N373="snížená",J373,0)</f>
        <v>0</v>
      </c>
      <c r="BG373" s="245">
        <f>IF(N373="zákl. přenesená",J373,0)</f>
        <v>0</v>
      </c>
      <c r="BH373" s="245">
        <f>IF(N373="sníž. přenesená",J373,0)</f>
        <v>0</v>
      </c>
      <c r="BI373" s="245">
        <f>IF(N373="nulová",J373,0)</f>
        <v>0</v>
      </c>
      <c r="BJ373" s="25" t="s">
        <v>87</v>
      </c>
      <c r="BK373" s="245">
        <f>ROUND(I373*H373,1)</f>
        <v>0</v>
      </c>
      <c r="BL373" s="25" t="s">
        <v>179</v>
      </c>
      <c r="BM373" s="25" t="s">
        <v>3304</v>
      </c>
    </row>
    <row r="374" s="1" customFormat="1" ht="25.5" customHeight="1">
      <c r="B374" s="48"/>
      <c r="C374" s="235" t="s">
        <v>594</v>
      </c>
      <c r="D374" s="235" t="s">
        <v>165</v>
      </c>
      <c r="E374" s="236" t="s">
        <v>1183</v>
      </c>
      <c r="F374" s="237" t="s">
        <v>1184</v>
      </c>
      <c r="G374" s="238" t="s">
        <v>845</v>
      </c>
      <c r="H374" s="239">
        <v>519.48000000000002</v>
      </c>
      <c r="I374" s="240"/>
      <c r="J374" s="239">
        <f>ROUND(I374*H374,1)</f>
        <v>0</v>
      </c>
      <c r="K374" s="237" t="s">
        <v>239</v>
      </c>
      <c r="L374" s="74"/>
      <c r="M374" s="241" t="s">
        <v>36</v>
      </c>
      <c r="N374" s="242" t="s">
        <v>50</v>
      </c>
      <c r="O374" s="49"/>
      <c r="P374" s="243">
        <f>O374*H374</f>
        <v>0</v>
      </c>
      <c r="Q374" s="243">
        <v>0</v>
      </c>
      <c r="R374" s="243">
        <f>Q374*H374</f>
        <v>0</v>
      </c>
      <c r="S374" s="243">
        <v>0</v>
      </c>
      <c r="T374" s="244">
        <f>S374*H374</f>
        <v>0</v>
      </c>
      <c r="AR374" s="25" t="s">
        <v>179</v>
      </c>
      <c r="AT374" s="25" t="s">
        <v>165</v>
      </c>
      <c r="AU374" s="25" t="s">
        <v>89</v>
      </c>
      <c r="AY374" s="25" t="s">
        <v>162</v>
      </c>
      <c r="BE374" s="245">
        <f>IF(N374="základní",J374,0)</f>
        <v>0</v>
      </c>
      <c r="BF374" s="245">
        <f>IF(N374="snížená",J374,0)</f>
        <v>0</v>
      </c>
      <c r="BG374" s="245">
        <f>IF(N374="zákl. přenesená",J374,0)</f>
        <v>0</v>
      </c>
      <c r="BH374" s="245">
        <f>IF(N374="sníž. přenesená",J374,0)</f>
        <v>0</v>
      </c>
      <c r="BI374" s="245">
        <f>IF(N374="nulová",J374,0)</f>
        <v>0</v>
      </c>
      <c r="BJ374" s="25" t="s">
        <v>87</v>
      </c>
      <c r="BK374" s="245">
        <f>ROUND(I374*H374,1)</f>
        <v>0</v>
      </c>
      <c r="BL374" s="25" t="s">
        <v>179</v>
      </c>
      <c r="BM374" s="25" t="s">
        <v>3305</v>
      </c>
    </row>
    <row r="375" s="12" customFormat="1">
      <c r="B375" s="246"/>
      <c r="C375" s="247"/>
      <c r="D375" s="248" t="s">
        <v>171</v>
      </c>
      <c r="E375" s="247"/>
      <c r="F375" s="250" t="s">
        <v>3306</v>
      </c>
      <c r="G375" s="247"/>
      <c r="H375" s="251">
        <v>519.48000000000002</v>
      </c>
      <c r="I375" s="252"/>
      <c r="J375" s="247"/>
      <c r="K375" s="247"/>
      <c r="L375" s="253"/>
      <c r="M375" s="254"/>
      <c r="N375" s="255"/>
      <c r="O375" s="255"/>
      <c r="P375" s="255"/>
      <c r="Q375" s="255"/>
      <c r="R375" s="255"/>
      <c r="S375" s="255"/>
      <c r="T375" s="256"/>
      <c r="AT375" s="257" t="s">
        <v>171</v>
      </c>
      <c r="AU375" s="257" t="s">
        <v>89</v>
      </c>
      <c r="AV375" s="12" t="s">
        <v>89</v>
      </c>
      <c r="AW375" s="12" t="s">
        <v>6</v>
      </c>
      <c r="AX375" s="12" t="s">
        <v>87</v>
      </c>
      <c r="AY375" s="257" t="s">
        <v>162</v>
      </c>
    </row>
    <row r="376" s="1" customFormat="1" ht="16.5" customHeight="1">
      <c r="B376" s="48"/>
      <c r="C376" s="235" t="s">
        <v>598</v>
      </c>
      <c r="D376" s="235" t="s">
        <v>165</v>
      </c>
      <c r="E376" s="236" t="s">
        <v>1188</v>
      </c>
      <c r="F376" s="237" t="s">
        <v>1189</v>
      </c>
      <c r="G376" s="238" t="s">
        <v>845</v>
      </c>
      <c r="H376" s="239">
        <v>57.719999999999999</v>
      </c>
      <c r="I376" s="240"/>
      <c r="J376" s="239">
        <f>ROUND(I376*H376,1)</f>
        <v>0</v>
      </c>
      <c r="K376" s="237" t="s">
        <v>239</v>
      </c>
      <c r="L376" s="74"/>
      <c r="M376" s="241" t="s">
        <v>36</v>
      </c>
      <c r="N376" s="242" t="s">
        <v>50</v>
      </c>
      <c r="O376" s="49"/>
      <c r="P376" s="243">
        <f>O376*H376</f>
        <v>0</v>
      </c>
      <c r="Q376" s="243">
        <v>0</v>
      </c>
      <c r="R376" s="243">
        <f>Q376*H376</f>
        <v>0</v>
      </c>
      <c r="S376" s="243">
        <v>0</v>
      </c>
      <c r="T376" s="244">
        <f>S376*H376</f>
        <v>0</v>
      </c>
      <c r="AR376" s="25" t="s">
        <v>179</v>
      </c>
      <c r="AT376" s="25" t="s">
        <v>165</v>
      </c>
      <c r="AU376" s="25" t="s">
        <v>89</v>
      </c>
      <c r="AY376" s="25" t="s">
        <v>162</v>
      </c>
      <c r="BE376" s="245">
        <f>IF(N376="základní",J376,0)</f>
        <v>0</v>
      </c>
      <c r="BF376" s="245">
        <f>IF(N376="snížená",J376,0)</f>
        <v>0</v>
      </c>
      <c r="BG376" s="245">
        <f>IF(N376="zákl. přenesená",J376,0)</f>
        <v>0</v>
      </c>
      <c r="BH376" s="245">
        <f>IF(N376="sníž. přenesená",J376,0)</f>
        <v>0</v>
      </c>
      <c r="BI376" s="245">
        <f>IF(N376="nulová",J376,0)</f>
        <v>0</v>
      </c>
      <c r="BJ376" s="25" t="s">
        <v>87</v>
      </c>
      <c r="BK376" s="245">
        <f>ROUND(I376*H376,1)</f>
        <v>0</v>
      </c>
      <c r="BL376" s="25" t="s">
        <v>179</v>
      </c>
      <c r="BM376" s="25" t="s">
        <v>3307</v>
      </c>
    </row>
    <row r="377" s="1" customFormat="1" ht="25.5" customHeight="1">
      <c r="B377" s="48"/>
      <c r="C377" s="235" t="s">
        <v>602</v>
      </c>
      <c r="D377" s="235" t="s">
        <v>165</v>
      </c>
      <c r="E377" s="236" t="s">
        <v>1192</v>
      </c>
      <c r="F377" s="237" t="s">
        <v>1193</v>
      </c>
      <c r="G377" s="238" t="s">
        <v>845</v>
      </c>
      <c r="H377" s="239">
        <v>26.670000000000002</v>
      </c>
      <c r="I377" s="240"/>
      <c r="J377" s="239">
        <f>ROUND(I377*H377,1)</f>
        <v>0</v>
      </c>
      <c r="K377" s="237" t="s">
        <v>239</v>
      </c>
      <c r="L377" s="74"/>
      <c r="M377" s="241" t="s">
        <v>36</v>
      </c>
      <c r="N377" s="242" t="s">
        <v>50</v>
      </c>
      <c r="O377" s="49"/>
      <c r="P377" s="243">
        <f>O377*H377</f>
        <v>0</v>
      </c>
      <c r="Q377" s="243">
        <v>0</v>
      </c>
      <c r="R377" s="243">
        <f>Q377*H377</f>
        <v>0</v>
      </c>
      <c r="S377" s="243">
        <v>0</v>
      </c>
      <c r="T377" s="244">
        <f>S377*H377</f>
        <v>0</v>
      </c>
      <c r="AR377" s="25" t="s">
        <v>179</v>
      </c>
      <c r="AT377" s="25" t="s">
        <v>165</v>
      </c>
      <c r="AU377" s="25" t="s">
        <v>89</v>
      </c>
      <c r="AY377" s="25" t="s">
        <v>162</v>
      </c>
      <c r="BE377" s="245">
        <f>IF(N377="základní",J377,0)</f>
        <v>0</v>
      </c>
      <c r="BF377" s="245">
        <f>IF(N377="snížená",J377,0)</f>
        <v>0</v>
      </c>
      <c r="BG377" s="245">
        <f>IF(N377="zákl. přenesená",J377,0)</f>
        <v>0</v>
      </c>
      <c r="BH377" s="245">
        <f>IF(N377="sníž. přenesená",J377,0)</f>
        <v>0</v>
      </c>
      <c r="BI377" s="245">
        <f>IF(N377="nulová",J377,0)</f>
        <v>0</v>
      </c>
      <c r="BJ377" s="25" t="s">
        <v>87</v>
      </c>
      <c r="BK377" s="245">
        <f>ROUND(I377*H377,1)</f>
        <v>0</v>
      </c>
      <c r="BL377" s="25" t="s">
        <v>179</v>
      </c>
      <c r="BM377" s="25" t="s">
        <v>3308</v>
      </c>
    </row>
    <row r="378" s="12" customFormat="1">
      <c r="B378" s="246"/>
      <c r="C378" s="247"/>
      <c r="D378" s="248" t="s">
        <v>171</v>
      </c>
      <c r="E378" s="249" t="s">
        <v>36</v>
      </c>
      <c r="F378" s="250" t="s">
        <v>3309</v>
      </c>
      <c r="G378" s="247"/>
      <c r="H378" s="251">
        <v>26.670000000000002</v>
      </c>
      <c r="I378" s="252"/>
      <c r="J378" s="247"/>
      <c r="K378" s="247"/>
      <c r="L378" s="253"/>
      <c r="M378" s="254"/>
      <c r="N378" s="255"/>
      <c r="O378" s="255"/>
      <c r="P378" s="255"/>
      <c r="Q378" s="255"/>
      <c r="R378" s="255"/>
      <c r="S378" s="255"/>
      <c r="T378" s="256"/>
      <c r="AT378" s="257" t="s">
        <v>171</v>
      </c>
      <c r="AU378" s="257" t="s">
        <v>89</v>
      </c>
      <c r="AV378" s="12" t="s">
        <v>89</v>
      </c>
      <c r="AW378" s="12" t="s">
        <v>42</v>
      </c>
      <c r="AX378" s="12" t="s">
        <v>87</v>
      </c>
      <c r="AY378" s="257" t="s">
        <v>162</v>
      </c>
    </row>
    <row r="379" s="1" customFormat="1" ht="25.5" customHeight="1">
      <c r="B379" s="48"/>
      <c r="C379" s="235" t="s">
        <v>606</v>
      </c>
      <c r="D379" s="235" t="s">
        <v>165</v>
      </c>
      <c r="E379" s="236" t="s">
        <v>1197</v>
      </c>
      <c r="F379" s="237" t="s">
        <v>844</v>
      </c>
      <c r="G379" s="238" t="s">
        <v>845</v>
      </c>
      <c r="H379" s="239">
        <v>31.050000000000001</v>
      </c>
      <c r="I379" s="240"/>
      <c r="J379" s="239">
        <f>ROUND(I379*H379,1)</f>
        <v>0</v>
      </c>
      <c r="K379" s="237" t="s">
        <v>239</v>
      </c>
      <c r="L379" s="74"/>
      <c r="M379" s="241" t="s">
        <v>36</v>
      </c>
      <c r="N379" s="242" t="s">
        <v>50</v>
      </c>
      <c r="O379" s="49"/>
      <c r="P379" s="243">
        <f>O379*H379</f>
        <v>0</v>
      </c>
      <c r="Q379" s="243">
        <v>0</v>
      </c>
      <c r="R379" s="243">
        <f>Q379*H379</f>
        <v>0</v>
      </c>
      <c r="S379" s="243">
        <v>0</v>
      </c>
      <c r="T379" s="244">
        <f>S379*H379</f>
        <v>0</v>
      </c>
      <c r="AR379" s="25" t="s">
        <v>179</v>
      </c>
      <c r="AT379" s="25" t="s">
        <v>165</v>
      </c>
      <c r="AU379" s="25" t="s">
        <v>89</v>
      </c>
      <c r="AY379" s="25" t="s">
        <v>162</v>
      </c>
      <c r="BE379" s="245">
        <f>IF(N379="základní",J379,0)</f>
        <v>0</v>
      </c>
      <c r="BF379" s="245">
        <f>IF(N379="snížená",J379,0)</f>
        <v>0</v>
      </c>
      <c r="BG379" s="245">
        <f>IF(N379="zákl. přenesená",J379,0)</f>
        <v>0</v>
      </c>
      <c r="BH379" s="245">
        <f>IF(N379="sníž. přenesená",J379,0)</f>
        <v>0</v>
      </c>
      <c r="BI379" s="245">
        <f>IF(N379="nulová",J379,0)</f>
        <v>0</v>
      </c>
      <c r="BJ379" s="25" t="s">
        <v>87</v>
      </c>
      <c r="BK379" s="245">
        <f>ROUND(I379*H379,1)</f>
        <v>0</v>
      </c>
      <c r="BL379" s="25" t="s">
        <v>179</v>
      </c>
      <c r="BM379" s="25" t="s">
        <v>3310</v>
      </c>
    </row>
    <row r="380" s="12" customFormat="1">
      <c r="B380" s="246"/>
      <c r="C380" s="247"/>
      <c r="D380" s="248" t="s">
        <v>171</v>
      </c>
      <c r="E380" s="249" t="s">
        <v>36</v>
      </c>
      <c r="F380" s="250" t="s">
        <v>3311</v>
      </c>
      <c r="G380" s="247"/>
      <c r="H380" s="251">
        <v>31.050000000000001</v>
      </c>
      <c r="I380" s="252"/>
      <c r="J380" s="247"/>
      <c r="K380" s="247"/>
      <c r="L380" s="253"/>
      <c r="M380" s="254"/>
      <c r="N380" s="255"/>
      <c r="O380" s="255"/>
      <c r="P380" s="255"/>
      <c r="Q380" s="255"/>
      <c r="R380" s="255"/>
      <c r="S380" s="255"/>
      <c r="T380" s="256"/>
      <c r="AT380" s="257" t="s">
        <v>171</v>
      </c>
      <c r="AU380" s="257" t="s">
        <v>89</v>
      </c>
      <c r="AV380" s="12" t="s">
        <v>89</v>
      </c>
      <c r="AW380" s="12" t="s">
        <v>42</v>
      </c>
      <c r="AX380" s="12" t="s">
        <v>87</v>
      </c>
      <c r="AY380" s="257" t="s">
        <v>162</v>
      </c>
    </row>
    <row r="381" s="11" customFormat="1" ht="29.88" customHeight="1">
      <c r="B381" s="219"/>
      <c r="C381" s="220"/>
      <c r="D381" s="221" t="s">
        <v>78</v>
      </c>
      <c r="E381" s="233" t="s">
        <v>1200</v>
      </c>
      <c r="F381" s="233" t="s">
        <v>1201</v>
      </c>
      <c r="G381" s="220"/>
      <c r="H381" s="220"/>
      <c r="I381" s="223"/>
      <c r="J381" s="234">
        <f>BK381</f>
        <v>0</v>
      </c>
      <c r="K381" s="220"/>
      <c r="L381" s="225"/>
      <c r="M381" s="226"/>
      <c r="N381" s="227"/>
      <c r="O381" s="227"/>
      <c r="P381" s="228">
        <f>SUM(P382:P383)</f>
        <v>0</v>
      </c>
      <c r="Q381" s="227"/>
      <c r="R381" s="228">
        <f>SUM(R382:R383)</f>
        <v>0</v>
      </c>
      <c r="S381" s="227"/>
      <c r="T381" s="229">
        <f>SUM(T382:T383)</f>
        <v>0</v>
      </c>
      <c r="AR381" s="230" t="s">
        <v>87</v>
      </c>
      <c r="AT381" s="231" t="s">
        <v>78</v>
      </c>
      <c r="AU381" s="231" t="s">
        <v>87</v>
      </c>
      <c r="AY381" s="230" t="s">
        <v>162</v>
      </c>
      <c r="BK381" s="232">
        <f>SUM(BK382:BK383)</f>
        <v>0</v>
      </c>
    </row>
    <row r="382" s="1" customFormat="1" ht="38.25" customHeight="1">
      <c r="B382" s="48"/>
      <c r="C382" s="235" t="s">
        <v>611</v>
      </c>
      <c r="D382" s="235" t="s">
        <v>165</v>
      </c>
      <c r="E382" s="236" t="s">
        <v>1203</v>
      </c>
      <c r="F382" s="237" t="s">
        <v>1204</v>
      </c>
      <c r="G382" s="238" t="s">
        <v>845</v>
      </c>
      <c r="H382" s="239">
        <v>5.79</v>
      </c>
      <c r="I382" s="240"/>
      <c r="J382" s="239">
        <f>ROUND(I382*H382,1)</f>
        <v>0</v>
      </c>
      <c r="K382" s="237" t="s">
        <v>239</v>
      </c>
      <c r="L382" s="74"/>
      <c r="M382" s="241" t="s">
        <v>36</v>
      </c>
      <c r="N382" s="242" t="s">
        <v>50</v>
      </c>
      <c r="O382" s="49"/>
      <c r="P382" s="243">
        <f>O382*H382</f>
        <v>0</v>
      </c>
      <c r="Q382" s="243">
        <v>0</v>
      </c>
      <c r="R382" s="243">
        <f>Q382*H382</f>
        <v>0</v>
      </c>
      <c r="S382" s="243">
        <v>0</v>
      </c>
      <c r="T382" s="244">
        <f>S382*H382</f>
        <v>0</v>
      </c>
      <c r="AR382" s="25" t="s">
        <v>179</v>
      </c>
      <c r="AT382" s="25" t="s">
        <v>165</v>
      </c>
      <c r="AU382" s="25" t="s">
        <v>89</v>
      </c>
      <c r="AY382" s="25" t="s">
        <v>162</v>
      </c>
      <c r="BE382" s="245">
        <f>IF(N382="základní",J382,0)</f>
        <v>0</v>
      </c>
      <c r="BF382" s="245">
        <f>IF(N382="snížená",J382,0)</f>
        <v>0</v>
      </c>
      <c r="BG382" s="245">
        <f>IF(N382="zákl. přenesená",J382,0)</f>
        <v>0</v>
      </c>
      <c r="BH382" s="245">
        <f>IF(N382="sníž. přenesená",J382,0)</f>
        <v>0</v>
      </c>
      <c r="BI382" s="245">
        <f>IF(N382="nulová",J382,0)</f>
        <v>0</v>
      </c>
      <c r="BJ382" s="25" t="s">
        <v>87</v>
      </c>
      <c r="BK382" s="245">
        <f>ROUND(I382*H382,1)</f>
        <v>0</v>
      </c>
      <c r="BL382" s="25" t="s">
        <v>179</v>
      </c>
      <c r="BM382" s="25" t="s">
        <v>3312</v>
      </c>
    </row>
    <row r="383" s="1" customFormat="1" ht="38.25" customHeight="1">
      <c r="B383" s="48"/>
      <c r="C383" s="235" t="s">
        <v>618</v>
      </c>
      <c r="D383" s="235" t="s">
        <v>165</v>
      </c>
      <c r="E383" s="236" t="s">
        <v>1207</v>
      </c>
      <c r="F383" s="237" t="s">
        <v>1208</v>
      </c>
      <c r="G383" s="238" t="s">
        <v>845</v>
      </c>
      <c r="H383" s="239">
        <v>5.79</v>
      </c>
      <c r="I383" s="240"/>
      <c r="J383" s="239">
        <f>ROUND(I383*H383,1)</f>
        <v>0</v>
      </c>
      <c r="K383" s="237" t="s">
        <v>239</v>
      </c>
      <c r="L383" s="74"/>
      <c r="M383" s="241" t="s">
        <v>36</v>
      </c>
      <c r="N383" s="242" t="s">
        <v>50</v>
      </c>
      <c r="O383" s="49"/>
      <c r="P383" s="243">
        <f>O383*H383</f>
        <v>0</v>
      </c>
      <c r="Q383" s="243">
        <v>0</v>
      </c>
      <c r="R383" s="243">
        <f>Q383*H383</f>
        <v>0</v>
      </c>
      <c r="S383" s="243">
        <v>0</v>
      </c>
      <c r="T383" s="244">
        <f>S383*H383</f>
        <v>0</v>
      </c>
      <c r="AR383" s="25" t="s">
        <v>179</v>
      </c>
      <c r="AT383" s="25" t="s">
        <v>165</v>
      </c>
      <c r="AU383" s="25" t="s">
        <v>89</v>
      </c>
      <c r="AY383" s="25" t="s">
        <v>162</v>
      </c>
      <c r="BE383" s="245">
        <f>IF(N383="základní",J383,0)</f>
        <v>0</v>
      </c>
      <c r="BF383" s="245">
        <f>IF(N383="snížená",J383,0)</f>
        <v>0</v>
      </c>
      <c r="BG383" s="245">
        <f>IF(N383="zákl. přenesená",J383,0)</f>
        <v>0</v>
      </c>
      <c r="BH383" s="245">
        <f>IF(N383="sníž. přenesená",J383,0)</f>
        <v>0</v>
      </c>
      <c r="BI383" s="245">
        <f>IF(N383="nulová",J383,0)</f>
        <v>0</v>
      </c>
      <c r="BJ383" s="25" t="s">
        <v>87</v>
      </c>
      <c r="BK383" s="245">
        <f>ROUND(I383*H383,1)</f>
        <v>0</v>
      </c>
      <c r="BL383" s="25" t="s">
        <v>179</v>
      </c>
      <c r="BM383" s="25" t="s">
        <v>3313</v>
      </c>
    </row>
    <row r="384" s="11" customFormat="1" ht="37.44001" customHeight="1">
      <c r="B384" s="219"/>
      <c r="C384" s="220"/>
      <c r="D384" s="221" t="s">
        <v>78</v>
      </c>
      <c r="E384" s="222" t="s">
        <v>159</v>
      </c>
      <c r="F384" s="222" t="s">
        <v>160</v>
      </c>
      <c r="G384" s="220"/>
      <c r="H384" s="220"/>
      <c r="I384" s="223"/>
      <c r="J384" s="224">
        <f>BK384</f>
        <v>0</v>
      </c>
      <c r="K384" s="220"/>
      <c r="L384" s="225"/>
      <c r="M384" s="226"/>
      <c r="N384" s="227"/>
      <c r="O384" s="227"/>
      <c r="P384" s="228">
        <f>P385</f>
        <v>0</v>
      </c>
      <c r="Q384" s="227"/>
      <c r="R384" s="228">
        <f>R385</f>
        <v>0.32118000000000002</v>
      </c>
      <c r="S384" s="227"/>
      <c r="T384" s="229">
        <f>T385</f>
        <v>0</v>
      </c>
      <c r="AR384" s="230" t="s">
        <v>161</v>
      </c>
      <c r="AT384" s="231" t="s">
        <v>78</v>
      </c>
      <c r="AU384" s="231" t="s">
        <v>79</v>
      </c>
      <c r="AY384" s="230" t="s">
        <v>162</v>
      </c>
      <c r="BK384" s="232">
        <f>BK385</f>
        <v>0</v>
      </c>
    </row>
    <row r="385" s="11" customFormat="1" ht="19.92" customHeight="1">
      <c r="B385" s="219"/>
      <c r="C385" s="220"/>
      <c r="D385" s="221" t="s">
        <v>78</v>
      </c>
      <c r="E385" s="233" t="s">
        <v>609</v>
      </c>
      <c r="F385" s="233" t="s">
        <v>610</v>
      </c>
      <c r="G385" s="220"/>
      <c r="H385" s="220"/>
      <c r="I385" s="223"/>
      <c r="J385" s="234">
        <f>BK385</f>
        <v>0</v>
      </c>
      <c r="K385" s="220"/>
      <c r="L385" s="225"/>
      <c r="M385" s="226"/>
      <c r="N385" s="227"/>
      <c r="O385" s="227"/>
      <c r="P385" s="228">
        <f>SUM(P386:P389)</f>
        <v>0</v>
      </c>
      <c r="Q385" s="227"/>
      <c r="R385" s="228">
        <f>SUM(R386:R389)</f>
        <v>0.32118000000000002</v>
      </c>
      <c r="S385" s="227"/>
      <c r="T385" s="229">
        <f>SUM(T386:T389)</f>
        <v>0</v>
      </c>
      <c r="AR385" s="230" t="s">
        <v>161</v>
      </c>
      <c r="AT385" s="231" t="s">
        <v>78</v>
      </c>
      <c r="AU385" s="231" t="s">
        <v>87</v>
      </c>
      <c r="AY385" s="230" t="s">
        <v>162</v>
      </c>
      <c r="BK385" s="232">
        <f>SUM(BK386:BK389)</f>
        <v>0</v>
      </c>
    </row>
    <row r="386" s="1" customFormat="1" ht="16.5" customHeight="1">
      <c r="B386" s="48"/>
      <c r="C386" s="235" t="s">
        <v>622</v>
      </c>
      <c r="D386" s="235" t="s">
        <v>165</v>
      </c>
      <c r="E386" s="236" t="s">
        <v>1211</v>
      </c>
      <c r="F386" s="237" t="s">
        <v>1212</v>
      </c>
      <c r="G386" s="238" t="s">
        <v>1213</v>
      </c>
      <c r="H386" s="239">
        <v>0.45000000000000001</v>
      </c>
      <c r="I386" s="240"/>
      <c r="J386" s="239">
        <f>ROUND(I386*H386,1)</f>
        <v>0</v>
      </c>
      <c r="K386" s="237" t="s">
        <v>239</v>
      </c>
      <c r="L386" s="74"/>
      <c r="M386" s="241" t="s">
        <v>36</v>
      </c>
      <c r="N386" s="242" t="s">
        <v>50</v>
      </c>
      <c r="O386" s="49"/>
      <c r="P386" s="243">
        <f>O386*H386</f>
        <v>0</v>
      </c>
      <c r="Q386" s="243">
        <v>0.0099000000000000008</v>
      </c>
      <c r="R386" s="243">
        <f>Q386*H386</f>
        <v>0.0044550000000000006</v>
      </c>
      <c r="S386" s="243">
        <v>0</v>
      </c>
      <c r="T386" s="244">
        <f>S386*H386</f>
        <v>0</v>
      </c>
      <c r="AR386" s="25" t="s">
        <v>169</v>
      </c>
      <c r="AT386" s="25" t="s">
        <v>165</v>
      </c>
      <c r="AU386" s="25" t="s">
        <v>89</v>
      </c>
      <c r="AY386" s="25" t="s">
        <v>162</v>
      </c>
      <c r="BE386" s="245">
        <f>IF(N386="základní",J386,0)</f>
        <v>0</v>
      </c>
      <c r="BF386" s="245">
        <f>IF(N386="snížená",J386,0)</f>
        <v>0</v>
      </c>
      <c r="BG386" s="245">
        <f>IF(N386="zákl. přenesená",J386,0)</f>
        <v>0</v>
      </c>
      <c r="BH386" s="245">
        <f>IF(N386="sníž. přenesená",J386,0)</f>
        <v>0</v>
      </c>
      <c r="BI386" s="245">
        <f>IF(N386="nulová",J386,0)</f>
        <v>0</v>
      </c>
      <c r="BJ386" s="25" t="s">
        <v>87</v>
      </c>
      <c r="BK386" s="245">
        <f>ROUND(I386*H386,1)</f>
        <v>0</v>
      </c>
      <c r="BL386" s="25" t="s">
        <v>169</v>
      </c>
      <c r="BM386" s="25" t="s">
        <v>3314</v>
      </c>
    </row>
    <row r="387" s="12" customFormat="1">
      <c r="B387" s="246"/>
      <c r="C387" s="247"/>
      <c r="D387" s="248" t="s">
        <v>171</v>
      </c>
      <c r="E387" s="249" t="s">
        <v>36</v>
      </c>
      <c r="F387" s="250" t="s">
        <v>3315</v>
      </c>
      <c r="G387" s="247"/>
      <c r="H387" s="251">
        <v>0.45000000000000001</v>
      </c>
      <c r="I387" s="252"/>
      <c r="J387" s="247"/>
      <c r="K387" s="247"/>
      <c r="L387" s="253"/>
      <c r="M387" s="254"/>
      <c r="N387" s="255"/>
      <c r="O387" s="255"/>
      <c r="P387" s="255"/>
      <c r="Q387" s="255"/>
      <c r="R387" s="255"/>
      <c r="S387" s="255"/>
      <c r="T387" s="256"/>
      <c r="AT387" s="257" t="s">
        <v>171</v>
      </c>
      <c r="AU387" s="257" t="s">
        <v>89</v>
      </c>
      <c r="AV387" s="12" t="s">
        <v>89</v>
      </c>
      <c r="AW387" s="12" t="s">
        <v>42</v>
      </c>
      <c r="AX387" s="12" t="s">
        <v>87</v>
      </c>
      <c r="AY387" s="257" t="s">
        <v>162</v>
      </c>
    </row>
    <row r="388" s="1" customFormat="1" ht="25.5" customHeight="1">
      <c r="B388" s="48"/>
      <c r="C388" s="235" t="s">
        <v>626</v>
      </c>
      <c r="D388" s="235" t="s">
        <v>165</v>
      </c>
      <c r="E388" s="236" t="s">
        <v>1217</v>
      </c>
      <c r="F388" s="237" t="s">
        <v>1218</v>
      </c>
      <c r="G388" s="238" t="s">
        <v>174</v>
      </c>
      <c r="H388" s="239">
        <v>3</v>
      </c>
      <c r="I388" s="240"/>
      <c r="J388" s="239">
        <f>ROUND(I388*H388,1)</f>
        <v>0</v>
      </c>
      <c r="K388" s="237" t="s">
        <v>239</v>
      </c>
      <c r="L388" s="74"/>
      <c r="M388" s="241" t="s">
        <v>36</v>
      </c>
      <c r="N388" s="242" t="s">
        <v>50</v>
      </c>
      <c r="O388" s="49"/>
      <c r="P388" s="243">
        <f>O388*H388</f>
        <v>0</v>
      </c>
      <c r="Q388" s="243">
        <v>0.105575</v>
      </c>
      <c r="R388" s="243">
        <f>Q388*H388</f>
        <v>0.31672500000000003</v>
      </c>
      <c r="S388" s="243">
        <v>0</v>
      </c>
      <c r="T388" s="244">
        <f>S388*H388</f>
        <v>0</v>
      </c>
      <c r="AR388" s="25" t="s">
        <v>169</v>
      </c>
      <c r="AT388" s="25" t="s">
        <v>165</v>
      </c>
      <c r="AU388" s="25" t="s">
        <v>89</v>
      </c>
      <c r="AY388" s="25" t="s">
        <v>162</v>
      </c>
      <c r="BE388" s="245">
        <f>IF(N388="základní",J388,0)</f>
        <v>0</v>
      </c>
      <c r="BF388" s="245">
        <f>IF(N388="snížená",J388,0)</f>
        <v>0</v>
      </c>
      <c r="BG388" s="245">
        <f>IF(N388="zákl. přenesená",J388,0)</f>
        <v>0</v>
      </c>
      <c r="BH388" s="245">
        <f>IF(N388="sníž. přenesená",J388,0)</f>
        <v>0</v>
      </c>
      <c r="BI388" s="245">
        <f>IF(N388="nulová",J388,0)</f>
        <v>0</v>
      </c>
      <c r="BJ388" s="25" t="s">
        <v>87</v>
      </c>
      <c r="BK388" s="245">
        <f>ROUND(I388*H388,1)</f>
        <v>0</v>
      </c>
      <c r="BL388" s="25" t="s">
        <v>169</v>
      </c>
      <c r="BM388" s="25" t="s">
        <v>3316</v>
      </c>
    </row>
    <row r="389" s="12" customFormat="1">
      <c r="B389" s="246"/>
      <c r="C389" s="247"/>
      <c r="D389" s="248" t="s">
        <v>171</v>
      </c>
      <c r="E389" s="249" t="s">
        <v>36</v>
      </c>
      <c r="F389" s="250" t="s">
        <v>161</v>
      </c>
      <c r="G389" s="247"/>
      <c r="H389" s="251">
        <v>3</v>
      </c>
      <c r="I389" s="252"/>
      <c r="J389" s="247"/>
      <c r="K389" s="247"/>
      <c r="L389" s="253"/>
      <c r="M389" s="258"/>
      <c r="N389" s="259"/>
      <c r="O389" s="259"/>
      <c r="P389" s="259"/>
      <c r="Q389" s="259"/>
      <c r="R389" s="259"/>
      <c r="S389" s="259"/>
      <c r="T389" s="260"/>
      <c r="AT389" s="257" t="s">
        <v>171</v>
      </c>
      <c r="AU389" s="257" t="s">
        <v>89</v>
      </c>
      <c r="AV389" s="12" t="s">
        <v>89</v>
      </c>
      <c r="AW389" s="12" t="s">
        <v>42</v>
      </c>
      <c r="AX389" s="12" t="s">
        <v>87</v>
      </c>
      <c r="AY389" s="257" t="s">
        <v>162</v>
      </c>
    </row>
    <row r="390" s="1" customFormat="1" ht="6.96" customHeight="1">
      <c r="B390" s="69"/>
      <c r="C390" s="70"/>
      <c r="D390" s="70"/>
      <c r="E390" s="70"/>
      <c r="F390" s="70"/>
      <c r="G390" s="70"/>
      <c r="H390" s="70"/>
      <c r="I390" s="180"/>
      <c r="J390" s="70"/>
      <c r="K390" s="70"/>
      <c r="L390" s="74"/>
    </row>
  </sheetData>
  <sheetProtection sheet="1" autoFilter="0" formatColumns="0" formatRows="0" objects="1" scenarios="1" spinCount="100000" saltValue="ZtmWurUd/CYiKfPl8k29G36cTzQTAs7MDLWPMIwsq9Eb15xCaEl9mqVWaT1nbbcPEkNNWtqUCB1ULF6VxjWjvw==" hashValue="Z5/G3VqVtYtn5HHjRAumCf+JyFWzgaDvgdO6wyB/CTG0k7H2Khe7E9nRqDjy/8Kg2/R7XumEowhYFSPKesRHSw==" algorithmName="SHA-512" password="CC35"/>
  <autoFilter ref="C86:K389"/>
  <mergeCells count="10">
    <mergeCell ref="E7:H7"/>
    <mergeCell ref="E9:H9"/>
    <mergeCell ref="E24:H24"/>
    <mergeCell ref="E45:H45"/>
    <mergeCell ref="E47:H47"/>
    <mergeCell ref="J51:J52"/>
    <mergeCell ref="E77:H77"/>
    <mergeCell ref="E79:H79"/>
    <mergeCell ref="G1:H1"/>
    <mergeCell ref="L2:V2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129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</row>
    <row r="8" s="1" customFormat="1">
      <c r="B8" s="48"/>
      <c r="C8" s="49"/>
      <c r="D8" s="41" t="s">
        <v>136</v>
      </c>
      <c r="E8" s="49"/>
      <c r="F8" s="49"/>
      <c r="G8" s="49"/>
      <c r="H8" s="49"/>
      <c r="I8" s="158"/>
      <c r="J8" s="49"/>
      <c r="K8" s="53"/>
    </row>
    <row r="9" s="1" customFormat="1" ht="36.96" customHeight="1">
      <c r="B9" s="48"/>
      <c r="C9" s="49"/>
      <c r="D9" s="49"/>
      <c r="E9" s="159" t="s">
        <v>3317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9"/>
      <c r="E10" s="49"/>
      <c r="F10" s="49"/>
      <c r="G10" s="49"/>
      <c r="H10" s="49"/>
      <c r="I10" s="158"/>
      <c r="J10" s="49"/>
      <c r="K10" s="53"/>
    </row>
    <row r="11" s="1" customFormat="1" ht="14.4" customHeight="1">
      <c r="B11" s="48"/>
      <c r="C11" s="49"/>
      <c r="D11" s="41" t="s">
        <v>20</v>
      </c>
      <c r="E11" s="49"/>
      <c r="F11" s="36" t="s">
        <v>21</v>
      </c>
      <c r="G11" s="49"/>
      <c r="H11" s="49"/>
      <c r="I11" s="160" t="s">
        <v>22</v>
      </c>
      <c r="J11" s="36" t="s">
        <v>36</v>
      </c>
      <c r="K11" s="53"/>
    </row>
    <row r="12" s="1" customFormat="1" ht="14.4" customHeight="1">
      <c r="B12" s="48"/>
      <c r="C12" s="49"/>
      <c r="D12" s="41" t="s">
        <v>24</v>
      </c>
      <c r="E12" s="49"/>
      <c r="F12" s="36" t="s">
        <v>25</v>
      </c>
      <c r="G12" s="49"/>
      <c r="H12" s="49"/>
      <c r="I12" s="160" t="s">
        <v>26</v>
      </c>
      <c r="J12" s="161" t="str">
        <f>'Rekapitulace stavby'!AN8</f>
        <v>23. 4. 2018</v>
      </c>
      <c r="K12" s="53"/>
    </row>
    <row r="13" s="1" customFormat="1" ht="10.8" customHeight="1">
      <c r="B13" s="48"/>
      <c r="C13" s="49"/>
      <c r="D13" s="49"/>
      <c r="E13" s="49"/>
      <c r="F13" s="49"/>
      <c r="G13" s="49"/>
      <c r="H13" s="49"/>
      <c r="I13" s="158"/>
      <c r="J13" s="49"/>
      <c r="K13" s="53"/>
    </row>
    <row r="14" s="1" customFormat="1" ht="14.4" customHeight="1">
      <c r="B14" s="48"/>
      <c r="C14" s="49"/>
      <c r="D14" s="41" t="s">
        <v>32</v>
      </c>
      <c r="E14" s="49"/>
      <c r="F14" s="49"/>
      <c r="G14" s="49"/>
      <c r="H14" s="49"/>
      <c r="I14" s="160" t="s">
        <v>33</v>
      </c>
      <c r="J14" s="36" t="s">
        <v>34</v>
      </c>
      <c r="K14" s="53"/>
    </row>
    <row r="15" s="1" customFormat="1" ht="18" customHeight="1">
      <c r="B15" s="48"/>
      <c r="C15" s="49"/>
      <c r="D15" s="49"/>
      <c r="E15" s="36" t="s">
        <v>25</v>
      </c>
      <c r="F15" s="49"/>
      <c r="G15" s="49"/>
      <c r="H15" s="49"/>
      <c r="I15" s="160" t="s">
        <v>35</v>
      </c>
      <c r="J15" s="36" t="s">
        <v>36</v>
      </c>
      <c r="K15" s="53"/>
    </row>
    <row r="16" s="1" customFormat="1" ht="6.96" customHeight="1">
      <c r="B16" s="48"/>
      <c r="C16" s="49"/>
      <c r="D16" s="49"/>
      <c r="E16" s="49"/>
      <c r="F16" s="49"/>
      <c r="G16" s="49"/>
      <c r="H16" s="49"/>
      <c r="I16" s="158"/>
      <c r="J16" s="49"/>
      <c r="K16" s="53"/>
    </row>
    <row r="17" s="1" customFormat="1" ht="14.4" customHeight="1">
      <c r="B17" s="48"/>
      <c r="C17" s="49"/>
      <c r="D17" s="41" t="s">
        <v>37</v>
      </c>
      <c r="E17" s="49"/>
      <c r="F17" s="49"/>
      <c r="G17" s="49"/>
      <c r="H17" s="49"/>
      <c r="I17" s="160" t="s">
        <v>33</v>
      </c>
      <c r="J17" s="36" t="str">
        <f>IF('Rekapitulace stavby'!AN13="Vyplň údaj","",IF('Rekapitulace stavby'!AN13="","",'Rekapitulace stavby'!AN13))</f>
        <v/>
      </c>
      <c r="K17" s="53"/>
    </row>
    <row r="18" s="1" customFormat="1" ht="18" customHeight="1">
      <c r="B18" s="48"/>
      <c r="C18" s="49"/>
      <c r="D18" s="49"/>
      <c r="E18" s="36" t="str">
        <f>IF('Rekapitulace stavby'!E14="Vyplň údaj","",IF('Rekapitulace stavby'!E14="","",'Rekapitulace stavby'!E14))</f>
        <v/>
      </c>
      <c r="F18" s="49"/>
      <c r="G18" s="49"/>
      <c r="H18" s="49"/>
      <c r="I18" s="160" t="s">
        <v>35</v>
      </c>
      <c r="J18" s="36" t="str">
        <f>IF('Rekapitulace stavby'!AN14="Vyplň údaj","",IF('Rekapitulace stavby'!AN14="","",'Rekapitulace stavby'!AN14))</f>
        <v/>
      </c>
      <c r="K18" s="53"/>
    </row>
    <row r="19" s="1" customFormat="1" ht="6.96" customHeight="1">
      <c r="B19" s="48"/>
      <c r="C19" s="49"/>
      <c r="D19" s="49"/>
      <c r="E19" s="49"/>
      <c r="F19" s="49"/>
      <c r="G19" s="49"/>
      <c r="H19" s="49"/>
      <c r="I19" s="158"/>
      <c r="J19" s="49"/>
      <c r="K19" s="53"/>
    </row>
    <row r="20" s="1" customFormat="1" ht="14.4" customHeight="1">
      <c r="B20" s="48"/>
      <c r="C20" s="49"/>
      <c r="D20" s="41" t="s">
        <v>39</v>
      </c>
      <c r="E20" s="49"/>
      <c r="F20" s="49"/>
      <c r="G20" s="49"/>
      <c r="H20" s="49"/>
      <c r="I20" s="160" t="s">
        <v>33</v>
      </c>
      <c r="J20" s="36" t="s">
        <v>40</v>
      </c>
      <c r="K20" s="53"/>
    </row>
    <row r="21" s="1" customFormat="1" ht="18" customHeight="1">
      <c r="B21" s="48"/>
      <c r="C21" s="49"/>
      <c r="D21" s="49"/>
      <c r="E21" s="36" t="s">
        <v>41</v>
      </c>
      <c r="F21" s="49"/>
      <c r="G21" s="49"/>
      <c r="H21" s="49"/>
      <c r="I21" s="160" t="s">
        <v>35</v>
      </c>
      <c r="J21" s="36" t="s">
        <v>36</v>
      </c>
      <c r="K21" s="53"/>
    </row>
    <row r="22" s="1" customFormat="1" ht="6.96" customHeight="1">
      <c r="B22" s="48"/>
      <c r="C22" s="49"/>
      <c r="D22" s="49"/>
      <c r="E22" s="49"/>
      <c r="F22" s="49"/>
      <c r="G22" s="49"/>
      <c r="H22" s="49"/>
      <c r="I22" s="158"/>
      <c r="J22" s="49"/>
      <c r="K22" s="53"/>
    </row>
    <row r="23" s="1" customFormat="1" ht="14.4" customHeight="1">
      <c r="B23" s="48"/>
      <c r="C23" s="49"/>
      <c r="D23" s="41" t="s">
        <v>43</v>
      </c>
      <c r="E23" s="49"/>
      <c r="F23" s="49"/>
      <c r="G23" s="49"/>
      <c r="H23" s="49"/>
      <c r="I23" s="158"/>
      <c r="J23" s="49"/>
      <c r="K23" s="53"/>
    </row>
    <row r="24" s="7" customFormat="1" ht="16.5" customHeight="1">
      <c r="B24" s="162"/>
      <c r="C24" s="163"/>
      <c r="D24" s="163"/>
      <c r="E24" s="46" t="s">
        <v>36</v>
      </c>
      <c r="F24" s="46"/>
      <c r="G24" s="46"/>
      <c r="H24" s="46"/>
      <c r="I24" s="164"/>
      <c r="J24" s="163"/>
      <c r="K24" s="165"/>
    </row>
    <row r="25" s="1" customFormat="1" ht="6.96" customHeight="1">
      <c r="B25" s="48"/>
      <c r="C25" s="49"/>
      <c r="D25" s="49"/>
      <c r="E25" s="49"/>
      <c r="F25" s="49"/>
      <c r="G25" s="49"/>
      <c r="H25" s="49"/>
      <c r="I25" s="158"/>
      <c r="J25" s="49"/>
      <c r="K25" s="53"/>
    </row>
    <row r="26" s="1" customFormat="1" ht="6.96" customHeight="1">
      <c r="B26" s="48"/>
      <c r="C26" s="49"/>
      <c r="D26" s="108"/>
      <c r="E26" s="108"/>
      <c r="F26" s="108"/>
      <c r="G26" s="108"/>
      <c r="H26" s="108"/>
      <c r="I26" s="166"/>
      <c r="J26" s="108"/>
      <c r="K26" s="167"/>
    </row>
    <row r="27" s="1" customFormat="1" ht="25.44" customHeight="1">
      <c r="B27" s="48"/>
      <c r="C27" s="49"/>
      <c r="D27" s="168" t="s">
        <v>45</v>
      </c>
      <c r="E27" s="49"/>
      <c r="F27" s="49"/>
      <c r="G27" s="49"/>
      <c r="H27" s="49"/>
      <c r="I27" s="158"/>
      <c r="J27" s="169">
        <f>ROUND(J81,1)</f>
        <v>0</v>
      </c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14.4" customHeight="1">
      <c r="B29" s="48"/>
      <c r="C29" s="49"/>
      <c r="D29" s="49"/>
      <c r="E29" s="49"/>
      <c r="F29" s="54" t="s">
        <v>47</v>
      </c>
      <c r="G29" s="49"/>
      <c r="H29" s="49"/>
      <c r="I29" s="170" t="s">
        <v>46</v>
      </c>
      <c r="J29" s="54" t="s">
        <v>48</v>
      </c>
      <c r="K29" s="53"/>
    </row>
    <row r="30" s="1" customFormat="1" ht="14.4" customHeight="1">
      <c r="B30" s="48"/>
      <c r="C30" s="49"/>
      <c r="D30" s="57" t="s">
        <v>49</v>
      </c>
      <c r="E30" s="57" t="s">
        <v>50</v>
      </c>
      <c r="F30" s="171">
        <f>ROUND(SUM(BE81:BE100), 1)</f>
        <v>0</v>
      </c>
      <c r="G30" s="49"/>
      <c r="H30" s="49"/>
      <c r="I30" s="172">
        <v>0.20999999999999999</v>
      </c>
      <c r="J30" s="171">
        <f>ROUND(ROUND((SUM(BE81:BE100)), 1)*I30, 2)</f>
        <v>0</v>
      </c>
      <c r="K30" s="53"/>
    </row>
    <row r="31" s="1" customFormat="1" ht="14.4" customHeight="1">
      <c r="B31" s="48"/>
      <c r="C31" s="49"/>
      <c r="D31" s="49"/>
      <c r="E31" s="57" t="s">
        <v>51</v>
      </c>
      <c r="F31" s="171">
        <f>ROUND(SUM(BF81:BF100), 1)</f>
        <v>0</v>
      </c>
      <c r="G31" s="49"/>
      <c r="H31" s="49"/>
      <c r="I31" s="172">
        <v>0.14999999999999999</v>
      </c>
      <c r="J31" s="171">
        <f>ROUND(ROUND((SUM(BF81:BF100)), 1)*I31, 2)</f>
        <v>0</v>
      </c>
      <c r="K31" s="53"/>
    </row>
    <row r="32" hidden="1" s="1" customFormat="1" ht="14.4" customHeight="1">
      <c r="B32" s="48"/>
      <c r="C32" s="49"/>
      <c r="D32" s="49"/>
      <c r="E32" s="57" t="s">
        <v>52</v>
      </c>
      <c r="F32" s="171">
        <f>ROUND(SUM(BG81:BG100), 1)</f>
        <v>0</v>
      </c>
      <c r="G32" s="49"/>
      <c r="H32" s="49"/>
      <c r="I32" s="172">
        <v>0.20999999999999999</v>
      </c>
      <c r="J32" s="171">
        <v>0</v>
      </c>
      <c r="K32" s="53"/>
    </row>
    <row r="33" hidden="1" s="1" customFormat="1" ht="14.4" customHeight="1">
      <c r="B33" s="48"/>
      <c r="C33" s="49"/>
      <c r="D33" s="49"/>
      <c r="E33" s="57" t="s">
        <v>53</v>
      </c>
      <c r="F33" s="171">
        <f>ROUND(SUM(BH81:BH100), 1)</f>
        <v>0</v>
      </c>
      <c r="G33" s="49"/>
      <c r="H33" s="49"/>
      <c r="I33" s="172">
        <v>0.14999999999999999</v>
      </c>
      <c r="J33" s="171">
        <v>0</v>
      </c>
      <c r="K33" s="53"/>
    </row>
    <row r="34" hidden="1" s="1" customFormat="1" ht="14.4" customHeight="1">
      <c r="B34" s="48"/>
      <c r="C34" s="49"/>
      <c r="D34" s="49"/>
      <c r="E34" s="57" t="s">
        <v>54</v>
      </c>
      <c r="F34" s="171">
        <f>ROUND(SUM(BI81:BI100), 1)</f>
        <v>0</v>
      </c>
      <c r="G34" s="49"/>
      <c r="H34" s="49"/>
      <c r="I34" s="172">
        <v>0</v>
      </c>
      <c r="J34" s="171">
        <v>0</v>
      </c>
      <c r="K34" s="53"/>
    </row>
    <row r="35" s="1" customFormat="1" ht="6.96" customHeight="1">
      <c r="B35" s="48"/>
      <c r="C35" s="49"/>
      <c r="D35" s="49"/>
      <c r="E35" s="49"/>
      <c r="F35" s="49"/>
      <c r="G35" s="49"/>
      <c r="H35" s="49"/>
      <c r="I35" s="158"/>
      <c r="J35" s="49"/>
      <c r="K35" s="53"/>
    </row>
    <row r="36" s="1" customFormat="1" ht="25.44" customHeight="1">
      <c r="B36" s="48"/>
      <c r="C36" s="173"/>
      <c r="D36" s="174" t="s">
        <v>55</v>
      </c>
      <c r="E36" s="100"/>
      <c r="F36" s="100"/>
      <c r="G36" s="175" t="s">
        <v>56</v>
      </c>
      <c r="H36" s="176" t="s">
        <v>57</v>
      </c>
      <c r="I36" s="177"/>
      <c r="J36" s="178">
        <f>SUM(J27:J34)</f>
        <v>0</v>
      </c>
      <c r="K36" s="179"/>
    </row>
    <row r="37" s="1" customFormat="1" ht="14.4" customHeight="1">
      <c r="B37" s="69"/>
      <c r="C37" s="70"/>
      <c r="D37" s="70"/>
      <c r="E37" s="70"/>
      <c r="F37" s="70"/>
      <c r="G37" s="70"/>
      <c r="H37" s="70"/>
      <c r="I37" s="180"/>
      <c r="J37" s="70"/>
      <c r="K37" s="71"/>
    </row>
    <row r="41" s="1" customFormat="1" ht="6.96" customHeight="1">
      <c r="B41" s="181"/>
      <c r="C41" s="182"/>
      <c r="D41" s="182"/>
      <c r="E41" s="182"/>
      <c r="F41" s="182"/>
      <c r="G41" s="182"/>
      <c r="H41" s="182"/>
      <c r="I41" s="183"/>
      <c r="J41" s="182"/>
      <c r="K41" s="184"/>
    </row>
    <row r="42" s="1" customFormat="1" ht="36.96" customHeight="1">
      <c r="B42" s="48"/>
      <c r="C42" s="31" t="s">
        <v>138</v>
      </c>
      <c r="D42" s="49"/>
      <c r="E42" s="49"/>
      <c r="F42" s="49"/>
      <c r="G42" s="49"/>
      <c r="H42" s="49"/>
      <c r="I42" s="158"/>
      <c r="J42" s="49"/>
      <c r="K42" s="53"/>
    </row>
    <row r="43" s="1" customFormat="1" ht="6.96" customHeight="1">
      <c r="B43" s="48"/>
      <c r="C43" s="49"/>
      <c r="D43" s="49"/>
      <c r="E43" s="49"/>
      <c r="F43" s="49"/>
      <c r="G43" s="49"/>
      <c r="H43" s="49"/>
      <c r="I43" s="158"/>
      <c r="J43" s="49"/>
      <c r="K43" s="53"/>
    </row>
    <row r="44" s="1" customFormat="1" ht="14.4" customHeight="1">
      <c r="B44" s="48"/>
      <c r="C44" s="41" t="s">
        <v>18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16.5" customHeight="1">
      <c r="B45" s="48"/>
      <c r="C45" s="49"/>
      <c r="D45" s="49"/>
      <c r="E45" s="157" t="str">
        <f>E7</f>
        <v>Vrátkov - splašková kanalizace a ČOV</v>
      </c>
      <c r="F45" s="41"/>
      <c r="G45" s="41"/>
      <c r="H45" s="41"/>
      <c r="I45" s="158"/>
      <c r="J45" s="49"/>
      <c r="K45" s="53"/>
    </row>
    <row r="46" s="1" customFormat="1" ht="14.4" customHeight="1">
      <c r="B46" s="48"/>
      <c r="C46" s="41" t="s">
        <v>136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7.25" customHeight="1">
      <c r="B47" s="48"/>
      <c r="C47" s="49"/>
      <c r="D47" s="49"/>
      <c r="E47" s="159" t="str">
        <f>E9</f>
        <v>VRN - Vedlejší rozpočtové náklady</v>
      </c>
      <c r="F47" s="49"/>
      <c r="G47" s="49"/>
      <c r="H47" s="49"/>
      <c r="I47" s="158"/>
      <c r="J47" s="49"/>
      <c r="K47" s="53"/>
    </row>
    <row r="48" s="1" customFormat="1" ht="6.96" customHeight="1">
      <c r="B48" s="48"/>
      <c r="C48" s="49"/>
      <c r="D48" s="49"/>
      <c r="E48" s="49"/>
      <c r="F48" s="49"/>
      <c r="G48" s="49"/>
      <c r="H48" s="49"/>
      <c r="I48" s="158"/>
      <c r="J48" s="49"/>
      <c r="K48" s="53"/>
    </row>
    <row r="49" s="1" customFormat="1" ht="18" customHeight="1">
      <c r="B49" s="48"/>
      <c r="C49" s="41" t="s">
        <v>24</v>
      </c>
      <c r="D49" s="49"/>
      <c r="E49" s="49"/>
      <c r="F49" s="36" t="str">
        <f>F12</f>
        <v>obec Vrátkov</v>
      </c>
      <c r="G49" s="49"/>
      <c r="H49" s="49"/>
      <c r="I49" s="160" t="s">
        <v>26</v>
      </c>
      <c r="J49" s="161" t="str">
        <f>IF(J12="","",J12)</f>
        <v>23. 4. 2018</v>
      </c>
      <c r="K49" s="53"/>
    </row>
    <row r="50" s="1" customFormat="1" ht="6.96" customHeight="1">
      <c r="B50" s="48"/>
      <c r="C50" s="49"/>
      <c r="D50" s="49"/>
      <c r="E50" s="49"/>
      <c r="F50" s="49"/>
      <c r="G50" s="49"/>
      <c r="H50" s="49"/>
      <c r="I50" s="158"/>
      <c r="J50" s="49"/>
      <c r="K50" s="53"/>
    </row>
    <row r="51" s="1" customFormat="1">
      <c r="B51" s="48"/>
      <c r="C51" s="41" t="s">
        <v>32</v>
      </c>
      <c r="D51" s="49"/>
      <c r="E51" s="49"/>
      <c r="F51" s="36" t="str">
        <f>E15</f>
        <v>obec Vrátkov</v>
      </c>
      <c r="G51" s="49"/>
      <c r="H51" s="49"/>
      <c r="I51" s="160" t="s">
        <v>39</v>
      </c>
      <c r="J51" s="46" t="str">
        <f>E21</f>
        <v>Ing. Liběna Knapová</v>
      </c>
      <c r="K51" s="53"/>
    </row>
    <row r="52" s="1" customFormat="1" ht="14.4" customHeight="1">
      <c r="B52" s="48"/>
      <c r="C52" s="41" t="s">
        <v>37</v>
      </c>
      <c r="D52" s="49"/>
      <c r="E52" s="49"/>
      <c r="F52" s="36" t="str">
        <f>IF(E18="","",E18)</f>
        <v/>
      </c>
      <c r="G52" s="49"/>
      <c r="H52" s="49"/>
      <c r="I52" s="158"/>
      <c r="J52" s="185"/>
      <c r="K52" s="53"/>
    </row>
    <row r="53" s="1" customFormat="1" ht="10.32" customHeight="1">
      <c r="B53" s="48"/>
      <c r="C53" s="49"/>
      <c r="D53" s="49"/>
      <c r="E53" s="49"/>
      <c r="F53" s="49"/>
      <c r="G53" s="49"/>
      <c r="H53" s="49"/>
      <c r="I53" s="158"/>
      <c r="J53" s="49"/>
      <c r="K53" s="53"/>
    </row>
    <row r="54" s="1" customFormat="1" ht="29.28" customHeight="1">
      <c r="B54" s="48"/>
      <c r="C54" s="186" t="s">
        <v>139</v>
      </c>
      <c r="D54" s="173"/>
      <c r="E54" s="173"/>
      <c r="F54" s="173"/>
      <c r="G54" s="173"/>
      <c r="H54" s="173"/>
      <c r="I54" s="187"/>
      <c r="J54" s="188" t="s">
        <v>140</v>
      </c>
      <c r="K54" s="189"/>
    </row>
    <row r="55" s="1" customFormat="1" ht="10.32" customHeight="1">
      <c r="B55" s="48"/>
      <c r="C55" s="49"/>
      <c r="D55" s="49"/>
      <c r="E55" s="49"/>
      <c r="F55" s="49"/>
      <c r="G55" s="49"/>
      <c r="H55" s="49"/>
      <c r="I55" s="158"/>
      <c r="J55" s="49"/>
      <c r="K55" s="53"/>
    </row>
    <row r="56" s="1" customFormat="1" ht="29.28" customHeight="1">
      <c r="B56" s="48"/>
      <c r="C56" s="190" t="s">
        <v>141</v>
      </c>
      <c r="D56" s="49"/>
      <c r="E56" s="49"/>
      <c r="F56" s="49"/>
      <c r="G56" s="49"/>
      <c r="H56" s="49"/>
      <c r="I56" s="158"/>
      <c r="J56" s="169">
        <f>J81</f>
        <v>0</v>
      </c>
      <c r="K56" s="53"/>
      <c r="AU56" s="25" t="s">
        <v>142</v>
      </c>
    </row>
    <row r="57" s="8" customFormat="1" ht="24.96" customHeight="1">
      <c r="B57" s="191"/>
      <c r="C57" s="192"/>
      <c r="D57" s="193" t="s">
        <v>3317</v>
      </c>
      <c r="E57" s="194"/>
      <c r="F57" s="194"/>
      <c r="G57" s="194"/>
      <c r="H57" s="194"/>
      <c r="I57" s="195"/>
      <c r="J57" s="196">
        <f>J82</f>
        <v>0</v>
      </c>
      <c r="K57" s="197"/>
    </row>
    <row r="58" s="9" customFormat="1" ht="19.92" customHeight="1">
      <c r="B58" s="198"/>
      <c r="C58" s="199"/>
      <c r="D58" s="200" t="s">
        <v>3318</v>
      </c>
      <c r="E58" s="201"/>
      <c r="F58" s="201"/>
      <c r="G58" s="201"/>
      <c r="H58" s="201"/>
      <c r="I58" s="202"/>
      <c r="J58" s="203">
        <f>J83</f>
        <v>0</v>
      </c>
      <c r="K58" s="204"/>
    </row>
    <row r="59" s="9" customFormat="1" ht="19.92" customHeight="1">
      <c r="B59" s="198"/>
      <c r="C59" s="199"/>
      <c r="D59" s="200" t="s">
        <v>3319</v>
      </c>
      <c r="E59" s="201"/>
      <c r="F59" s="201"/>
      <c r="G59" s="201"/>
      <c r="H59" s="201"/>
      <c r="I59" s="202"/>
      <c r="J59" s="203">
        <f>J88</f>
        <v>0</v>
      </c>
      <c r="K59" s="204"/>
    </row>
    <row r="60" s="9" customFormat="1" ht="19.92" customHeight="1">
      <c r="B60" s="198"/>
      <c r="C60" s="199"/>
      <c r="D60" s="200" t="s">
        <v>3320</v>
      </c>
      <c r="E60" s="201"/>
      <c r="F60" s="201"/>
      <c r="G60" s="201"/>
      <c r="H60" s="201"/>
      <c r="I60" s="202"/>
      <c r="J60" s="203">
        <f>J91</f>
        <v>0</v>
      </c>
      <c r="K60" s="204"/>
    </row>
    <row r="61" s="9" customFormat="1" ht="19.92" customHeight="1">
      <c r="B61" s="198"/>
      <c r="C61" s="199"/>
      <c r="D61" s="200" t="s">
        <v>3321</v>
      </c>
      <c r="E61" s="201"/>
      <c r="F61" s="201"/>
      <c r="G61" s="201"/>
      <c r="H61" s="201"/>
      <c r="I61" s="202"/>
      <c r="J61" s="203">
        <f>J98</f>
        <v>0</v>
      </c>
      <c r="K61" s="204"/>
    </row>
    <row r="62" s="1" customFormat="1" ht="21.84" customHeight="1">
      <c r="B62" s="48"/>
      <c r="C62" s="49"/>
      <c r="D62" s="49"/>
      <c r="E62" s="49"/>
      <c r="F62" s="49"/>
      <c r="G62" s="49"/>
      <c r="H62" s="49"/>
      <c r="I62" s="158"/>
      <c r="J62" s="49"/>
      <c r="K62" s="53"/>
    </row>
    <row r="63" s="1" customFormat="1" ht="6.96" customHeight="1">
      <c r="B63" s="69"/>
      <c r="C63" s="70"/>
      <c r="D63" s="70"/>
      <c r="E63" s="70"/>
      <c r="F63" s="70"/>
      <c r="G63" s="70"/>
      <c r="H63" s="70"/>
      <c r="I63" s="180"/>
      <c r="J63" s="70"/>
      <c r="K63" s="71"/>
    </row>
    <row r="67" s="1" customFormat="1" ht="6.96" customHeight="1">
      <c r="B67" s="72"/>
      <c r="C67" s="73"/>
      <c r="D67" s="73"/>
      <c r="E67" s="73"/>
      <c r="F67" s="73"/>
      <c r="G67" s="73"/>
      <c r="H67" s="73"/>
      <c r="I67" s="183"/>
      <c r="J67" s="73"/>
      <c r="K67" s="73"/>
      <c r="L67" s="74"/>
    </row>
    <row r="68" s="1" customFormat="1" ht="36.96" customHeight="1">
      <c r="B68" s="48"/>
      <c r="C68" s="75" t="s">
        <v>145</v>
      </c>
      <c r="D68" s="76"/>
      <c r="E68" s="76"/>
      <c r="F68" s="76"/>
      <c r="G68" s="76"/>
      <c r="H68" s="76"/>
      <c r="I68" s="205"/>
      <c r="J68" s="76"/>
      <c r="K68" s="76"/>
      <c r="L68" s="74"/>
    </row>
    <row r="69" s="1" customFormat="1" ht="6.96" customHeight="1">
      <c r="B69" s="48"/>
      <c r="C69" s="76"/>
      <c r="D69" s="76"/>
      <c r="E69" s="76"/>
      <c r="F69" s="76"/>
      <c r="G69" s="76"/>
      <c r="H69" s="76"/>
      <c r="I69" s="205"/>
      <c r="J69" s="76"/>
      <c r="K69" s="76"/>
      <c r="L69" s="74"/>
    </row>
    <row r="70" s="1" customFormat="1" ht="14.4" customHeight="1">
      <c r="B70" s="48"/>
      <c r="C70" s="78" t="s">
        <v>18</v>
      </c>
      <c r="D70" s="76"/>
      <c r="E70" s="76"/>
      <c r="F70" s="76"/>
      <c r="G70" s="76"/>
      <c r="H70" s="76"/>
      <c r="I70" s="205"/>
      <c r="J70" s="76"/>
      <c r="K70" s="76"/>
      <c r="L70" s="74"/>
    </row>
    <row r="71" s="1" customFormat="1" ht="16.5" customHeight="1">
      <c r="B71" s="48"/>
      <c r="C71" s="76"/>
      <c r="D71" s="76"/>
      <c r="E71" s="206" t="str">
        <f>E7</f>
        <v>Vrátkov - splašková kanalizace a ČOV</v>
      </c>
      <c r="F71" s="78"/>
      <c r="G71" s="78"/>
      <c r="H71" s="78"/>
      <c r="I71" s="205"/>
      <c r="J71" s="76"/>
      <c r="K71" s="76"/>
      <c r="L71" s="74"/>
    </row>
    <row r="72" s="1" customFormat="1" ht="14.4" customHeight="1">
      <c r="B72" s="48"/>
      <c r="C72" s="78" t="s">
        <v>136</v>
      </c>
      <c r="D72" s="76"/>
      <c r="E72" s="76"/>
      <c r="F72" s="76"/>
      <c r="G72" s="76"/>
      <c r="H72" s="76"/>
      <c r="I72" s="205"/>
      <c r="J72" s="76"/>
      <c r="K72" s="76"/>
      <c r="L72" s="74"/>
    </row>
    <row r="73" s="1" customFormat="1" ht="17.25" customHeight="1">
      <c r="B73" s="48"/>
      <c r="C73" s="76"/>
      <c r="D73" s="76"/>
      <c r="E73" s="84" t="str">
        <f>E9</f>
        <v>VRN - Vedlejší rozpočtové náklady</v>
      </c>
      <c r="F73" s="76"/>
      <c r="G73" s="76"/>
      <c r="H73" s="76"/>
      <c r="I73" s="205"/>
      <c r="J73" s="76"/>
      <c r="K73" s="76"/>
      <c r="L73" s="74"/>
    </row>
    <row r="74" s="1" customFormat="1" ht="6.96" customHeight="1">
      <c r="B74" s="48"/>
      <c r="C74" s="76"/>
      <c r="D74" s="76"/>
      <c r="E74" s="76"/>
      <c r="F74" s="76"/>
      <c r="G74" s="76"/>
      <c r="H74" s="76"/>
      <c r="I74" s="205"/>
      <c r="J74" s="76"/>
      <c r="K74" s="76"/>
      <c r="L74" s="74"/>
    </row>
    <row r="75" s="1" customFormat="1" ht="18" customHeight="1">
      <c r="B75" s="48"/>
      <c r="C75" s="78" t="s">
        <v>24</v>
      </c>
      <c r="D75" s="76"/>
      <c r="E75" s="76"/>
      <c r="F75" s="207" t="str">
        <f>F12</f>
        <v>obec Vrátkov</v>
      </c>
      <c r="G75" s="76"/>
      <c r="H75" s="76"/>
      <c r="I75" s="208" t="s">
        <v>26</v>
      </c>
      <c r="J75" s="87" t="str">
        <f>IF(J12="","",J12)</f>
        <v>23. 4. 2018</v>
      </c>
      <c r="K75" s="76"/>
      <c r="L75" s="74"/>
    </row>
    <row r="76" s="1" customFormat="1" ht="6.96" customHeight="1">
      <c r="B76" s="48"/>
      <c r="C76" s="76"/>
      <c r="D76" s="76"/>
      <c r="E76" s="76"/>
      <c r="F76" s="76"/>
      <c r="G76" s="76"/>
      <c r="H76" s="76"/>
      <c r="I76" s="205"/>
      <c r="J76" s="76"/>
      <c r="K76" s="76"/>
      <c r="L76" s="74"/>
    </row>
    <row r="77" s="1" customFormat="1">
      <c r="B77" s="48"/>
      <c r="C77" s="78" t="s">
        <v>32</v>
      </c>
      <c r="D77" s="76"/>
      <c r="E77" s="76"/>
      <c r="F77" s="207" t="str">
        <f>E15</f>
        <v>obec Vrátkov</v>
      </c>
      <c r="G77" s="76"/>
      <c r="H77" s="76"/>
      <c r="I77" s="208" t="s">
        <v>39</v>
      </c>
      <c r="J77" s="207" t="str">
        <f>E21</f>
        <v>Ing. Liběna Knapová</v>
      </c>
      <c r="K77" s="76"/>
      <c r="L77" s="74"/>
    </row>
    <row r="78" s="1" customFormat="1" ht="14.4" customHeight="1">
      <c r="B78" s="48"/>
      <c r="C78" s="78" t="s">
        <v>37</v>
      </c>
      <c r="D78" s="76"/>
      <c r="E78" s="76"/>
      <c r="F78" s="207" t="str">
        <f>IF(E18="","",E18)</f>
        <v/>
      </c>
      <c r="G78" s="76"/>
      <c r="H78" s="76"/>
      <c r="I78" s="205"/>
      <c r="J78" s="76"/>
      <c r="K78" s="76"/>
      <c r="L78" s="74"/>
    </row>
    <row r="79" s="1" customFormat="1" ht="10.32" customHeight="1">
      <c r="B79" s="48"/>
      <c r="C79" s="76"/>
      <c r="D79" s="76"/>
      <c r="E79" s="76"/>
      <c r="F79" s="76"/>
      <c r="G79" s="76"/>
      <c r="H79" s="76"/>
      <c r="I79" s="205"/>
      <c r="J79" s="76"/>
      <c r="K79" s="76"/>
      <c r="L79" s="74"/>
    </row>
    <row r="80" s="10" customFormat="1" ht="29.28" customHeight="1">
      <c r="B80" s="209"/>
      <c r="C80" s="210" t="s">
        <v>146</v>
      </c>
      <c r="D80" s="211" t="s">
        <v>64</v>
      </c>
      <c r="E80" s="211" t="s">
        <v>60</v>
      </c>
      <c r="F80" s="211" t="s">
        <v>147</v>
      </c>
      <c r="G80" s="211" t="s">
        <v>148</v>
      </c>
      <c r="H80" s="211" t="s">
        <v>149</v>
      </c>
      <c r="I80" s="212" t="s">
        <v>150</v>
      </c>
      <c r="J80" s="211" t="s">
        <v>140</v>
      </c>
      <c r="K80" s="213" t="s">
        <v>151</v>
      </c>
      <c r="L80" s="214"/>
      <c r="M80" s="104" t="s">
        <v>152</v>
      </c>
      <c r="N80" s="105" t="s">
        <v>49</v>
      </c>
      <c r="O80" s="105" t="s">
        <v>153</v>
      </c>
      <c r="P80" s="105" t="s">
        <v>154</v>
      </c>
      <c r="Q80" s="105" t="s">
        <v>155</v>
      </c>
      <c r="R80" s="105" t="s">
        <v>156</v>
      </c>
      <c r="S80" s="105" t="s">
        <v>157</v>
      </c>
      <c r="T80" s="106" t="s">
        <v>158</v>
      </c>
    </row>
    <row r="81" s="1" customFormat="1" ht="29.28" customHeight="1">
      <c r="B81" s="48"/>
      <c r="C81" s="110" t="s">
        <v>141</v>
      </c>
      <c r="D81" s="76"/>
      <c r="E81" s="76"/>
      <c r="F81" s="76"/>
      <c r="G81" s="76"/>
      <c r="H81" s="76"/>
      <c r="I81" s="205"/>
      <c r="J81" s="215">
        <f>BK81</f>
        <v>0</v>
      </c>
      <c r="K81" s="76"/>
      <c r="L81" s="74"/>
      <c r="M81" s="107"/>
      <c r="N81" s="108"/>
      <c r="O81" s="108"/>
      <c r="P81" s="216">
        <f>P82</f>
        <v>0</v>
      </c>
      <c r="Q81" s="108"/>
      <c r="R81" s="216">
        <f>R82</f>
        <v>0</v>
      </c>
      <c r="S81" s="108"/>
      <c r="T81" s="217">
        <f>T82</f>
        <v>0</v>
      </c>
      <c r="AT81" s="25" t="s">
        <v>78</v>
      </c>
      <c r="AU81" s="25" t="s">
        <v>142</v>
      </c>
      <c r="BK81" s="218">
        <f>BK82</f>
        <v>0</v>
      </c>
    </row>
    <row r="82" s="11" customFormat="1" ht="37.44001" customHeight="1">
      <c r="B82" s="219"/>
      <c r="C82" s="220"/>
      <c r="D82" s="221" t="s">
        <v>78</v>
      </c>
      <c r="E82" s="222" t="s">
        <v>127</v>
      </c>
      <c r="F82" s="222" t="s">
        <v>128</v>
      </c>
      <c r="G82" s="220"/>
      <c r="H82" s="220"/>
      <c r="I82" s="223"/>
      <c r="J82" s="224">
        <f>BK82</f>
        <v>0</v>
      </c>
      <c r="K82" s="220"/>
      <c r="L82" s="225"/>
      <c r="M82" s="226"/>
      <c r="N82" s="227"/>
      <c r="O82" s="227"/>
      <c r="P82" s="228">
        <f>P83+P88+P91+P98</f>
        <v>0</v>
      </c>
      <c r="Q82" s="227"/>
      <c r="R82" s="228">
        <f>R83+R88+R91+R98</f>
        <v>0</v>
      </c>
      <c r="S82" s="227"/>
      <c r="T82" s="229">
        <f>T83+T88+T91+T98</f>
        <v>0</v>
      </c>
      <c r="AR82" s="230" t="s">
        <v>183</v>
      </c>
      <c r="AT82" s="231" t="s">
        <v>78</v>
      </c>
      <c r="AU82" s="231" t="s">
        <v>79</v>
      </c>
      <c r="AY82" s="230" t="s">
        <v>162</v>
      </c>
      <c r="BK82" s="232">
        <f>BK83+BK88+BK91+BK98</f>
        <v>0</v>
      </c>
    </row>
    <row r="83" s="11" customFormat="1" ht="19.92" customHeight="1">
      <c r="B83" s="219"/>
      <c r="C83" s="220"/>
      <c r="D83" s="221" t="s">
        <v>78</v>
      </c>
      <c r="E83" s="233" t="s">
        <v>3322</v>
      </c>
      <c r="F83" s="233" t="s">
        <v>3323</v>
      </c>
      <c r="G83" s="220"/>
      <c r="H83" s="220"/>
      <c r="I83" s="223"/>
      <c r="J83" s="234">
        <f>BK83</f>
        <v>0</v>
      </c>
      <c r="K83" s="220"/>
      <c r="L83" s="225"/>
      <c r="M83" s="226"/>
      <c r="N83" s="227"/>
      <c r="O83" s="227"/>
      <c r="P83" s="228">
        <f>SUM(P84:P87)</f>
        <v>0</v>
      </c>
      <c r="Q83" s="227"/>
      <c r="R83" s="228">
        <f>SUM(R84:R87)</f>
        <v>0</v>
      </c>
      <c r="S83" s="227"/>
      <c r="T83" s="229">
        <f>SUM(T84:T87)</f>
        <v>0</v>
      </c>
      <c r="AR83" s="230" t="s">
        <v>183</v>
      </c>
      <c r="AT83" s="231" t="s">
        <v>78</v>
      </c>
      <c r="AU83" s="231" t="s">
        <v>87</v>
      </c>
      <c r="AY83" s="230" t="s">
        <v>162</v>
      </c>
      <c r="BK83" s="232">
        <f>SUM(BK84:BK87)</f>
        <v>0</v>
      </c>
    </row>
    <row r="84" s="1" customFormat="1" ht="63.75" customHeight="1">
      <c r="B84" s="48"/>
      <c r="C84" s="235" t="s">
        <v>87</v>
      </c>
      <c r="D84" s="235" t="s">
        <v>165</v>
      </c>
      <c r="E84" s="236" t="s">
        <v>3324</v>
      </c>
      <c r="F84" s="237" t="s">
        <v>3325</v>
      </c>
      <c r="G84" s="238" t="s">
        <v>3326</v>
      </c>
      <c r="H84" s="239">
        <v>1</v>
      </c>
      <c r="I84" s="240"/>
      <c r="J84" s="239">
        <f>ROUND(I84*H84,1)</f>
        <v>0</v>
      </c>
      <c r="K84" s="237" t="s">
        <v>239</v>
      </c>
      <c r="L84" s="74"/>
      <c r="M84" s="241" t="s">
        <v>36</v>
      </c>
      <c r="N84" s="242" t="s">
        <v>50</v>
      </c>
      <c r="O84" s="49"/>
      <c r="P84" s="243">
        <f>O84*H84</f>
        <v>0</v>
      </c>
      <c r="Q84" s="243">
        <v>0</v>
      </c>
      <c r="R84" s="243">
        <f>Q84*H84</f>
        <v>0</v>
      </c>
      <c r="S84" s="243">
        <v>0</v>
      </c>
      <c r="T84" s="244">
        <f>S84*H84</f>
        <v>0</v>
      </c>
      <c r="AR84" s="25" t="s">
        <v>3327</v>
      </c>
      <c r="AT84" s="25" t="s">
        <v>165</v>
      </c>
      <c r="AU84" s="25" t="s">
        <v>89</v>
      </c>
      <c r="AY84" s="25" t="s">
        <v>162</v>
      </c>
      <c r="BE84" s="245">
        <f>IF(N84="základní",J84,0)</f>
        <v>0</v>
      </c>
      <c r="BF84" s="245">
        <f>IF(N84="snížená",J84,0)</f>
        <v>0</v>
      </c>
      <c r="BG84" s="245">
        <f>IF(N84="zákl. přenesená",J84,0)</f>
        <v>0</v>
      </c>
      <c r="BH84" s="245">
        <f>IF(N84="sníž. přenesená",J84,0)</f>
        <v>0</v>
      </c>
      <c r="BI84" s="245">
        <f>IF(N84="nulová",J84,0)</f>
        <v>0</v>
      </c>
      <c r="BJ84" s="25" t="s">
        <v>87</v>
      </c>
      <c r="BK84" s="245">
        <f>ROUND(I84*H84,1)</f>
        <v>0</v>
      </c>
      <c r="BL84" s="25" t="s">
        <v>3327</v>
      </c>
      <c r="BM84" s="25" t="s">
        <v>3328</v>
      </c>
    </row>
    <row r="85" s="12" customFormat="1">
      <c r="B85" s="246"/>
      <c r="C85" s="247"/>
      <c r="D85" s="248" t="s">
        <v>171</v>
      </c>
      <c r="E85" s="249" t="s">
        <v>36</v>
      </c>
      <c r="F85" s="250" t="s">
        <v>87</v>
      </c>
      <c r="G85" s="247"/>
      <c r="H85" s="251">
        <v>1</v>
      </c>
      <c r="I85" s="252"/>
      <c r="J85" s="247"/>
      <c r="K85" s="247"/>
      <c r="L85" s="253"/>
      <c r="M85" s="254"/>
      <c r="N85" s="255"/>
      <c r="O85" s="255"/>
      <c r="P85" s="255"/>
      <c r="Q85" s="255"/>
      <c r="R85" s="255"/>
      <c r="S85" s="255"/>
      <c r="T85" s="256"/>
      <c r="AT85" s="257" t="s">
        <v>171</v>
      </c>
      <c r="AU85" s="257" t="s">
        <v>89</v>
      </c>
      <c r="AV85" s="12" t="s">
        <v>89</v>
      </c>
      <c r="AW85" s="12" t="s">
        <v>42</v>
      </c>
      <c r="AX85" s="12" t="s">
        <v>87</v>
      </c>
      <c r="AY85" s="257" t="s">
        <v>162</v>
      </c>
    </row>
    <row r="86" s="1" customFormat="1" ht="51" customHeight="1">
      <c r="B86" s="48"/>
      <c r="C86" s="235" t="s">
        <v>89</v>
      </c>
      <c r="D86" s="235" t="s">
        <v>165</v>
      </c>
      <c r="E86" s="236" t="s">
        <v>3329</v>
      </c>
      <c r="F86" s="237" t="s">
        <v>3330</v>
      </c>
      <c r="G86" s="238" t="s">
        <v>3326</v>
      </c>
      <c r="H86" s="239">
        <v>1</v>
      </c>
      <c r="I86" s="240"/>
      <c r="J86" s="239">
        <f>ROUND(I86*H86,1)</f>
        <v>0</v>
      </c>
      <c r="K86" s="237" t="s">
        <v>239</v>
      </c>
      <c r="L86" s="74"/>
      <c r="M86" s="241" t="s">
        <v>36</v>
      </c>
      <c r="N86" s="242" t="s">
        <v>50</v>
      </c>
      <c r="O86" s="49"/>
      <c r="P86" s="243">
        <f>O86*H86</f>
        <v>0</v>
      </c>
      <c r="Q86" s="243">
        <v>0</v>
      </c>
      <c r="R86" s="243">
        <f>Q86*H86</f>
        <v>0</v>
      </c>
      <c r="S86" s="243">
        <v>0</v>
      </c>
      <c r="T86" s="244">
        <f>S86*H86</f>
        <v>0</v>
      </c>
      <c r="AR86" s="25" t="s">
        <v>3327</v>
      </c>
      <c r="AT86" s="25" t="s">
        <v>165</v>
      </c>
      <c r="AU86" s="25" t="s">
        <v>89</v>
      </c>
      <c r="AY86" s="25" t="s">
        <v>162</v>
      </c>
      <c r="BE86" s="245">
        <f>IF(N86="základní",J86,0)</f>
        <v>0</v>
      </c>
      <c r="BF86" s="245">
        <f>IF(N86="snížená",J86,0)</f>
        <v>0</v>
      </c>
      <c r="BG86" s="245">
        <f>IF(N86="zákl. přenesená",J86,0)</f>
        <v>0</v>
      </c>
      <c r="BH86" s="245">
        <f>IF(N86="sníž. přenesená",J86,0)</f>
        <v>0</v>
      </c>
      <c r="BI86" s="245">
        <f>IF(N86="nulová",J86,0)</f>
        <v>0</v>
      </c>
      <c r="BJ86" s="25" t="s">
        <v>87</v>
      </c>
      <c r="BK86" s="245">
        <f>ROUND(I86*H86,1)</f>
        <v>0</v>
      </c>
      <c r="BL86" s="25" t="s">
        <v>3327</v>
      </c>
      <c r="BM86" s="25" t="s">
        <v>3331</v>
      </c>
    </row>
    <row r="87" s="12" customFormat="1">
      <c r="B87" s="246"/>
      <c r="C87" s="247"/>
      <c r="D87" s="248" t="s">
        <v>171</v>
      </c>
      <c r="E87" s="249" t="s">
        <v>36</v>
      </c>
      <c r="F87" s="250" t="s">
        <v>87</v>
      </c>
      <c r="G87" s="247"/>
      <c r="H87" s="251">
        <v>1</v>
      </c>
      <c r="I87" s="252"/>
      <c r="J87" s="247"/>
      <c r="K87" s="247"/>
      <c r="L87" s="253"/>
      <c r="M87" s="254"/>
      <c r="N87" s="255"/>
      <c r="O87" s="255"/>
      <c r="P87" s="255"/>
      <c r="Q87" s="255"/>
      <c r="R87" s="255"/>
      <c r="S87" s="255"/>
      <c r="T87" s="256"/>
      <c r="AT87" s="257" t="s">
        <v>171</v>
      </c>
      <c r="AU87" s="257" t="s">
        <v>89</v>
      </c>
      <c r="AV87" s="12" t="s">
        <v>89</v>
      </c>
      <c r="AW87" s="12" t="s">
        <v>42</v>
      </c>
      <c r="AX87" s="12" t="s">
        <v>87</v>
      </c>
      <c r="AY87" s="257" t="s">
        <v>162</v>
      </c>
    </row>
    <row r="88" s="11" customFormat="1" ht="29.88" customHeight="1">
      <c r="B88" s="219"/>
      <c r="C88" s="220"/>
      <c r="D88" s="221" t="s">
        <v>78</v>
      </c>
      <c r="E88" s="233" t="s">
        <v>3332</v>
      </c>
      <c r="F88" s="233" t="s">
        <v>3333</v>
      </c>
      <c r="G88" s="220"/>
      <c r="H88" s="220"/>
      <c r="I88" s="223"/>
      <c r="J88" s="234">
        <f>BK88</f>
        <v>0</v>
      </c>
      <c r="K88" s="220"/>
      <c r="L88" s="225"/>
      <c r="M88" s="226"/>
      <c r="N88" s="227"/>
      <c r="O88" s="227"/>
      <c r="P88" s="228">
        <f>SUM(P89:P90)</f>
        <v>0</v>
      </c>
      <c r="Q88" s="227"/>
      <c r="R88" s="228">
        <f>SUM(R89:R90)</f>
        <v>0</v>
      </c>
      <c r="S88" s="227"/>
      <c r="T88" s="229">
        <f>SUM(T89:T90)</f>
        <v>0</v>
      </c>
      <c r="AR88" s="230" t="s">
        <v>183</v>
      </c>
      <c r="AT88" s="231" t="s">
        <v>78</v>
      </c>
      <c r="AU88" s="231" t="s">
        <v>87</v>
      </c>
      <c r="AY88" s="230" t="s">
        <v>162</v>
      </c>
      <c r="BK88" s="232">
        <f>SUM(BK89:BK90)</f>
        <v>0</v>
      </c>
    </row>
    <row r="89" s="1" customFormat="1" ht="25.5" customHeight="1">
      <c r="B89" s="48"/>
      <c r="C89" s="235" t="s">
        <v>161</v>
      </c>
      <c r="D89" s="235" t="s">
        <v>165</v>
      </c>
      <c r="E89" s="236" t="s">
        <v>3334</v>
      </c>
      <c r="F89" s="237" t="s">
        <v>3335</v>
      </c>
      <c r="G89" s="238" t="s">
        <v>3326</v>
      </c>
      <c r="H89" s="239">
        <v>1</v>
      </c>
      <c r="I89" s="240"/>
      <c r="J89" s="239">
        <f>ROUND(I89*H89,1)</f>
        <v>0</v>
      </c>
      <c r="K89" s="237" t="s">
        <v>239</v>
      </c>
      <c r="L89" s="74"/>
      <c r="M89" s="241" t="s">
        <v>36</v>
      </c>
      <c r="N89" s="242" t="s">
        <v>50</v>
      </c>
      <c r="O89" s="49"/>
      <c r="P89" s="243">
        <f>O89*H89</f>
        <v>0</v>
      </c>
      <c r="Q89" s="243">
        <v>0</v>
      </c>
      <c r="R89" s="243">
        <f>Q89*H89</f>
        <v>0</v>
      </c>
      <c r="S89" s="243">
        <v>0</v>
      </c>
      <c r="T89" s="244">
        <f>S89*H89</f>
        <v>0</v>
      </c>
      <c r="AR89" s="25" t="s">
        <v>3327</v>
      </c>
      <c r="AT89" s="25" t="s">
        <v>165</v>
      </c>
      <c r="AU89" s="25" t="s">
        <v>89</v>
      </c>
      <c r="AY89" s="25" t="s">
        <v>162</v>
      </c>
      <c r="BE89" s="245">
        <f>IF(N89="základní",J89,0)</f>
        <v>0</v>
      </c>
      <c r="BF89" s="245">
        <f>IF(N89="snížená",J89,0)</f>
        <v>0</v>
      </c>
      <c r="BG89" s="245">
        <f>IF(N89="zákl. přenesená",J89,0)</f>
        <v>0</v>
      </c>
      <c r="BH89" s="245">
        <f>IF(N89="sníž. přenesená",J89,0)</f>
        <v>0</v>
      </c>
      <c r="BI89" s="245">
        <f>IF(N89="nulová",J89,0)</f>
        <v>0</v>
      </c>
      <c r="BJ89" s="25" t="s">
        <v>87</v>
      </c>
      <c r="BK89" s="245">
        <f>ROUND(I89*H89,1)</f>
        <v>0</v>
      </c>
      <c r="BL89" s="25" t="s">
        <v>3327</v>
      </c>
      <c r="BM89" s="25" t="s">
        <v>3336</v>
      </c>
    </row>
    <row r="90" s="12" customFormat="1">
      <c r="B90" s="246"/>
      <c r="C90" s="247"/>
      <c r="D90" s="248" t="s">
        <v>171</v>
      </c>
      <c r="E90" s="249" t="s">
        <v>36</v>
      </c>
      <c r="F90" s="250" t="s">
        <v>87</v>
      </c>
      <c r="G90" s="247"/>
      <c r="H90" s="251">
        <v>1</v>
      </c>
      <c r="I90" s="252"/>
      <c r="J90" s="247"/>
      <c r="K90" s="247"/>
      <c r="L90" s="253"/>
      <c r="M90" s="254"/>
      <c r="N90" s="255"/>
      <c r="O90" s="255"/>
      <c r="P90" s="255"/>
      <c r="Q90" s="255"/>
      <c r="R90" s="255"/>
      <c r="S90" s="255"/>
      <c r="T90" s="256"/>
      <c r="AT90" s="257" t="s">
        <v>171</v>
      </c>
      <c r="AU90" s="257" t="s">
        <v>89</v>
      </c>
      <c r="AV90" s="12" t="s">
        <v>89</v>
      </c>
      <c r="AW90" s="12" t="s">
        <v>42</v>
      </c>
      <c r="AX90" s="12" t="s">
        <v>87</v>
      </c>
      <c r="AY90" s="257" t="s">
        <v>162</v>
      </c>
    </row>
    <row r="91" s="11" customFormat="1" ht="29.88" customHeight="1">
      <c r="B91" s="219"/>
      <c r="C91" s="220"/>
      <c r="D91" s="221" t="s">
        <v>78</v>
      </c>
      <c r="E91" s="233" t="s">
        <v>3337</v>
      </c>
      <c r="F91" s="233" t="s">
        <v>3338</v>
      </c>
      <c r="G91" s="220"/>
      <c r="H91" s="220"/>
      <c r="I91" s="223"/>
      <c r="J91" s="234">
        <f>BK91</f>
        <v>0</v>
      </c>
      <c r="K91" s="220"/>
      <c r="L91" s="225"/>
      <c r="M91" s="226"/>
      <c r="N91" s="227"/>
      <c r="O91" s="227"/>
      <c r="P91" s="228">
        <f>SUM(P92:P97)</f>
        <v>0</v>
      </c>
      <c r="Q91" s="227"/>
      <c r="R91" s="228">
        <f>SUM(R92:R97)</f>
        <v>0</v>
      </c>
      <c r="S91" s="227"/>
      <c r="T91" s="229">
        <f>SUM(T92:T97)</f>
        <v>0</v>
      </c>
      <c r="AR91" s="230" t="s">
        <v>183</v>
      </c>
      <c r="AT91" s="231" t="s">
        <v>78</v>
      </c>
      <c r="AU91" s="231" t="s">
        <v>87</v>
      </c>
      <c r="AY91" s="230" t="s">
        <v>162</v>
      </c>
      <c r="BK91" s="232">
        <f>SUM(BK92:BK97)</f>
        <v>0</v>
      </c>
    </row>
    <row r="92" s="1" customFormat="1" ht="16.5" customHeight="1">
      <c r="B92" s="48"/>
      <c r="C92" s="235" t="s">
        <v>179</v>
      </c>
      <c r="D92" s="235" t="s">
        <v>165</v>
      </c>
      <c r="E92" s="236" t="s">
        <v>3339</v>
      </c>
      <c r="F92" s="237" t="s">
        <v>3340</v>
      </c>
      <c r="G92" s="238" t="s">
        <v>168</v>
      </c>
      <c r="H92" s="239">
        <v>1</v>
      </c>
      <c r="I92" s="240"/>
      <c r="J92" s="239">
        <f>ROUND(I92*H92,1)</f>
        <v>0</v>
      </c>
      <c r="K92" s="237" t="s">
        <v>239</v>
      </c>
      <c r="L92" s="74"/>
      <c r="M92" s="241" t="s">
        <v>36</v>
      </c>
      <c r="N92" s="242" t="s">
        <v>50</v>
      </c>
      <c r="O92" s="49"/>
      <c r="P92" s="243">
        <f>O92*H92</f>
        <v>0</v>
      </c>
      <c r="Q92" s="243">
        <v>0</v>
      </c>
      <c r="R92" s="243">
        <f>Q92*H92</f>
        <v>0</v>
      </c>
      <c r="S92" s="243">
        <v>0</v>
      </c>
      <c r="T92" s="244">
        <f>S92*H92</f>
        <v>0</v>
      </c>
      <c r="AR92" s="25" t="s">
        <v>3327</v>
      </c>
      <c r="AT92" s="25" t="s">
        <v>165</v>
      </c>
      <c r="AU92" s="25" t="s">
        <v>89</v>
      </c>
      <c r="AY92" s="25" t="s">
        <v>162</v>
      </c>
      <c r="BE92" s="245">
        <f>IF(N92="základní",J92,0)</f>
        <v>0</v>
      </c>
      <c r="BF92" s="245">
        <f>IF(N92="snížená",J92,0)</f>
        <v>0</v>
      </c>
      <c r="BG92" s="245">
        <f>IF(N92="zákl. přenesená",J92,0)</f>
        <v>0</v>
      </c>
      <c r="BH92" s="245">
        <f>IF(N92="sníž. přenesená",J92,0)</f>
        <v>0</v>
      </c>
      <c r="BI92" s="245">
        <f>IF(N92="nulová",J92,0)</f>
        <v>0</v>
      </c>
      <c r="BJ92" s="25" t="s">
        <v>87</v>
      </c>
      <c r="BK92" s="245">
        <f>ROUND(I92*H92,1)</f>
        <v>0</v>
      </c>
      <c r="BL92" s="25" t="s">
        <v>3327</v>
      </c>
      <c r="BM92" s="25" t="s">
        <v>3341</v>
      </c>
    </row>
    <row r="93" s="12" customFormat="1">
      <c r="B93" s="246"/>
      <c r="C93" s="247"/>
      <c r="D93" s="248" t="s">
        <v>171</v>
      </c>
      <c r="E93" s="249" t="s">
        <v>36</v>
      </c>
      <c r="F93" s="250" t="s">
        <v>87</v>
      </c>
      <c r="G93" s="247"/>
      <c r="H93" s="251">
        <v>1</v>
      </c>
      <c r="I93" s="252"/>
      <c r="J93" s="247"/>
      <c r="K93" s="247"/>
      <c r="L93" s="253"/>
      <c r="M93" s="254"/>
      <c r="N93" s="255"/>
      <c r="O93" s="255"/>
      <c r="P93" s="255"/>
      <c r="Q93" s="255"/>
      <c r="R93" s="255"/>
      <c r="S93" s="255"/>
      <c r="T93" s="256"/>
      <c r="AT93" s="257" t="s">
        <v>171</v>
      </c>
      <c r="AU93" s="257" t="s">
        <v>89</v>
      </c>
      <c r="AV93" s="12" t="s">
        <v>89</v>
      </c>
      <c r="AW93" s="12" t="s">
        <v>42</v>
      </c>
      <c r="AX93" s="12" t="s">
        <v>87</v>
      </c>
      <c r="AY93" s="257" t="s">
        <v>162</v>
      </c>
    </row>
    <row r="94" s="1" customFormat="1" ht="38.25" customHeight="1">
      <c r="B94" s="48"/>
      <c r="C94" s="235" t="s">
        <v>183</v>
      </c>
      <c r="D94" s="235" t="s">
        <v>165</v>
      </c>
      <c r="E94" s="236" t="s">
        <v>3342</v>
      </c>
      <c r="F94" s="237" t="s">
        <v>3343</v>
      </c>
      <c r="G94" s="238" t="s">
        <v>3326</v>
      </c>
      <c r="H94" s="239">
        <v>1</v>
      </c>
      <c r="I94" s="240"/>
      <c r="J94" s="239">
        <f>ROUND(I94*H94,1)</f>
        <v>0</v>
      </c>
      <c r="K94" s="237" t="s">
        <v>239</v>
      </c>
      <c r="L94" s="74"/>
      <c r="M94" s="241" t="s">
        <v>36</v>
      </c>
      <c r="N94" s="242" t="s">
        <v>50</v>
      </c>
      <c r="O94" s="49"/>
      <c r="P94" s="243">
        <f>O94*H94</f>
        <v>0</v>
      </c>
      <c r="Q94" s="243">
        <v>0</v>
      </c>
      <c r="R94" s="243">
        <f>Q94*H94</f>
        <v>0</v>
      </c>
      <c r="S94" s="243">
        <v>0</v>
      </c>
      <c r="T94" s="244">
        <f>S94*H94</f>
        <v>0</v>
      </c>
      <c r="AR94" s="25" t="s">
        <v>3327</v>
      </c>
      <c r="AT94" s="25" t="s">
        <v>165</v>
      </c>
      <c r="AU94" s="25" t="s">
        <v>89</v>
      </c>
      <c r="AY94" s="25" t="s">
        <v>162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87</v>
      </c>
      <c r="BK94" s="245">
        <f>ROUND(I94*H94,1)</f>
        <v>0</v>
      </c>
      <c r="BL94" s="25" t="s">
        <v>3327</v>
      </c>
      <c r="BM94" s="25" t="s">
        <v>3344</v>
      </c>
    </row>
    <row r="95" s="12" customFormat="1">
      <c r="B95" s="246"/>
      <c r="C95" s="247"/>
      <c r="D95" s="248" t="s">
        <v>171</v>
      </c>
      <c r="E95" s="249" t="s">
        <v>36</v>
      </c>
      <c r="F95" s="250" t="s">
        <v>87</v>
      </c>
      <c r="G95" s="247"/>
      <c r="H95" s="251">
        <v>1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171</v>
      </c>
      <c r="AU95" s="257" t="s">
        <v>89</v>
      </c>
      <c r="AV95" s="12" t="s">
        <v>89</v>
      </c>
      <c r="AW95" s="12" t="s">
        <v>42</v>
      </c>
      <c r="AX95" s="12" t="s">
        <v>87</v>
      </c>
      <c r="AY95" s="257" t="s">
        <v>162</v>
      </c>
    </row>
    <row r="96" s="1" customFormat="1" ht="16.5" customHeight="1">
      <c r="B96" s="48"/>
      <c r="C96" s="235" t="s">
        <v>187</v>
      </c>
      <c r="D96" s="235" t="s">
        <v>165</v>
      </c>
      <c r="E96" s="236" t="s">
        <v>3345</v>
      </c>
      <c r="F96" s="237" t="s">
        <v>3346</v>
      </c>
      <c r="G96" s="238" t="s">
        <v>3326</v>
      </c>
      <c r="H96" s="239">
        <v>1</v>
      </c>
      <c r="I96" s="240"/>
      <c r="J96" s="239">
        <f>ROUND(I96*H96,1)</f>
        <v>0</v>
      </c>
      <c r="K96" s="237" t="s">
        <v>239</v>
      </c>
      <c r="L96" s="74"/>
      <c r="M96" s="241" t="s">
        <v>36</v>
      </c>
      <c r="N96" s="242" t="s">
        <v>50</v>
      </c>
      <c r="O96" s="49"/>
      <c r="P96" s="243">
        <f>O96*H96</f>
        <v>0</v>
      </c>
      <c r="Q96" s="243">
        <v>0</v>
      </c>
      <c r="R96" s="243">
        <f>Q96*H96</f>
        <v>0</v>
      </c>
      <c r="S96" s="243">
        <v>0</v>
      </c>
      <c r="T96" s="244">
        <f>S96*H96</f>
        <v>0</v>
      </c>
      <c r="AR96" s="25" t="s">
        <v>3327</v>
      </c>
      <c r="AT96" s="25" t="s">
        <v>165</v>
      </c>
      <c r="AU96" s="25" t="s">
        <v>89</v>
      </c>
      <c r="AY96" s="25" t="s">
        <v>162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87</v>
      </c>
      <c r="BK96" s="245">
        <f>ROUND(I96*H96,1)</f>
        <v>0</v>
      </c>
      <c r="BL96" s="25" t="s">
        <v>3327</v>
      </c>
      <c r="BM96" s="25" t="s">
        <v>3347</v>
      </c>
    </row>
    <row r="97" s="12" customFormat="1">
      <c r="B97" s="246"/>
      <c r="C97" s="247"/>
      <c r="D97" s="248" t="s">
        <v>171</v>
      </c>
      <c r="E97" s="249" t="s">
        <v>36</v>
      </c>
      <c r="F97" s="250" t="s">
        <v>87</v>
      </c>
      <c r="G97" s="247"/>
      <c r="H97" s="251">
        <v>1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171</v>
      </c>
      <c r="AU97" s="257" t="s">
        <v>89</v>
      </c>
      <c r="AV97" s="12" t="s">
        <v>89</v>
      </c>
      <c r="AW97" s="12" t="s">
        <v>42</v>
      </c>
      <c r="AX97" s="12" t="s">
        <v>87</v>
      </c>
      <c r="AY97" s="257" t="s">
        <v>162</v>
      </c>
    </row>
    <row r="98" s="11" customFormat="1" ht="29.88" customHeight="1">
      <c r="B98" s="219"/>
      <c r="C98" s="220"/>
      <c r="D98" s="221" t="s">
        <v>78</v>
      </c>
      <c r="E98" s="233" t="s">
        <v>3348</v>
      </c>
      <c r="F98" s="233" t="s">
        <v>3349</v>
      </c>
      <c r="G98" s="220"/>
      <c r="H98" s="220"/>
      <c r="I98" s="223"/>
      <c r="J98" s="234">
        <f>BK98</f>
        <v>0</v>
      </c>
      <c r="K98" s="220"/>
      <c r="L98" s="225"/>
      <c r="M98" s="226"/>
      <c r="N98" s="227"/>
      <c r="O98" s="227"/>
      <c r="P98" s="228">
        <f>SUM(P99:P100)</f>
        <v>0</v>
      </c>
      <c r="Q98" s="227"/>
      <c r="R98" s="228">
        <f>SUM(R99:R100)</f>
        <v>0</v>
      </c>
      <c r="S98" s="227"/>
      <c r="T98" s="229">
        <f>SUM(T99:T100)</f>
        <v>0</v>
      </c>
      <c r="AR98" s="230" t="s">
        <v>183</v>
      </c>
      <c r="AT98" s="231" t="s">
        <v>78</v>
      </c>
      <c r="AU98" s="231" t="s">
        <v>87</v>
      </c>
      <c r="AY98" s="230" t="s">
        <v>162</v>
      </c>
      <c r="BK98" s="232">
        <f>SUM(BK99:BK100)</f>
        <v>0</v>
      </c>
    </row>
    <row r="99" s="1" customFormat="1" ht="16.5" customHeight="1">
      <c r="B99" s="48"/>
      <c r="C99" s="235" t="s">
        <v>191</v>
      </c>
      <c r="D99" s="235" t="s">
        <v>165</v>
      </c>
      <c r="E99" s="236" t="s">
        <v>3350</v>
      </c>
      <c r="F99" s="237" t="s">
        <v>3351</v>
      </c>
      <c r="G99" s="238" t="s">
        <v>3326</v>
      </c>
      <c r="H99" s="239">
        <v>1</v>
      </c>
      <c r="I99" s="240"/>
      <c r="J99" s="239">
        <f>ROUND(I99*H99,1)</f>
        <v>0</v>
      </c>
      <c r="K99" s="237" t="s">
        <v>239</v>
      </c>
      <c r="L99" s="74"/>
      <c r="M99" s="241" t="s">
        <v>36</v>
      </c>
      <c r="N99" s="242" t="s">
        <v>50</v>
      </c>
      <c r="O99" s="49"/>
      <c r="P99" s="243">
        <f>O99*H99</f>
        <v>0</v>
      </c>
      <c r="Q99" s="243">
        <v>0</v>
      </c>
      <c r="R99" s="243">
        <f>Q99*H99</f>
        <v>0</v>
      </c>
      <c r="S99" s="243">
        <v>0</v>
      </c>
      <c r="T99" s="244">
        <f>S99*H99</f>
        <v>0</v>
      </c>
      <c r="AR99" s="25" t="s">
        <v>3327</v>
      </c>
      <c r="AT99" s="25" t="s">
        <v>165</v>
      </c>
      <c r="AU99" s="25" t="s">
        <v>89</v>
      </c>
      <c r="AY99" s="25" t="s">
        <v>162</v>
      </c>
      <c r="BE99" s="245">
        <f>IF(N99="základní",J99,0)</f>
        <v>0</v>
      </c>
      <c r="BF99" s="245">
        <f>IF(N99="snížená",J99,0)</f>
        <v>0</v>
      </c>
      <c r="BG99" s="245">
        <f>IF(N99="zákl. přenesená",J99,0)</f>
        <v>0</v>
      </c>
      <c r="BH99" s="245">
        <f>IF(N99="sníž. přenesená",J99,0)</f>
        <v>0</v>
      </c>
      <c r="BI99" s="245">
        <f>IF(N99="nulová",J99,0)</f>
        <v>0</v>
      </c>
      <c r="BJ99" s="25" t="s">
        <v>87</v>
      </c>
      <c r="BK99" s="245">
        <f>ROUND(I99*H99,1)</f>
        <v>0</v>
      </c>
      <c r="BL99" s="25" t="s">
        <v>3327</v>
      </c>
      <c r="BM99" s="25" t="s">
        <v>3352</v>
      </c>
    </row>
    <row r="100" s="12" customFormat="1">
      <c r="B100" s="246"/>
      <c r="C100" s="247"/>
      <c r="D100" s="248" t="s">
        <v>171</v>
      </c>
      <c r="E100" s="249" t="s">
        <v>36</v>
      </c>
      <c r="F100" s="250" t="s">
        <v>87</v>
      </c>
      <c r="G100" s="247"/>
      <c r="H100" s="251">
        <v>1</v>
      </c>
      <c r="I100" s="252"/>
      <c r="J100" s="247"/>
      <c r="K100" s="247"/>
      <c r="L100" s="253"/>
      <c r="M100" s="258"/>
      <c r="N100" s="259"/>
      <c r="O100" s="259"/>
      <c r="P100" s="259"/>
      <c r="Q100" s="259"/>
      <c r="R100" s="259"/>
      <c r="S100" s="259"/>
      <c r="T100" s="260"/>
      <c r="AT100" s="257" t="s">
        <v>171</v>
      </c>
      <c r="AU100" s="257" t="s">
        <v>89</v>
      </c>
      <c r="AV100" s="12" t="s">
        <v>89</v>
      </c>
      <c r="AW100" s="12" t="s">
        <v>42</v>
      </c>
      <c r="AX100" s="12" t="s">
        <v>87</v>
      </c>
      <c r="AY100" s="257" t="s">
        <v>162</v>
      </c>
    </row>
    <row r="101" s="1" customFormat="1" ht="6.96" customHeight="1">
      <c r="B101" s="69"/>
      <c r="C101" s="70"/>
      <c r="D101" s="70"/>
      <c r="E101" s="70"/>
      <c r="F101" s="70"/>
      <c r="G101" s="70"/>
      <c r="H101" s="70"/>
      <c r="I101" s="180"/>
      <c r="J101" s="70"/>
      <c r="K101" s="70"/>
      <c r="L101" s="74"/>
    </row>
  </sheetData>
  <sheetProtection sheet="1" autoFilter="0" formatColumns="0" formatRows="0" objects="1" scenarios="1" spinCount="100000" saltValue="RCZdQF3RkCmAk/oydGXKHBrB2TmQOepGSffefol//9hKiZs0+a1dCOd1BbNMYiG4K15qHl9D2PqDnIMjCyY1Yw==" hashValue="j3/YyHYbgon/5ubpNa4ppcR1JEPFRUXMXem/sDcjTbDATi+DXiWvmPhzNvOzhjdftnnFQTL7HcKXxzkWpebqSQ==" algorithmName="SHA-512" password="CC35"/>
  <autoFilter ref="C80:K100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312" customWidth="1"/>
    <col min="2" max="2" width="1.664063" style="312" customWidth="1"/>
    <col min="3" max="4" width="5" style="312" customWidth="1"/>
    <col min="5" max="5" width="11.67" style="312" customWidth="1"/>
    <col min="6" max="6" width="9.17" style="312" customWidth="1"/>
    <col min="7" max="7" width="5" style="312" customWidth="1"/>
    <col min="8" max="8" width="77.83" style="312" customWidth="1"/>
    <col min="9" max="10" width="20" style="312" customWidth="1"/>
    <col min="11" max="11" width="1.664063" style="312" customWidth="1"/>
  </cols>
  <sheetData>
    <row r="1" ht="37.5" customHeight="1"/>
    <row r="2" ht="7.5" customHeight="1">
      <c r="B2" s="313"/>
      <c r="C2" s="314"/>
      <c r="D2" s="314"/>
      <c r="E2" s="314"/>
      <c r="F2" s="314"/>
      <c r="G2" s="314"/>
      <c r="H2" s="314"/>
      <c r="I2" s="314"/>
      <c r="J2" s="314"/>
      <c r="K2" s="315"/>
    </row>
    <row r="3" s="16" customFormat="1" ht="45" customHeight="1">
      <c r="B3" s="316"/>
      <c r="C3" s="317" t="s">
        <v>3353</v>
      </c>
      <c r="D3" s="317"/>
      <c r="E3" s="317"/>
      <c r="F3" s="317"/>
      <c r="G3" s="317"/>
      <c r="H3" s="317"/>
      <c r="I3" s="317"/>
      <c r="J3" s="317"/>
      <c r="K3" s="318"/>
    </row>
    <row r="4" ht="25.5" customHeight="1">
      <c r="B4" s="319"/>
      <c r="C4" s="320" t="s">
        <v>3354</v>
      </c>
      <c r="D4" s="320"/>
      <c r="E4" s="320"/>
      <c r="F4" s="320"/>
      <c r="G4" s="320"/>
      <c r="H4" s="320"/>
      <c r="I4" s="320"/>
      <c r="J4" s="320"/>
      <c r="K4" s="321"/>
    </row>
    <row r="5" ht="5.25" customHeight="1">
      <c r="B5" s="319"/>
      <c r="C5" s="322"/>
      <c r="D5" s="322"/>
      <c r="E5" s="322"/>
      <c r="F5" s="322"/>
      <c r="G5" s="322"/>
      <c r="H5" s="322"/>
      <c r="I5" s="322"/>
      <c r="J5" s="322"/>
      <c r="K5" s="321"/>
    </row>
    <row r="6" ht="15" customHeight="1">
      <c r="B6" s="319"/>
      <c r="C6" s="323" t="s">
        <v>3355</v>
      </c>
      <c r="D6" s="323"/>
      <c r="E6" s="323"/>
      <c r="F6" s="323"/>
      <c r="G6" s="323"/>
      <c r="H6" s="323"/>
      <c r="I6" s="323"/>
      <c r="J6" s="323"/>
      <c r="K6" s="321"/>
    </row>
    <row r="7" ht="15" customHeight="1">
      <c r="B7" s="324"/>
      <c r="C7" s="323" t="s">
        <v>3356</v>
      </c>
      <c r="D7" s="323"/>
      <c r="E7" s="323"/>
      <c r="F7" s="323"/>
      <c r="G7" s="323"/>
      <c r="H7" s="323"/>
      <c r="I7" s="323"/>
      <c r="J7" s="323"/>
      <c r="K7" s="321"/>
    </row>
    <row r="8" ht="12.75" customHeight="1">
      <c r="B8" s="324"/>
      <c r="C8" s="323"/>
      <c r="D8" s="323"/>
      <c r="E8" s="323"/>
      <c r="F8" s="323"/>
      <c r="G8" s="323"/>
      <c r="H8" s="323"/>
      <c r="I8" s="323"/>
      <c r="J8" s="323"/>
      <c r="K8" s="321"/>
    </row>
    <row r="9" ht="15" customHeight="1">
      <c r="B9" s="324"/>
      <c r="C9" s="323" t="s">
        <v>3357</v>
      </c>
      <c r="D9" s="323"/>
      <c r="E9" s="323"/>
      <c r="F9" s="323"/>
      <c r="G9" s="323"/>
      <c r="H9" s="323"/>
      <c r="I9" s="323"/>
      <c r="J9" s="323"/>
      <c r="K9" s="321"/>
    </row>
    <row r="10" ht="15" customHeight="1">
      <c r="B10" s="324"/>
      <c r="C10" s="323"/>
      <c r="D10" s="323" t="s">
        <v>3358</v>
      </c>
      <c r="E10" s="323"/>
      <c r="F10" s="323"/>
      <c r="G10" s="323"/>
      <c r="H10" s="323"/>
      <c r="I10" s="323"/>
      <c r="J10" s="323"/>
      <c r="K10" s="321"/>
    </row>
    <row r="11" ht="15" customHeight="1">
      <c r="B11" s="324"/>
      <c r="C11" s="325"/>
      <c r="D11" s="323" t="s">
        <v>3359</v>
      </c>
      <c r="E11" s="323"/>
      <c r="F11" s="323"/>
      <c r="G11" s="323"/>
      <c r="H11" s="323"/>
      <c r="I11" s="323"/>
      <c r="J11" s="323"/>
      <c r="K11" s="321"/>
    </row>
    <row r="12" ht="12.75" customHeight="1">
      <c r="B12" s="324"/>
      <c r="C12" s="325"/>
      <c r="D12" s="325"/>
      <c r="E12" s="325"/>
      <c r="F12" s="325"/>
      <c r="G12" s="325"/>
      <c r="H12" s="325"/>
      <c r="I12" s="325"/>
      <c r="J12" s="325"/>
      <c r="K12" s="321"/>
    </row>
    <row r="13" ht="15" customHeight="1">
      <c r="B13" s="324"/>
      <c r="C13" s="325"/>
      <c r="D13" s="323" t="s">
        <v>3360</v>
      </c>
      <c r="E13" s="323"/>
      <c r="F13" s="323"/>
      <c r="G13" s="323"/>
      <c r="H13" s="323"/>
      <c r="I13" s="323"/>
      <c r="J13" s="323"/>
      <c r="K13" s="321"/>
    </row>
    <row r="14" ht="15" customHeight="1">
      <c r="B14" s="324"/>
      <c r="C14" s="325"/>
      <c r="D14" s="323" t="s">
        <v>3361</v>
      </c>
      <c r="E14" s="323"/>
      <c r="F14" s="323"/>
      <c r="G14" s="323"/>
      <c r="H14" s="323"/>
      <c r="I14" s="323"/>
      <c r="J14" s="323"/>
      <c r="K14" s="321"/>
    </row>
    <row r="15" ht="15" customHeight="1">
      <c r="B15" s="324"/>
      <c r="C15" s="325"/>
      <c r="D15" s="323" t="s">
        <v>3362</v>
      </c>
      <c r="E15" s="323"/>
      <c r="F15" s="323"/>
      <c r="G15" s="323"/>
      <c r="H15" s="323"/>
      <c r="I15" s="323"/>
      <c r="J15" s="323"/>
      <c r="K15" s="321"/>
    </row>
    <row r="16" ht="15" customHeight="1">
      <c r="B16" s="324"/>
      <c r="C16" s="325"/>
      <c r="D16" s="325"/>
      <c r="E16" s="326" t="s">
        <v>86</v>
      </c>
      <c r="F16" s="323" t="s">
        <v>3363</v>
      </c>
      <c r="G16" s="323"/>
      <c r="H16" s="323"/>
      <c r="I16" s="323"/>
      <c r="J16" s="323"/>
      <c r="K16" s="321"/>
    </row>
    <row r="17" ht="15" customHeight="1">
      <c r="B17" s="324"/>
      <c r="C17" s="325"/>
      <c r="D17" s="325"/>
      <c r="E17" s="326" t="s">
        <v>3364</v>
      </c>
      <c r="F17" s="323" t="s">
        <v>3365</v>
      </c>
      <c r="G17" s="323"/>
      <c r="H17" s="323"/>
      <c r="I17" s="323"/>
      <c r="J17" s="323"/>
      <c r="K17" s="321"/>
    </row>
    <row r="18" ht="15" customHeight="1">
      <c r="B18" s="324"/>
      <c r="C18" s="325"/>
      <c r="D18" s="325"/>
      <c r="E18" s="326" t="s">
        <v>3366</v>
      </c>
      <c r="F18" s="323" t="s">
        <v>3367</v>
      </c>
      <c r="G18" s="323"/>
      <c r="H18" s="323"/>
      <c r="I18" s="323"/>
      <c r="J18" s="323"/>
      <c r="K18" s="321"/>
    </row>
    <row r="19" ht="15" customHeight="1">
      <c r="B19" s="324"/>
      <c r="C19" s="325"/>
      <c r="D19" s="325"/>
      <c r="E19" s="326" t="s">
        <v>3368</v>
      </c>
      <c r="F19" s="323" t="s">
        <v>3369</v>
      </c>
      <c r="G19" s="323"/>
      <c r="H19" s="323"/>
      <c r="I19" s="323"/>
      <c r="J19" s="323"/>
      <c r="K19" s="321"/>
    </row>
    <row r="20" ht="15" customHeight="1">
      <c r="B20" s="324"/>
      <c r="C20" s="325"/>
      <c r="D20" s="325"/>
      <c r="E20" s="326" t="s">
        <v>3370</v>
      </c>
      <c r="F20" s="323" t="s">
        <v>3371</v>
      </c>
      <c r="G20" s="323"/>
      <c r="H20" s="323"/>
      <c r="I20" s="323"/>
      <c r="J20" s="323"/>
      <c r="K20" s="321"/>
    </row>
    <row r="21" ht="15" customHeight="1">
      <c r="B21" s="324"/>
      <c r="C21" s="325"/>
      <c r="D21" s="325"/>
      <c r="E21" s="326" t="s">
        <v>98</v>
      </c>
      <c r="F21" s="323" t="s">
        <v>3372</v>
      </c>
      <c r="G21" s="323"/>
      <c r="H21" s="323"/>
      <c r="I21" s="323"/>
      <c r="J21" s="323"/>
      <c r="K21" s="321"/>
    </row>
    <row r="22" ht="12.75" customHeight="1">
      <c r="B22" s="324"/>
      <c r="C22" s="325"/>
      <c r="D22" s="325"/>
      <c r="E22" s="325"/>
      <c r="F22" s="325"/>
      <c r="G22" s="325"/>
      <c r="H22" s="325"/>
      <c r="I22" s="325"/>
      <c r="J22" s="325"/>
      <c r="K22" s="321"/>
    </row>
    <row r="23" ht="15" customHeight="1">
      <c r="B23" s="324"/>
      <c r="C23" s="323" t="s">
        <v>3373</v>
      </c>
      <c r="D23" s="323"/>
      <c r="E23" s="323"/>
      <c r="F23" s="323"/>
      <c r="G23" s="323"/>
      <c r="H23" s="323"/>
      <c r="I23" s="323"/>
      <c r="J23" s="323"/>
      <c r="K23" s="321"/>
    </row>
    <row r="24" ht="15" customHeight="1">
      <c r="B24" s="324"/>
      <c r="C24" s="323" t="s">
        <v>3374</v>
      </c>
      <c r="D24" s="323"/>
      <c r="E24" s="323"/>
      <c r="F24" s="323"/>
      <c r="G24" s="323"/>
      <c r="H24" s="323"/>
      <c r="I24" s="323"/>
      <c r="J24" s="323"/>
      <c r="K24" s="321"/>
    </row>
    <row r="25" ht="15" customHeight="1">
      <c r="B25" s="324"/>
      <c r="C25" s="323"/>
      <c r="D25" s="323" t="s">
        <v>3375</v>
      </c>
      <c r="E25" s="323"/>
      <c r="F25" s="323"/>
      <c r="G25" s="323"/>
      <c r="H25" s="323"/>
      <c r="I25" s="323"/>
      <c r="J25" s="323"/>
      <c r="K25" s="321"/>
    </row>
    <row r="26" ht="15" customHeight="1">
      <c r="B26" s="324"/>
      <c r="C26" s="325"/>
      <c r="D26" s="323" t="s">
        <v>3376</v>
      </c>
      <c r="E26" s="323"/>
      <c r="F26" s="323"/>
      <c r="G26" s="323"/>
      <c r="H26" s="323"/>
      <c r="I26" s="323"/>
      <c r="J26" s="323"/>
      <c r="K26" s="321"/>
    </row>
    <row r="27" ht="12.75" customHeight="1">
      <c r="B27" s="324"/>
      <c r="C27" s="325"/>
      <c r="D27" s="325"/>
      <c r="E27" s="325"/>
      <c r="F27" s="325"/>
      <c r="G27" s="325"/>
      <c r="H27" s="325"/>
      <c r="I27" s="325"/>
      <c r="J27" s="325"/>
      <c r="K27" s="321"/>
    </row>
    <row r="28" ht="15" customHeight="1">
      <c r="B28" s="324"/>
      <c r="C28" s="325"/>
      <c r="D28" s="323" t="s">
        <v>3377</v>
      </c>
      <c r="E28" s="323"/>
      <c r="F28" s="323"/>
      <c r="G28" s="323"/>
      <c r="H28" s="323"/>
      <c r="I28" s="323"/>
      <c r="J28" s="323"/>
      <c r="K28" s="321"/>
    </row>
    <row r="29" ht="15" customHeight="1">
      <c r="B29" s="324"/>
      <c r="C29" s="325"/>
      <c r="D29" s="323" t="s">
        <v>3378</v>
      </c>
      <c r="E29" s="323"/>
      <c r="F29" s="323"/>
      <c r="G29" s="323"/>
      <c r="H29" s="323"/>
      <c r="I29" s="323"/>
      <c r="J29" s="323"/>
      <c r="K29" s="321"/>
    </row>
    <row r="30" ht="12.75" customHeight="1">
      <c r="B30" s="324"/>
      <c r="C30" s="325"/>
      <c r="D30" s="325"/>
      <c r="E30" s="325"/>
      <c r="F30" s="325"/>
      <c r="G30" s="325"/>
      <c r="H30" s="325"/>
      <c r="I30" s="325"/>
      <c r="J30" s="325"/>
      <c r="K30" s="321"/>
    </row>
    <row r="31" ht="15" customHeight="1">
      <c r="B31" s="324"/>
      <c r="C31" s="325"/>
      <c r="D31" s="323" t="s">
        <v>3379</v>
      </c>
      <c r="E31" s="323"/>
      <c r="F31" s="323"/>
      <c r="G31" s="323"/>
      <c r="H31" s="323"/>
      <c r="I31" s="323"/>
      <c r="J31" s="323"/>
      <c r="K31" s="321"/>
    </row>
    <row r="32" ht="15" customHeight="1">
      <c r="B32" s="324"/>
      <c r="C32" s="325"/>
      <c r="D32" s="323" t="s">
        <v>3380</v>
      </c>
      <c r="E32" s="323"/>
      <c r="F32" s="323"/>
      <c r="G32" s="323"/>
      <c r="H32" s="323"/>
      <c r="I32" s="323"/>
      <c r="J32" s="323"/>
      <c r="K32" s="321"/>
    </row>
    <row r="33" ht="15" customHeight="1">
      <c r="B33" s="324"/>
      <c r="C33" s="325"/>
      <c r="D33" s="323" t="s">
        <v>3381</v>
      </c>
      <c r="E33" s="323"/>
      <c r="F33" s="323"/>
      <c r="G33" s="323"/>
      <c r="H33" s="323"/>
      <c r="I33" s="323"/>
      <c r="J33" s="323"/>
      <c r="K33" s="321"/>
    </row>
    <row r="34" ht="15" customHeight="1">
      <c r="B34" s="324"/>
      <c r="C34" s="325"/>
      <c r="D34" s="323"/>
      <c r="E34" s="327" t="s">
        <v>146</v>
      </c>
      <c r="F34" s="323"/>
      <c r="G34" s="323" t="s">
        <v>3382</v>
      </c>
      <c r="H34" s="323"/>
      <c r="I34" s="323"/>
      <c r="J34" s="323"/>
      <c r="K34" s="321"/>
    </row>
    <row r="35" ht="30.75" customHeight="1">
      <c r="B35" s="324"/>
      <c r="C35" s="325"/>
      <c r="D35" s="323"/>
      <c r="E35" s="327" t="s">
        <v>3383</v>
      </c>
      <c r="F35" s="323"/>
      <c r="G35" s="323" t="s">
        <v>3384</v>
      </c>
      <c r="H35" s="323"/>
      <c r="I35" s="323"/>
      <c r="J35" s="323"/>
      <c r="K35" s="321"/>
    </row>
    <row r="36" ht="15" customHeight="1">
      <c r="B36" s="324"/>
      <c r="C36" s="325"/>
      <c r="D36" s="323"/>
      <c r="E36" s="327" t="s">
        <v>60</v>
      </c>
      <c r="F36" s="323"/>
      <c r="G36" s="323" t="s">
        <v>3385</v>
      </c>
      <c r="H36" s="323"/>
      <c r="I36" s="323"/>
      <c r="J36" s="323"/>
      <c r="K36" s="321"/>
    </row>
    <row r="37" ht="15" customHeight="1">
      <c r="B37" s="324"/>
      <c r="C37" s="325"/>
      <c r="D37" s="323"/>
      <c r="E37" s="327" t="s">
        <v>147</v>
      </c>
      <c r="F37" s="323"/>
      <c r="G37" s="323" t="s">
        <v>3386</v>
      </c>
      <c r="H37" s="323"/>
      <c r="I37" s="323"/>
      <c r="J37" s="323"/>
      <c r="K37" s="321"/>
    </row>
    <row r="38" ht="15" customHeight="1">
      <c r="B38" s="324"/>
      <c r="C38" s="325"/>
      <c r="D38" s="323"/>
      <c r="E38" s="327" t="s">
        <v>148</v>
      </c>
      <c r="F38" s="323"/>
      <c r="G38" s="323" t="s">
        <v>3387</v>
      </c>
      <c r="H38" s="323"/>
      <c r="I38" s="323"/>
      <c r="J38" s="323"/>
      <c r="K38" s="321"/>
    </row>
    <row r="39" ht="15" customHeight="1">
      <c r="B39" s="324"/>
      <c r="C39" s="325"/>
      <c r="D39" s="323"/>
      <c r="E39" s="327" t="s">
        <v>149</v>
      </c>
      <c r="F39" s="323"/>
      <c r="G39" s="323" t="s">
        <v>3388</v>
      </c>
      <c r="H39" s="323"/>
      <c r="I39" s="323"/>
      <c r="J39" s="323"/>
      <c r="K39" s="321"/>
    </row>
    <row r="40" ht="15" customHeight="1">
      <c r="B40" s="324"/>
      <c r="C40" s="325"/>
      <c r="D40" s="323"/>
      <c r="E40" s="327" t="s">
        <v>3389</v>
      </c>
      <c r="F40" s="323"/>
      <c r="G40" s="323" t="s">
        <v>3390</v>
      </c>
      <c r="H40" s="323"/>
      <c r="I40" s="323"/>
      <c r="J40" s="323"/>
      <c r="K40" s="321"/>
    </row>
    <row r="41" ht="15" customHeight="1">
      <c r="B41" s="324"/>
      <c r="C41" s="325"/>
      <c r="D41" s="323"/>
      <c r="E41" s="327"/>
      <c r="F41" s="323"/>
      <c r="G41" s="323" t="s">
        <v>3391</v>
      </c>
      <c r="H41" s="323"/>
      <c r="I41" s="323"/>
      <c r="J41" s="323"/>
      <c r="K41" s="321"/>
    </row>
    <row r="42" ht="15" customHeight="1">
      <c r="B42" s="324"/>
      <c r="C42" s="325"/>
      <c r="D42" s="323"/>
      <c r="E42" s="327" t="s">
        <v>3392</v>
      </c>
      <c r="F42" s="323"/>
      <c r="G42" s="323" t="s">
        <v>3393</v>
      </c>
      <c r="H42" s="323"/>
      <c r="I42" s="323"/>
      <c r="J42" s="323"/>
      <c r="K42" s="321"/>
    </row>
    <row r="43" ht="15" customHeight="1">
      <c r="B43" s="324"/>
      <c r="C43" s="325"/>
      <c r="D43" s="323"/>
      <c r="E43" s="327" t="s">
        <v>151</v>
      </c>
      <c r="F43" s="323"/>
      <c r="G43" s="323" t="s">
        <v>3394</v>
      </c>
      <c r="H43" s="323"/>
      <c r="I43" s="323"/>
      <c r="J43" s="323"/>
      <c r="K43" s="321"/>
    </row>
    <row r="44" ht="12.75" customHeight="1">
      <c r="B44" s="324"/>
      <c r="C44" s="325"/>
      <c r="D44" s="323"/>
      <c r="E44" s="323"/>
      <c r="F44" s="323"/>
      <c r="G44" s="323"/>
      <c r="H44" s="323"/>
      <c r="I44" s="323"/>
      <c r="J44" s="323"/>
      <c r="K44" s="321"/>
    </row>
    <row r="45" ht="15" customHeight="1">
      <c r="B45" s="324"/>
      <c r="C45" s="325"/>
      <c r="D45" s="323" t="s">
        <v>3395</v>
      </c>
      <c r="E45" s="323"/>
      <c r="F45" s="323"/>
      <c r="G45" s="323"/>
      <c r="H45" s="323"/>
      <c r="I45" s="323"/>
      <c r="J45" s="323"/>
      <c r="K45" s="321"/>
    </row>
    <row r="46" ht="15" customHeight="1">
      <c r="B46" s="324"/>
      <c r="C46" s="325"/>
      <c r="D46" s="325"/>
      <c r="E46" s="323" t="s">
        <v>3396</v>
      </c>
      <c r="F46" s="323"/>
      <c r="G46" s="323"/>
      <c r="H46" s="323"/>
      <c r="I46" s="323"/>
      <c r="J46" s="323"/>
      <c r="K46" s="321"/>
    </row>
    <row r="47" ht="15" customHeight="1">
      <c r="B47" s="324"/>
      <c r="C47" s="325"/>
      <c r="D47" s="325"/>
      <c r="E47" s="323" t="s">
        <v>3397</v>
      </c>
      <c r="F47" s="323"/>
      <c r="G47" s="323"/>
      <c r="H47" s="323"/>
      <c r="I47" s="323"/>
      <c r="J47" s="323"/>
      <c r="K47" s="321"/>
    </row>
    <row r="48" ht="15" customHeight="1">
      <c r="B48" s="324"/>
      <c r="C48" s="325"/>
      <c r="D48" s="325"/>
      <c r="E48" s="323" t="s">
        <v>3398</v>
      </c>
      <c r="F48" s="323"/>
      <c r="G48" s="323"/>
      <c r="H48" s="323"/>
      <c r="I48" s="323"/>
      <c r="J48" s="323"/>
      <c r="K48" s="321"/>
    </row>
    <row r="49" ht="15" customHeight="1">
      <c r="B49" s="324"/>
      <c r="C49" s="325"/>
      <c r="D49" s="323" t="s">
        <v>3399</v>
      </c>
      <c r="E49" s="323"/>
      <c r="F49" s="323"/>
      <c r="G49" s="323"/>
      <c r="H49" s="323"/>
      <c r="I49" s="323"/>
      <c r="J49" s="323"/>
      <c r="K49" s="321"/>
    </row>
    <row r="50" ht="25.5" customHeight="1">
      <c r="B50" s="319"/>
      <c r="C50" s="320" t="s">
        <v>3400</v>
      </c>
      <c r="D50" s="320"/>
      <c r="E50" s="320"/>
      <c r="F50" s="320"/>
      <c r="G50" s="320"/>
      <c r="H50" s="320"/>
      <c r="I50" s="320"/>
      <c r="J50" s="320"/>
      <c r="K50" s="321"/>
    </row>
    <row r="51" ht="5.25" customHeight="1">
      <c r="B51" s="319"/>
      <c r="C51" s="322"/>
      <c r="D51" s="322"/>
      <c r="E51" s="322"/>
      <c r="F51" s="322"/>
      <c r="G51" s="322"/>
      <c r="H51" s="322"/>
      <c r="I51" s="322"/>
      <c r="J51" s="322"/>
      <c r="K51" s="321"/>
    </row>
    <row r="52" ht="15" customHeight="1">
      <c r="B52" s="319"/>
      <c r="C52" s="323" t="s">
        <v>3401</v>
      </c>
      <c r="D52" s="323"/>
      <c r="E52" s="323"/>
      <c r="F52" s="323"/>
      <c r="G52" s="323"/>
      <c r="H52" s="323"/>
      <c r="I52" s="323"/>
      <c r="J52" s="323"/>
      <c r="K52" s="321"/>
    </row>
    <row r="53" ht="15" customHeight="1">
      <c r="B53" s="319"/>
      <c r="C53" s="323" t="s">
        <v>3402</v>
      </c>
      <c r="D53" s="323"/>
      <c r="E53" s="323"/>
      <c r="F53" s="323"/>
      <c r="G53" s="323"/>
      <c r="H53" s="323"/>
      <c r="I53" s="323"/>
      <c r="J53" s="323"/>
      <c r="K53" s="321"/>
    </row>
    <row r="54" ht="12.75" customHeight="1">
      <c r="B54" s="319"/>
      <c r="C54" s="323"/>
      <c r="D54" s="323"/>
      <c r="E54" s="323"/>
      <c r="F54" s="323"/>
      <c r="G54" s="323"/>
      <c r="H54" s="323"/>
      <c r="I54" s="323"/>
      <c r="J54" s="323"/>
      <c r="K54" s="321"/>
    </row>
    <row r="55" ht="15" customHeight="1">
      <c r="B55" s="319"/>
      <c r="C55" s="323" t="s">
        <v>3403</v>
      </c>
      <c r="D55" s="323"/>
      <c r="E55" s="323"/>
      <c r="F55" s="323"/>
      <c r="G55" s="323"/>
      <c r="H55" s="323"/>
      <c r="I55" s="323"/>
      <c r="J55" s="323"/>
      <c r="K55" s="321"/>
    </row>
    <row r="56" ht="15" customHeight="1">
      <c r="B56" s="319"/>
      <c r="C56" s="325"/>
      <c r="D56" s="323" t="s">
        <v>3404</v>
      </c>
      <c r="E56" s="323"/>
      <c r="F56" s="323"/>
      <c r="G56" s="323"/>
      <c r="H56" s="323"/>
      <c r="I56" s="323"/>
      <c r="J56" s="323"/>
      <c r="K56" s="321"/>
    </row>
    <row r="57" ht="15" customHeight="1">
      <c r="B57" s="319"/>
      <c r="C57" s="325"/>
      <c r="D57" s="323" t="s">
        <v>3405</v>
      </c>
      <c r="E57" s="323"/>
      <c r="F57" s="323"/>
      <c r="G57" s="323"/>
      <c r="H57" s="323"/>
      <c r="I57" s="323"/>
      <c r="J57" s="323"/>
      <c r="K57" s="321"/>
    </row>
    <row r="58" ht="15" customHeight="1">
      <c r="B58" s="319"/>
      <c r="C58" s="325"/>
      <c r="D58" s="323" t="s">
        <v>3406</v>
      </c>
      <c r="E58" s="323"/>
      <c r="F58" s="323"/>
      <c r="G58" s="323"/>
      <c r="H58" s="323"/>
      <c r="I58" s="323"/>
      <c r="J58" s="323"/>
      <c r="K58" s="321"/>
    </row>
    <row r="59" ht="15" customHeight="1">
      <c r="B59" s="319"/>
      <c r="C59" s="325"/>
      <c r="D59" s="323" t="s">
        <v>3407</v>
      </c>
      <c r="E59" s="323"/>
      <c r="F59" s="323"/>
      <c r="G59" s="323"/>
      <c r="H59" s="323"/>
      <c r="I59" s="323"/>
      <c r="J59" s="323"/>
      <c r="K59" s="321"/>
    </row>
    <row r="60" ht="15" customHeight="1">
      <c r="B60" s="319"/>
      <c r="C60" s="325"/>
      <c r="D60" s="328" t="s">
        <v>3408</v>
      </c>
      <c r="E60" s="328"/>
      <c r="F60" s="328"/>
      <c r="G60" s="328"/>
      <c r="H60" s="328"/>
      <c r="I60" s="328"/>
      <c r="J60" s="328"/>
      <c r="K60" s="321"/>
    </row>
    <row r="61" ht="15" customHeight="1">
      <c r="B61" s="319"/>
      <c r="C61" s="325"/>
      <c r="D61" s="323" t="s">
        <v>3409</v>
      </c>
      <c r="E61" s="323"/>
      <c r="F61" s="323"/>
      <c r="G61" s="323"/>
      <c r="H61" s="323"/>
      <c r="I61" s="323"/>
      <c r="J61" s="323"/>
      <c r="K61" s="321"/>
    </row>
    <row r="62" ht="12.75" customHeight="1">
      <c r="B62" s="319"/>
      <c r="C62" s="325"/>
      <c r="D62" s="325"/>
      <c r="E62" s="329"/>
      <c r="F62" s="325"/>
      <c r="G62" s="325"/>
      <c r="H62" s="325"/>
      <c r="I62" s="325"/>
      <c r="J62" s="325"/>
      <c r="K62" s="321"/>
    </row>
    <row r="63" ht="15" customHeight="1">
      <c r="B63" s="319"/>
      <c r="C63" s="325"/>
      <c r="D63" s="323" t="s">
        <v>3410</v>
      </c>
      <c r="E63" s="323"/>
      <c r="F63" s="323"/>
      <c r="G63" s="323"/>
      <c r="H63" s="323"/>
      <c r="I63" s="323"/>
      <c r="J63" s="323"/>
      <c r="K63" s="321"/>
    </row>
    <row r="64" ht="15" customHeight="1">
      <c r="B64" s="319"/>
      <c r="C64" s="325"/>
      <c r="D64" s="328" t="s">
        <v>3411</v>
      </c>
      <c r="E64" s="328"/>
      <c r="F64" s="328"/>
      <c r="G64" s="328"/>
      <c r="H64" s="328"/>
      <c r="I64" s="328"/>
      <c r="J64" s="328"/>
      <c r="K64" s="321"/>
    </row>
    <row r="65" ht="15" customHeight="1">
      <c r="B65" s="319"/>
      <c r="C65" s="325"/>
      <c r="D65" s="323" t="s">
        <v>3412</v>
      </c>
      <c r="E65" s="323"/>
      <c r="F65" s="323"/>
      <c r="G65" s="323"/>
      <c r="H65" s="323"/>
      <c r="I65" s="323"/>
      <c r="J65" s="323"/>
      <c r="K65" s="321"/>
    </row>
    <row r="66" ht="15" customHeight="1">
      <c r="B66" s="319"/>
      <c r="C66" s="325"/>
      <c r="D66" s="323" t="s">
        <v>3413</v>
      </c>
      <c r="E66" s="323"/>
      <c r="F66" s="323"/>
      <c r="G66" s="323"/>
      <c r="H66" s="323"/>
      <c r="I66" s="323"/>
      <c r="J66" s="323"/>
      <c r="K66" s="321"/>
    </row>
    <row r="67" ht="15" customHeight="1">
      <c r="B67" s="319"/>
      <c r="C67" s="325"/>
      <c r="D67" s="323" t="s">
        <v>3414</v>
      </c>
      <c r="E67" s="323"/>
      <c r="F67" s="323"/>
      <c r="G67" s="323"/>
      <c r="H67" s="323"/>
      <c r="I67" s="323"/>
      <c r="J67" s="323"/>
      <c r="K67" s="321"/>
    </row>
    <row r="68" ht="15" customHeight="1">
      <c r="B68" s="319"/>
      <c r="C68" s="325"/>
      <c r="D68" s="323" t="s">
        <v>3415</v>
      </c>
      <c r="E68" s="323"/>
      <c r="F68" s="323"/>
      <c r="G68" s="323"/>
      <c r="H68" s="323"/>
      <c r="I68" s="323"/>
      <c r="J68" s="323"/>
      <c r="K68" s="321"/>
    </row>
    <row r="69" ht="12.75" customHeight="1">
      <c r="B69" s="330"/>
      <c r="C69" s="331"/>
      <c r="D69" s="331"/>
      <c r="E69" s="331"/>
      <c r="F69" s="331"/>
      <c r="G69" s="331"/>
      <c r="H69" s="331"/>
      <c r="I69" s="331"/>
      <c r="J69" s="331"/>
      <c r="K69" s="332"/>
    </row>
    <row r="70" ht="18.75" customHeight="1">
      <c r="B70" s="333"/>
      <c r="C70" s="333"/>
      <c r="D70" s="333"/>
      <c r="E70" s="333"/>
      <c r="F70" s="333"/>
      <c r="G70" s="333"/>
      <c r="H70" s="333"/>
      <c r="I70" s="333"/>
      <c r="J70" s="333"/>
      <c r="K70" s="334"/>
    </row>
    <row r="71" ht="18.75" customHeight="1">
      <c r="B71" s="334"/>
      <c r="C71" s="334"/>
      <c r="D71" s="334"/>
      <c r="E71" s="334"/>
      <c r="F71" s="334"/>
      <c r="G71" s="334"/>
      <c r="H71" s="334"/>
      <c r="I71" s="334"/>
      <c r="J71" s="334"/>
      <c r="K71" s="334"/>
    </row>
    <row r="72" ht="7.5" customHeight="1">
      <c r="B72" s="335"/>
      <c r="C72" s="336"/>
      <c r="D72" s="336"/>
      <c r="E72" s="336"/>
      <c r="F72" s="336"/>
      <c r="G72" s="336"/>
      <c r="H72" s="336"/>
      <c r="I72" s="336"/>
      <c r="J72" s="336"/>
      <c r="K72" s="337"/>
    </row>
    <row r="73" ht="45" customHeight="1">
      <c r="B73" s="338"/>
      <c r="C73" s="339" t="s">
        <v>134</v>
      </c>
      <c r="D73" s="339"/>
      <c r="E73" s="339"/>
      <c r="F73" s="339"/>
      <c r="G73" s="339"/>
      <c r="H73" s="339"/>
      <c r="I73" s="339"/>
      <c r="J73" s="339"/>
      <c r="K73" s="340"/>
    </row>
    <row r="74" ht="17.25" customHeight="1">
      <c r="B74" s="338"/>
      <c r="C74" s="341" t="s">
        <v>3416</v>
      </c>
      <c r="D74" s="341"/>
      <c r="E74" s="341"/>
      <c r="F74" s="341" t="s">
        <v>3417</v>
      </c>
      <c r="G74" s="342"/>
      <c r="H74" s="341" t="s">
        <v>147</v>
      </c>
      <c r="I74" s="341" t="s">
        <v>64</v>
      </c>
      <c r="J74" s="341" t="s">
        <v>3418</v>
      </c>
      <c r="K74" s="340"/>
    </row>
    <row r="75" ht="17.25" customHeight="1">
      <c r="B75" s="338"/>
      <c r="C75" s="343" t="s">
        <v>3419</v>
      </c>
      <c r="D75" s="343"/>
      <c r="E75" s="343"/>
      <c r="F75" s="344" t="s">
        <v>3420</v>
      </c>
      <c r="G75" s="345"/>
      <c r="H75" s="343"/>
      <c r="I75" s="343"/>
      <c r="J75" s="343" t="s">
        <v>3421</v>
      </c>
      <c r="K75" s="340"/>
    </row>
    <row r="76" ht="5.25" customHeight="1">
      <c r="B76" s="338"/>
      <c r="C76" s="346"/>
      <c r="D76" s="346"/>
      <c r="E76" s="346"/>
      <c r="F76" s="346"/>
      <c r="G76" s="347"/>
      <c r="H76" s="346"/>
      <c r="I76" s="346"/>
      <c r="J76" s="346"/>
      <c r="K76" s="340"/>
    </row>
    <row r="77" ht="15" customHeight="1">
      <c r="B77" s="338"/>
      <c r="C77" s="327" t="s">
        <v>60</v>
      </c>
      <c r="D77" s="346"/>
      <c r="E77" s="346"/>
      <c r="F77" s="348" t="s">
        <v>3422</v>
      </c>
      <c r="G77" s="347"/>
      <c r="H77" s="327" t="s">
        <v>3423</v>
      </c>
      <c r="I77" s="327" t="s">
        <v>3424</v>
      </c>
      <c r="J77" s="327">
        <v>20</v>
      </c>
      <c r="K77" s="340"/>
    </row>
    <row r="78" ht="15" customHeight="1">
      <c r="B78" s="338"/>
      <c r="C78" s="327" t="s">
        <v>3425</v>
      </c>
      <c r="D78" s="327"/>
      <c r="E78" s="327"/>
      <c r="F78" s="348" t="s">
        <v>3422</v>
      </c>
      <c r="G78" s="347"/>
      <c r="H78" s="327" t="s">
        <v>3426</v>
      </c>
      <c r="I78" s="327" t="s">
        <v>3424</v>
      </c>
      <c r="J78" s="327">
        <v>120</v>
      </c>
      <c r="K78" s="340"/>
    </row>
    <row r="79" ht="15" customHeight="1">
      <c r="B79" s="349"/>
      <c r="C79" s="327" t="s">
        <v>3427</v>
      </c>
      <c r="D79" s="327"/>
      <c r="E79" s="327"/>
      <c r="F79" s="348" t="s">
        <v>3428</v>
      </c>
      <c r="G79" s="347"/>
      <c r="H79" s="327" t="s">
        <v>3429</v>
      </c>
      <c r="I79" s="327" t="s">
        <v>3424</v>
      </c>
      <c r="J79" s="327">
        <v>50</v>
      </c>
      <c r="K79" s="340"/>
    </row>
    <row r="80" ht="15" customHeight="1">
      <c r="B80" s="349"/>
      <c r="C80" s="327" t="s">
        <v>3430</v>
      </c>
      <c r="D80" s="327"/>
      <c r="E80" s="327"/>
      <c r="F80" s="348" t="s">
        <v>3422</v>
      </c>
      <c r="G80" s="347"/>
      <c r="H80" s="327" t="s">
        <v>3431</v>
      </c>
      <c r="I80" s="327" t="s">
        <v>3432</v>
      </c>
      <c r="J80" s="327"/>
      <c r="K80" s="340"/>
    </row>
    <row r="81" ht="15" customHeight="1">
      <c r="B81" s="349"/>
      <c r="C81" s="350" t="s">
        <v>3433</v>
      </c>
      <c r="D81" s="350"/>
      <c r="E81" s="350"/>
      <c r="F81" s="351" t="s">
        <v>3428</v>
      </c>
      <c r="G81" s="350"/>
      <c r="H81" s="350" t="s">
        <v>3434</v>
      </c>
      <c r="I81" s="350" t="s">
        <v>3424</v>
      </c>
      <c r="J81" s="350">
        <v>15</v>
      </c>
      <c r="K81" s="340"/>
    </row>
    <row r="82" ht="15" customHeight="1">
      <c r="B82" s="349"/>
      <c r="C82" s="350" t="s">
        <v>3435</v>
      </c>
      <c r="D82" s="350"/>
      <c r="E82" s="350"/>
      <c r="F82" s="351" t="s">
        <v>3428</v>
      </c>
      <c r="G82" s="350"/>
      <c r="H82" s="350" t="s">
        <v>3436</v>
      </c>
      <c r="I82" s="350" t="s">
        <v>3424</v>
      </c>
      <c r="J82" s="350">
        <v>15</v>
      </c>
      <c r="K82" s="340"/>
    </row>
    <row r="83" ht="15" customHeight="1">
      <c r="B83" s="349"/>
      <c r="C83" s="350" t="s">
        <v>3437</v>
      </c>
      <c r="D83" s="350"/>
      <c r="E83" s="350"/>
      <c r="F83" s="351" t="s">
        <v>3428</v>
      </c>
      <c r="G83" s="350"/>
      <c r="H83" s="350" t="s">
        <v>3438</v>
      </c>
      <c r="I83" s="350" t="s">
        <v>3424</v>
      </c>
      <c r="J83" s="350">
        <v>20</v>
      </c>
      <c r="K83" s="340"/>
    </row>
    <row r="84" ht="15" customHeight="1">
      <c r="B84" s="349"/>
      <c r="C84" s="350" t="s">
        <v>3439</v>
      </c>
      <c r="D84" s="350"/>
      <c r="E84" s="350"/>
      <c r="F84" s="351" t="s">
        <v>3428</v>
      </c>
      <c r="G84" s="350"/>
      <c r="H84" s="350" t="s">
        <v>3440</v>
      </c>
      <c r="I84" s="350" t="s">
        <v>3424</v>
      </c>
      <c r="J84" s="350">
        <v>20</v>
      </c>
      <c r="K84" s="340"/>
    </row>
    <row r="85" ht="15" customHeight="1">
      <c r="B85" s="349"/>
      <c r="C85" s="327" t="s">
        <v>3441</v>
      </c>
      <c r="D85" s="327"/>
      <c r="E85" s="327"/>
      <c r="F85" s="348" t="s">
        <v>3428</v>
      </c>
      <c r="G85" s="347"/>
      <c r="H85" s="327" t="s">
        <v>3442</v>
      </c>
      <c r="I85" s="327" t="s">
        <v>3424</v>
      </c>
      <c r="J85" s="327">
        <v>50</v>
      </c>
      <c r="K85" s="340"/>
    </row>
    <row r="86" ht="15" customHeight="1">
      <c r="B86" s="349"/>
      <c r="C86" s="327" t="s">
        <v>3443</v>
      </c>
      <c r="D86" s="327"/>
      <c r="E86" s="327"/>
      <c r="F86" s="348" t="s">
        <v>3428</v>
      </c>
      <c r="G86" s="347"/>
      <c r="H86" s="327" t="s">
        <v>3444</v>
      </c>
      <c r="I86" s="327" t="s">
        <v>3424</v>
      </c>
      <c r="J86" s="327">
        <v>20</v>
      </c>
      <c r="K86" s="340"/>
    </row>
    <row r="87" ht="15" customHeight="1">
      <c r="B87" s="349"/>
      <c r="C87" s="327" t="s">
        <v>3445</v>
      </c>
      <c r="D87" s="327"/>
      <c r="E87" s="327"/>
      <c r="F87" s="348" t="s">
        <v>3428</v>
      </c>
      <c r="G87" s="347"/>
      <c r="H87" s="327" t="s">
        <v>3446</v>
      </c>
      <c r="I87" s="327" t="s">
        <v>3424</v>
      </c>
      <c r="J87" s="327">
        <v>20</v>
      </c>
      <c r="K87" s="340"/>
    </row>
    <row r="88" ht="15" customHeight="1">
      <c r="B88" s="349"/>
      <c r="C88" s="327" t="s">
        <v>3447</v>
      </c>
      <c r="D88" s="327"/>
      <c r="E88" s="327"/>
      <c r="F88" s="348" t="s">
        <v>3428</v>
      </c>
      <c r="G88" s="347"/>
      <c r="H88" s="327" t="s">
        <v>3448</v>
      </c>
      <c r="I88" s="327" t="s">
        <v>3424</v>
      </c>
      <c r="J88" s="327">
        <v>50</v>
      </c>
      <c r="K88" s="340"/>
    </row>
    <row r="89" ht="15" customHeight="1">
      <c r="B89" s="349"/>
      <c r="C89" s="327" t="s">
        <v>3449</v>
      </c>
      <c r="D89" s="327"/>
      <c r="E89" s="327"/>
      <c r="F89" s="348" t="s">
        <v>3428</v>
      </c>
      <c r="G89" s="347"/>
      <c r="H89" s="327" t="s">
        <v>3449</v>
      </c>
      <c r="I89" s="327" t="s">
        <v>3424</v>
      </c>
      <c r="J89" s="327">
        <v>50</v>
      </c>
      <c r="K89" s="340"/>
    </row>
    <row r="90" ht="15" customHeight="1">
      <c r="B90" s="349"/>
      <c r="C90" s="327" t="s">
        <v>152</v>
      </c>
      <c r="D90" s="327"/>
      <c r="E90" s="327"/>
      <c r="F90" s="348" t="s">
        <v>3428</v>
      </c>
      <c r="G90" s="347"/>
      <c r="H90" s="327" t="s">
        <v>3450</v>
      </c>
      <c r="I90" s="327" t="s">
        <v>3424</v>
      </c>
      <c r="J90" s="327">
        <v>255</v>
      </c>
      <c r="K90" s="340"/>
    </row>
    <row r="91" ht="15" customHeight="1">
      <c r="B91" s="349"/>
      <c r="C91" s="327" t="s">
        <v>3451</v>
      </c>
      <c r="D91" s="327"/>
      <c r="E91" s="327"/>
      <c r="F91" s="348" t="s">
        <v>3422</v>
      </c>
      <c r="G91" s="347"/>
      <c r="H91" s="327" t="s">
        <v>3452</v>
      </c>
      <c r="I91" s="327" t="s">
        <v>3453</v>
      </c>
      <c r="J91" s="327"/>
      <c r="K91" s="340"/>
    </row>
    <row r="92" ht="15" customHeight="1">
      <c r="B92" s="349"/>
      <c r="C92" s="327" t="s">
        <v>3454</v>
      </c>
      <c r="D92" s="327"/>
      <c r="E92" s="327"/>
      <c r="F92" s="348" t="s">
        <v>3422</v>
      </c>
      <c r="G92" s="347"/>
      <c r="H92" s="327" t="s">
        <v>3455</v>
      </c>
      <c r="I92" s="327" t="s">
        <v>3456</v>
      </c>
      <c r="J92" s="327"/>
      <c r="K92" s="340"/>
    </row>
    <row r="93" ht="15" customHeight="1">
      <c r="B93" s="349"/>
      <c r="C93" s="327" t="s">
        <v>3457</v>
      </c>
      <c r="D93" s="327"/>
      <c r="E93" s="327"/>
      <c r="F93" s="348" t="s">
        <v>3422</v>
      </c>
      <c r="G93" s="347"/>
      <c r="H93" s="327" t="s">
        <v>3457</v>
      </c>
      <c r="I93" s="327" t="s">
        <v>3456</v>
      </c>
      <c r="J93" s="327"/>
      <c r="K93" s="340"/>
    </row>
    <row r="94" ht="15" customHeight="1">
      <c r="B94" s="349"/>
      <c r="C94" s="327" t="s">
        <v>45</v>
      </c>
      <c r="D94" s="327"/>
      <c r="E94" s="327"/>
      <c r="F94" s="348" t="s">
        <v>3422</v>
      </c>
      <c r="G94" s="347"/>
      <c r="H94" s="327" t="s">
        <v>3458</v>
      </c>
      <c r="I94" s="327" t="s">
        <v>3456</v>
      </c>
      <c r="J94" s="327"/>
      <c r="K94" s="340"/>
    </row>
    <row r="95" ht="15" customHeight="1">
      <c r="B95" s="349"/>
      <c r="C95" s="327" t="s">
        <v>55</v>
      </c>
      <c r="D95" s="327"/>
      <c r="E95" s="327"/>
      <c r="F95" s="348" t="s">
        <v>3422</v>
      </c>
      <c r="G95" s="347"/>
      <c r="H95" s="327" t="s">
        <v>3459</v>
      </c>
      <c r="I95" s="327" t="s">
        <v>3456</v>
      </c>
      <c r="J95" s="327"/>
      <c r="K95" s="340"/>
    </row>
    <row r="96" ht="15" customHeight="1">
      <c r="B96" s="352"/>
      <c r="C96" s="353"/>
      <c r="D96" s="353"/>
      <c r="E96" s="353"/>
      <c r="F96" s="353"/>
      <c r="G96" s="353"/>
      <c r="H96" s="353"/>
      <c r="I96" s="353"/>
      <c r="J96" s="353"/>
      <c r="K96" s="354"/>
    </row>
    <row r="97" ht="18.75" customHeight="1">
      <c r="B97" s="355"/>
      <c r="C97" s="356"/>
      <c r="D97" s="356"/>
      <c r="E97" s="356"/>
      <c r="F97" s="356"/>
      <c r="G97" s="356"/>
      <c r="H97" s="356"/>
      <c r="I97" s="356"/>
      <c r="J97" s="356"/>
      <c r="K97" s="355"/>
    </row>
    <row r="98" ht="18.75" customHeight="1">
      <c r="B98" s="334"/>
      <c r="C98" s="334"/>
      <c r="D98" s="334"/>
      <c r="E98" s="334"/>
      <c r="F98" s="334"/>
      <c r="G98" s="334"/>
      <c r="H98" s="334"/>
      <c r="I98" s="334"/>
      <c r="J98" s="334"/>
      <c r="K98" s="334"/>
    </row>
    <row r="99" ht="7.5" customHeight="1">
      <c r="B99" s="335"/>
      <c r="C99" s="336"/>
      <c r="D99" s="336"/>
      <c r="E99" s="336"/>
      <c r="F99" s="336"/>
      <c r="G99" s="336"/>
      <c r="H99" s="336"/>
      <c r="I99" s="336"/>
      <c r="J99" s="336"/>
      <c r="K99" s="337"/>
    </row>
    <row r="100" ht="45" customHeight="1">
      <c r="B100" s="338"/>
      <c r="C100" s="339" t="s">
        <v>3460</v>
      </c>
      <c r="D100" s="339"/>
      <c r="E100" s="339"/>
      <c r="F100" s="339"/>
      <c r="G100" s="339"/>
      <c r="H100" s="339"/>
      <c r="I100" s="339"/>
      <c r="J100" s="339"/>
      <c r="K100" s="340"/>
    </row>
    <row r="101" ht="17.25" customHeight="1">
      <c r="B101" s="338"/>
      <c r="C101" s="341" t="s">
        <v>3416</v>
      </c>
      <c r="D101" s="341"/>
      <c r="E101" s="341"/>
      <c r="F101" s="341" t="s">
        <v>3417</v>
      </c>
      <c r="G101" s="342"/>
      <c r="H101" s="341" t="s">
        <v>147</v>
      </c>
      <c r="I101" s="341" t="s">
        <v>64</v>
      </c>
      <c r="J101" s="341" t="s">
        <v>3418</v>
      </c>
      <c r="K101" s="340"/>
    </row>
    <row r="102" ht="17.25" customHeight="1">
      <c r="B102" s="338"/>
      <c r="C102" s="343" t="s">
        <v>3419</v>
      </c>
      <c r="D102" s="343"/>
      <c r="E102" s="343"/>
      <c r="F102" s="344" t="s">
        <v>3420</v>
      </c>
      <c r="G102" s="345"/>
      <c r="H102" s="343"/>
      <c r="I102" s="343"/>
      <c r="J102" s="343" t="s">
        <v>3421</v>
      </c>
      <c r="K102" s="340"/>
    </row>
    <row r="103" ht="5.25" customHeight="1">
      <c r="B103" s="338"/>
      <c r="C103" s="341"/>
      <c r="D103" s="341"/>
      <c r="E103" s="341"/>
      <c r="F103" s="341"/>
      <c r="G103" s="357"/>
      <c r="H103" s="341"/>
      <c r="I103" s="341"/>
      <c r="J103" s="341"/>
      <c r="K103" s="340"/>
    </row>
    <row r="104" ht="15" customHeight="1">
      <c r="B104" s="338"/>
      <c r="C104" s="327" t="s">
        <v>60</v>
      </c>
      <c r="D104" s="346"/>
      <c r="E104" s="346"/>
      <c r="F104" s="348" t="s">
        <v>3422</v>
      </c>
      <c r="G104" s="357"/>
      <c r="H104" s="327" t="s">
        <v>3461</v>
      </c>
      <c r="I104" s="327" t="s">
        <v>3424</v>
      </c>
      <c r="J104" s="327">
        <v>20</v>
      </c>
      <c r="K104" s="340"/>
    </row>
    <row r="105" ht="15" customHeight="1">
      <c r="B105" s="338"/>
      <c r="C105" s="327" t="s">
        <v>3425</v>
      </c>
      <c r="D105" s="327"/>
      <c r="E105" s="327"/>
      <c r="F105" s="348" t="s">
        <v>3422</v>
      </c>
      <c r="G105" s="327"/>
      <c r="H105" s="327" t="s">
        <v>3461</v>
      </c>
      <c r="I105" s="327" t="s">
        <v>3424</v>
      </c>
      <c r="J105" s="327">
        <v>120</v>
      </c>
      <c r="K105" s="340"/>
    </row>
    <row r="106" ht="15" customHeight="1">
      <c r="B106" s="349"/>
      <c r="C106" s="327" t="s">
        <v>3427</v>
      </c>
      <c r="D106" s="327"/>
      <c r="E106" s="327"/>
      <c r="F106" s="348" t="s">
        <v>3428</v>
      </c>
      <c r="G106" s="327"/>
      <c r="H106" s="327" t="s">
        <v>3461</v>
      </c>
      <c r="I106" s="327" t="s">
        <v>3424</v>
      </c>
      <c r="J106" s="327">
        <v>50</v>
      </c>
      <c r="K106" s="340"/>
    </row>
    <row r="107" ht="15" customHeight="1">
      <c r="B107" s="349"/>
      <c r="C107" s="327" t="s">
        <v>3430</v>
      </c>
      <c r="D107" s="327"/>
      <c r="E107" s="327"/>
      <c r="F107" s="348" t="s">
        <v>3422</v>
      </c>
      <c r="G107" s="327"/>
      <c r="H107" s="327" t="s">
        <v>3461</v>
      </c>
      <c r="I107" s="327" t="s">
        <v>3432</v>
      </c>
      <c r="J107" s="327"/>
      <c r="K107" s="340"/>
    </row>
    <row r="108" ht="15" customHeight="1">
      <c r="B108" s="349"/>
      <c r="C108" s="327" t="s">
        <v>3441</v>
      </c>
      <c r="D108" s="327"/>
      <c r="E108" s="327"/>
      <c r="F108" s="348" t="s">
        <v>3428</v>
      </c>
      <c r="G108" s="327"/>
      <c r="H108" s="327" t="s">
        <v>3461</v>
      </c>
      <c r="I108" s="327" t="s">
        <v>3424</v>
      </c>
      <c r="J108" s="327">
        <v>50</v>
      </c>
      <c r="K108" s="340"/>
    </row>
    <row r="109" ht="15" customHeight="1">
      <c r="B109" s="349"/>
      <c r="C109" s="327" t="s">
        <v>3449</v>
      </c>
      <c r="D109" s="327"/>
      <c r="E109" s="327"/>
      <c r="F109" s="348" t="s">
        <v>3428</v>
      </c>
      <c r="G109" s="327"/>
      <c r="H109" s="327" t="s">
        <v>3461</v>
      </c>
      <c r="I109" s="327" t="s">
        <v>3424</v>
      </c>
      <c r="J109" s="327">
        <v>50</v>
      </c>
      <c r="K109" s="340"/>
    </row>
    <row r="110" ht="15" customHeight="1">
      <c r="B110" s="349"/>
      <c r="C110" s="327" t="s">
        <v>3447</v>
      </c>
      <c r="D110" s="327"/>
      <c r="E110" s="327"/>
      <c r="F110" s="348" t="s">
        <v>3428</v>
      </c>
      <c r="G110" s="327"/>
      <c r="H110" s="327" t="s">
        <v>3461</v>
      </c>
      <c r="I110" s="327" t="s">
        <v>3424</v>
      </c>
      <c r="J110" s="327">
        <v>50</v>
      </c>
      <c r="K110" s="340"/>
    </row>
    <row r="111" ht="15" customHeight="1">
      <c r="B111" s="349"/>
      <c r="C111" s="327" t="s">
        <v>60</v>
      </c>
      <c r="D111" s="327"/>
      <c r="E111" s="327"/>
      <c r="F111" s="348" t="s">
        <v>3422</v>
      </c>
      <c r="G111" s="327"/>
      <c r="H111" s="327" t="s">
        <v>3462</v>
      </c>
      <c r="I111" s="327" t="s">
        <v>3424</v>
      </c>
      <c r="J111" s="327">
        <v>20</v>
      </c>
      <c r="K111" s="340"/>
    </row>
    <row r="112" ht="15" customHeight="1">
      <c r="B112" s="349"/>
      <c r="C112" s="327" t="s">
        <v>3463</v>
      </c>
      <c r="D112" s="327"/>
      <c r="E112" s="327"/>
      <c r="F112" s="348" t="s">
        <v>3422</v>
      </c>
      <c r="G112" s="327"/>
      <c r="H112" s="327" t="s">
        <v>3464</v>
      </c>
      <c r="I112" s="327" t="s">
        <v>3424</v>
      </c>
      <c r="J112" s="327">
        <v>120</v>
      </c>
      <c r="K112" s="340"/>
    </row>
    <row r="113" ht="15" customHeight="1">
      <c r="B113" s="349"/>
      <c r="C113" s="327" t="s">
        <v>45</v>
      </c>
      <c r="D113" s="327"/>
      <c r="E113" s="327"/>
      <c r="F113" s="348" t="s">
        <v>3422</v>
      </c>
      <c r="G113" s="327"/>
      <c r="H113" s="327" t="s">
        <v>3465</v>
      </c>
      <c r="I113" s="327" t="s">
        <v>3456</v>
      </c>
      <c r="J113" s="327"/>
      <c r="K113" s="340"/>
    </row>
    <row r="114" ht="15" customHeight="1">
      <c r="B114" s="349"/>
      <c r="C114" s="327" t="s">
        <v>55</v>
      </c>
      <c r="D114" s="327"/>
      <c r="E114" s="327"/>
      <c r="F114" s="348" t="s">
        <v>3422</v>
      </c>
      <c r="G114" s="327"/>
      <c r="H114" s="327" t="s">
        <v>3466</v>
      </c>
      <c r="I114" s="327" t="s">
        <v>3456</v>
      </c>
      <c r="J114" s="327"/>
      <c r="K114" s="340"/>
    </row>
    <row r="115" ht="15" customHeight="1">
      <c r="B115" s="349"/>
      <c r="C115" s="327" t="s">
        <v>64</v>
      </c>
      <c r="D115" s="327"/>
      <c r="E115" s="327"/>
      <c r="F115" s="348" t="s">
        <v>3422</v>
      </c>
      <c r="G115" s="327"/>
      <c r="H115" s="327" t="s">
        <v>3467</v>
      </c>
      <c r="I115" s="327" t="s">
        <v>3468</v>
      </c>
      <c r="J115" s="327"/>
      <c r="K115" s="340"/>
    </row>
    <row r="116" ht="15" customHeight="1">
      <c r="B116" s="352"/>
      <c r="C116" s="358"/>
      <c r="D116" s="358"/>
      <c r="E116" s="358"/>
      <c r="F116" s="358"/>
      <c r="G116" s="358"/>
      <c r="H116" s="358"/>
      <c r="I116" s="358"/>
      <c r="J116" s="358"/>
      <c r="K116" s="354"/>
    </row>
    <row r="117" ht="18.75" customHeight="1">
      <c r="B117" s="359"/>
      <c r="C117" s="323"/>
      <c r="D117" s="323"/>
      <c r="E117" s="323"/>
      <c r="F117" s="360"/>
      <c r="G117" s="323"/>
      <c r="H117" s="323"/>
      <c r="I117" s="323"/>
      <c r="J117" s="323"/>
      <c r="K117" s="359"/>
    </row>
    <row r="118" ht="18.75" customHeight="1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</row>
    <row r="119" ht="7.5" customHeight="1">
      <c r="B119" s="361"/>
      <c r="C119" s="362"/>
      <c r="D119" s="362"/>
      <c r="E119" s="362"/>
      <c r="F119" s="362"/>
      <c r="G119" s="362"/>
      <c r="H119" s="362"/>
      <c r="I119" s="362"/>
      <c r="J119" s="362"/>
      <c r="K119" s="363"/>
    </row>
    <row r="120" ht="45" customHeight="1">
      <c r="B120" s="364"/>
      <c r="C120" s="317" t="s">
        <v>3469</v>
      </c>
      <c r="D120" s="317"/>
      <c r="E120" s="317"/>
      <c r="F120" s="317"/>
      <c r="G120" s="317"/>
      <c r="H120" s="317"/>
      <c r="I120" s="317"/>
      <c r="J120" s="317"/>
      <c r="K120" s="365"/>
    </row>
    <row r="121" ht="17.25" customHeight="1">
      <c r="B121" s="366"/>
      <c r="C121" s="341" t="s">
        <v>3416</v>
      </c>
      <c r="D121" s="341"/>
      <c r="E121" s="341"/>
      <c r="F121" s="341" t="s">
        <v>3417</v>
      </c>
      <c r="G121" s="342"/>
      <c r="H121" s="341" t="s">
        <v>147</v>
      </c>
      <c r="I121" s="341" t="s">
        <v>64</v>
      </c>
      <c r="J121" s="341" t="s">
        <v>3418</v>
      </c>
      <c r="K121" s="367"/>
    </row>
    <row r="122" ht="17.25" customHeight="1">
      <c r="B122" s="366"/>
      <c r="C122" s="343" t="s">
        <v>3419</v>
      </c>
      <c r="D122" s="343"/>
      <c r="E122" s="343"/>
      <c r="F122" s="344" t="s">
        <v>3420</v>
      </c>
      <c r="G122" s="345"/>
      <c r="H122" s="343"/>
      <c r="I122" s="343"/>
      <c r="J122" s="343" t="s">
        <v>3421</v>
      </c>
      <c r="K122" s="367"/>
    </row>
    <row r="123" ht="5.25" customHeight="1">
      <c r="B123" s="368"/>
      <c r="C123" s="346"/>
      <c r="D123" s="346"/>
      <c r="E123" s="346"/>
      <c r="F123" s="346"/>
      <c r="G123" s="327"/>
      <c r="H123" s="346"/>
      <c r="I123" s="346"/>
      <c r="J123" s="346"/>
      <c r="K123" s="369"/>
    </row>
    <row r="124" ht="15" customHeight="1">
      <c r="B124" s="368"/>
      <c r="C124" s="327" t="s">
        <v>3425</v>
      </c>
      <c r="D124" s="346"/>
      <c r="E124" s="346"/>
      <c r="F124" s="348" t="s">
        <v>3422</v>
      </c>
      <c r="G124" s="327"/>
      <c r="H124" s="327" t="s">
        <v>3461</v>
      </c>
      <c r="I124" s="327" t="s">
        <v>3424</v>
      </c>
      <c r="J124" s="327">
        <v>120</v>
      </c>
      <c r="K124" s="370"/>
    </row>
    <row r="125" ht="15" customHeight="1">
      <c r="B125" s="368"/>
      <c r="C125" s="327" t="s">
        <v>3470</v>
      </c>
      <c r="D125" s="327"/>
      <c r="E125" s="327"/>
      <c r="F125" s="348" t="s">
        <v>3422</v>
      </c>
      <c r="G125" s="327"/>
      <c r="H125" s="327" t="s">
        <v>3471</v>
      </c>
      <c r="I125" s="327" t="s">
        <v>3424</v>
      </c>
      <c r="J125" s="327" t="s">
        <v>3472</v>
      </c>
      <c r="K125" s="370"/>
    </row>
    <row r="126" ht="15" customHeight="1">
      <c r="B126" s="368"/>
      <c r="C126" s="327" t="s">
        <v>98</v>
      </c>
      <c r="D126" s="327"/>
      <c r="E126" s="327"/>
      <c r="F126" s="348" t="s">
        <v>3422</v>
      </c>
      <c r="G126" s="327"/>
      <c r="H126" s="327" t="s">
        <v>3473</v>
      </c>
      <c r="I126" s="327" t="s">
        <v>3424</v>
      </c>
      <c r="J126" s="327" t="s">
        <v>3472</v>
      </c>
      <c r="K126" s="370"/>
    </row>
    <row r="127" ht="15" customHeight="1">
      <c r="B127" s="368"/>
      <c r="C127" s="327" t="s">
        <v>3433</v>
      </c>
      <c r="D127" s="327"/>
      <c r="E127" s="327"/>
      <c r="F127" s="348" t="s">
        <v>3428</v>
      </c>
      <c r="G127" s="327"/>
      <c r="H127" s="327" t="s">
        <v>3434</v>
      </c>
      <c r="I127" s="327" t="s">
        <v>3424</v>
      </c>
      <c r="J127" s="327">
        <v>15</v>
      </c>
      <c r="K127" s="370"/>
    </row>
    <row r="128" ht="15" customHeight="1">
      <c r="B128" s="368"/>
      <c r="C128" s="350" t="s">
        <v>3435</v>
      </c>
      <c r="D128" s="350"/>
      <c r="E128" s="350"/>
      <c r="F128" s="351" t="s">
        <v>3428</v>
      </c>
      <c r="G128" s="350"/>
      <c r="H128" s="350" t="s">
        <v>3436</v>
      </c>
      <c r="I128" s="350" t="s">
        <v>3424</v>
      </c>
      <c r="J128" s="350">
        <v>15</v>
      </c>
      <c r="K128" s="370"/>
    </row>
    <row r="129" ht="15" customHeight="1">
      <c r="B129" s="368"/>
      <c r="C129" s="350" t="s">
        <v>3437</v>
      </c>
      <c r="D129" s="350"/>
      <c r="E129" s="350"/>
      <c r="F129" s="351" t="s">
        <v>3428</v>
      </c>
      <c r="G129" s="350"/>
      <c r="H129" s="350" t="s">
        <v>3438</v>
      </c>
      <c r="I129" s="350" t="s">
        <v>3424</v>
      </c>
      <c r="J129" s="350">
        <v>20</v>
      </c>
      <c r="K129" s="370"/>
    </row>
    <row r="130" ht="15" customHeight="1">
      <c r="B130" s="368"/>
      <c r="C130" s="350" t="s">
        <v>3439</v>
      </c>
      <c r="D130" s="350"/>
      <c r="E130" s="350"/>
      <c r="F130" s="351" t="s">
        <v>3428</v>
      </c>
      <c r="G130" s="350"/>
      <c r="H130" s="350" t="s">
        <v>3440</v>
      </c>
      <c r="I130" s="350" t="s">
        <v>3424</v>
      </c>
      <c r="J130" s="350">
        <v>20</v>
      </c>
      <c r="K130" s="370"/>
    </row>
    <row r="131" ht="15" customHeight="1">
      <c r="B131" s="368"/>
      <c r="C131" s="327" t="s">
        <v>3427</v>
      </c>
      <c r="D131" s="327"/>
      <c r="E131" s="327"/>
      <c r="F131" s="348" t="s">
        <v>3428</v>
      </c>
      <c r="G131" s="327"/>
      <c r="H131" s="327" t="s">
        <v>3461</v>
      </c>
      <c r="I131" s="327" t="s">
        <v>3424</v>
      </c>
      <c r="J131" s="327">
        <v>50</v>
      </c>
      <c r="K131" s="370"/>
    </row>
    <row r="132" ht="15" customHeight="1">
      <c r="B132" s="368"/>
      <c r="C132" s="327" t="s">
        <v>3441</v>
      </c>
      <c r="D132" s="327"/>
      <c r="E132" s="327"/>
      <c r="F132" s="348" t="s">
        <v>3428</v>
      </c>
      <c r="G132" s="327"/>
      <c r="H132" s="327" t="s">
        <v>3461</v>
      </c>
      <c r="I132" s="327" t="s">
        <v>3424</v>
      </c>
      <c r="J132" s="327">
        <v>50</v>
      </c>
      <c r="K132" s="370"/>
    </row>
    <row r="133" ht="15" customHeight="1">
      <c r="B133" s="368"/>
      <c r="C133" s="327" t="s">
        <v>3447</v>
      </c>
      <c r="D133" s="327"/>
      <c r="E133" s="327"/>
      <c r="F133" s="348" t="s">
        <v>3428</v>
      </c>
      <c r="G133" s="327"/>
      <c r="H133" s="327" t="s">
        <v>3461</v>
      </c>
      <c r="I133" s="327" t="s">
        <v>3424</v>
      </c>
      <c r="J133" s="327">
        <v>50</v>
      </c>
      <c r="K133" s="370"/>
    </row>
    <row r="134" ht="15" customHeight="1">
      <c r="B134" s="368"/>
      <c r="C134" s="327" t="s">
        <v>3449</v>
      </c>
      <c r="D134" s="327"/>
      <c r="E134" s="327"/>
      <c r="F134" s="348" t="s">
        <v>3428</v>
      </c>
      <c r="G134" s="327"/>
      <c r="H134" s="327" t="s">
        <v>3461</v>
      </c>
      <c r="I134" s="327" t="s">
        <v>3424</v>
      </c>
      <c r="J134" s="327">
        <v>50</v>
      </c>
      <c r="K134" s="370"/>
    </row>
    <row r="135" ht="15" customHeight="1">
      <c r="B135" s="368"/>
      <c r="C135" s="327" t="s">
        <v>152</v>
      </c>
      <c r="D135" s="327"/>
      <c r="E135" s="327"/>
      <c r="F135" s="348" t="s">
        <v>3428</v>
      </c>
      <c r="G135" s="327"/>
      <c r="H135" s="327" t="s">
        <v>3474</v>
      </c>
      <c r="I135" s="327" t="s">
        <v>3424</v>
      </c>
      <c r="J135" s="327">
        <v>255</v>
      </c>
      <c r="K135" s="370"/>
    </row>
    <row r="136" ht="15" customHeight="1">
      <c r="B136" s="368"/>
      <c r="C136" s="327" t="s">
        <v>3451</v>
      </c>
      <c r="D136" s="327"/>
      <c r="E136" s="327"/>
      <c r="F136" s="348" t="s">
        <v>3422</v>
      </c>
      <c r="G136" s="327"/>
      <c r="H136" s="327" t="s">
        <v>3475</v>
      </c>
      <c r="I136" s="327" t="s">
        <v>3453</v>
      </c>
      <c r="J136" s="327"/>
      <c r="K136" s="370"/>
    </row>
    <row r="137" ht="15" customHeight="1">
      <c r="B137" s="368"/>
      <c r="C137" s="327" t="s">
        <v>3454</v>
      </c>
      <c r="D137" s="327"/>
      <c r="E137" s="327"/>
      <c r="F137" s="348" t="s">
        <v>3422</v>
      </c>
      <c r="G137" s="327"/>
      <c r="H137" s="327" t="s">
        <v>3476</v>
      </c>
      <c r="I137" s="327" t="s">
        <v>3456</v>
      </c>
      <c r="J137" s="327"/>
      <c r="K137" s="370"/>
    </row>
    <row r="138" ht="15" customHeight="1">
      <c r="B138" s="368"/>
      <c r="C138" s="327" t="s">
        <v>3457</v>
      </c>
      <c r="D138" s="327"/>
      <c r="E138" s="327"/>
      <c r="F138" s="348" t="s">
        <v>3422</v>
      </c>
      <c r="G138" s="327"/>
      <c r="H138" s="327" t="s">
        <v>3457</v>
      </c>
      <c r="I138" s="327" t="s">
        <v>3456</v>
      </c>
      <c r="J138" s="327"/>
      <c r="K138" s="370"/>
    </row>
    <row r="139" ht="15" customHeight="1">
      <c r="B139" s="368"/>
      <c r="C139" s="327" t="s">
        <v>45</v>
      </c>
      <c r="D139" s="327"/>
      <c r="E139" s="327"/>
      <c r="F139" s="348" t="s">
        <v>3422</v>
      </c>
      <c r="G139" s="327"/>
      <c r="H139" s="327" t="s">
        <v>3477</v>
      </c>
      <c r="I139" s="327" t="s">
        <v>3456</v>
      </c>
      <c r="J139" s="327"/>
      <c r="K139" s="370"/>
    </row>
    <row r="140" ht="15" customHeight="1">
      <c r="B140" s="368"/>
      <c r="C140" s="327" t="s">
        <v>3478</v>
      </c>
      <c r="D140" s="327"/>
      <c r="E140" s="327"/>
      <c r="F140" s="348" t="s">
        <v>3422</v>
      </c>
      <c r="G140" s="327"/>
      <c r="H140" s="327" t="s">
        <v>3479</v>
      </c>
      <c r="I140" s="327" t="s">
        <v>3456</v>
      </c>
      <c r="J140" s="327"/>
      <c r="K140" s="370"/>
    </row>
    <row r="141" ht="15" customHeight="1">
      <c r="B141" s="371"/>
      <c r="C141" s="372"/>
      <c r="D141" s="372"/>
      <c r="E141" s="372"/>
      <c r="F141" s="372"/>
      <c r="G141" s="372"/>
      <c r="H141" s="372"/>
      <c r="I141" s="372"/>
      <c r="J141" s="372"/>
      <c r="K141" s="373"/>
    </row>
    <row r="142" ht="18.75" customHeight="1">
      <c r="B142" s="323"/>
      <c r="C142" s="323"/>
      <c r="D142" s="323"/>
      <c r="E142" s="323"/>
      <c r="F142" s="360"/>
      <c r="G142" s="323"/>
      <c r="H142" s="323"/>
      <c r="I142" s="323"/>
      <c r="J142" s="323"/>
      <c r="K142" s="323"/>
    </row>
    <row r="143" ht="18.75" customHeight="1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</row>
    <row r="144" ht="7.5" customHeight="1">
      <c r="B144" s="335"/>
      <c r="C144" s="336"/>
      <c r="D144" s="336"/>
      <c r="E144" s="336"/>
      <c r="F144" s="336"/>
      <c r="G144" s="336"/>
      <c r="H144" s="336"/>
      <c r="I144" s="336"/>
      <c r="J144" s="336"/>
      <c r="K144" s="337"/>
    </row>
    <row r="145" ht="45" customHeight="1">
      <c r="B145" s="338"/>
      <c r="C145" s="339" t="s">
        <v>3480</v>
      </c>
      <c r="D145" s="339"/>
      <c r="E145" s="339"/>
      <c r="F145" s="339"/>
      <c r="G145" s="339"/>
      <c r="H145" s="339"/>
      <c r="I145" s="339"/>
      <c r="J145" s="339"/>
      <c r="K145" s="340"/>
    </row>
    <row r="146" ht="17.25" customHeight="1">
      <c r="B146" s="338"/>
      <c r="C146" s="341" t="s">
        <v>3416</v>
      </c>
      <c r="D146" s="341"/>
      <c r="E146" s="341"/>
      <c r="F146" s="341" t="s">
        <v>3417</v>
      </c>
      <c r="G146" s="342"/>
      <c r="H146" s="341" t="s">
        <v>147</v>
      </c>
      <c r="I146" s="341" t="s">
        <v>64</v>
      </c>
      <c r="J146" s="341" t="s">
        <v>3418</v>
      </c>
      <c r="K146" s="340"/>
    </row>
    <row r="147" ht="17.25" customHeight="1">
      <c r="B147" s="338"/>
      <c r="C147" s="343" t="s">
        <v>3419</v>
      </c>
      <c r="D147" s="343"/>
      <c r="E147" s="343"/>
      <c r="F147" s="344" t="s">
        <v>3420</v>
      </c>
      <c r="G147" s="345"/>
      <c r="H147" s="343"/>
      <c r="I147" s="343"/>
      <c r="J147" s="343" t="s">
        <v>3421</v>
      </c>
      <c r="K147" s="340"/>
    </row>
    <row r="148" ht="5.25" customHeight="1">
      <c r="B148" s="349"/>
      <c r="C148" s="346"/>
      <c r="D148" s="346"/>
      <c r="E148" s="346"/>
      <c r="F148" s="346"/>
      <c r="G148" s="347"/>
      <c r="H148" s="346"/>
      <c r="I148" s="346"/>
      <c r="J148" s="346"/>
      <c r="K148" s="370"/>
    </row>
    <row r="149" ht="15" customHeight="1">
      <c r="B149" s="349"/>
      <c r="C149" s="374" t="s">
        <v>3425</v>
      </c>
      <c r="D149" s="327"/>
      <c r="E149" s="327"/>
      <c r="F149" s="375" t="s">
        <v>3422</v>
      </c>
      <c r="G149" s="327"/>
      <c r="H149" s="374" t="s">
        <v>3461</v>
      </c>
      <c r="I149" s="374" t="s">
        <v>3424</v>
      </c>
      <c r="J149" s="374">
        <v>120</v>
      </c>
      <c r="K149" s="370"/>
    </row>
    <row r="150" ht="15" customHeight="1">
      <c r="B150" s="349"/>
      <c r="C150" s="374" t="s">
        <v>3470</v>
      </c>
      <c r="D150" s="327"/>
      <c r="E150" s="327"/>
      <c r="F150" s="375" t="s">
        <v>3422</v>
      </c>
      <c r="G150" s="327"/>
      <c r="H150" s="374" t="s">
        <v>3481</v>
      </c>
      <c r="I150" s="374" t="s">
        <v>3424</v>
      </c>
      <c r="J150" s="374" t="s">
        <v>3472</v>
      </c>
      <c r="K150" s="370"/>
    </row>
    <row r="151" ht="15" customHeight="1">
      <c r="B151" s="349"/>
      <c r="C151" s="374" t="s">
        <v>98</v>
      </c>
      <c r="D151" s="327"/>
      <c r="E151" s="327"/>
      <c r="F151" s="375" t="s">
        <v>3422</v>
      </c>
      <c r="G151" s="327"/>
      <c r="H151" s="374" t="s">
        <v>3482</v>
      </c>
      <c r="I151" s="374" t="s">
        <v>3424</v>
      </c>
      <c r="J151" s="374" t="s">
        <v>3472</v>
      </c>
      <c r="K151" s="370"/>
    </row>
    <row r="152" ht="15" customHeight="1">
      <c r="B152" s="349"/>
      <c r="C152" s="374" t="s">
        <v>3427</v>
      </c>
      <c r="D152" s="327"/>
      <c r="E152" s="327"/>
      <c r="F152" s="375" t="s">
        <v>3428</v>
      </c>
      <c r="G152" s="327"/>
      <c r="H152" s="374" t="s">
        <v>3461</v>
      </c>
      <c r="I152" s="374" t="s">
        <v>3424</v>
      </c>
      <c r="J152" s="374">
        <v>50</v>
      </c>
      <c r="K152" s="370"/>
    </row>
    <row r="153" ht="15" customHeight="1">
      <c r="B153" s="349"/>
      <c r="C153" s="374" t="s">
        <v>3430</v>
      </c>
      <c r="D153" s="327"/>
      <c r="E153" s="327"/>
      <c r="F153" s="375" t="s">
        <v>3422</v>
      </c>
      <c r="G153" s="327"/>
      <c r="H153" s="374" t="s">
        <v>3461</v>
      </c>
      <c r="I153" s="374" t="s">
        <v>3432</v>
      </c>
      <c r="J153" s="374"/>
      <c r="K153" s="370"/>
    </row>
    <row r="154" ht="15" customHeight="1">
      <c r="B154" s="349"/>
      <c r="C154" s="374" t="s">
        <v>3441</v>
      </c>
      <c r="D154" s="327"/>
      <c r="E154" s="327"/>
      <c r="F154" s="375" t="s">
        <v>3428</v>
      </c>
      <c r="G154" s="327"/>
      <c r="H154" s="374" t="s">
        <v>3461</v>
      </c>
      <c r="I154" s="374" t="s">
        <v>3424</v>
      </c>
      <c r="J154" s="374">
        <v>50</v>
      </c>
      <c r="K154" s="370"/>
    </row>
    <row r="155" ht="15" customHeight="1">
      <c r="B155" s="349"/>
      <c r="C155" s="374" t="s">
        <v>3449</v>
      </c>
      <c r="D155" s="327"/>
      <c r="E155" s="327"/>
      <c r="F155" s="375" t="s">
        <v>3428</v>
      </c>
      <c r="G155" s="327"/>
      <c r="H155" s="374" t="s">
        <v>3461</v>
      </c>
      <c r="I155" s="374" t="s">
        <v>3424</v>
      </c>
      <c r="J155" s="374">
        <v>50</v>
      </c>
      <c r="K155" s="370"/>
    </row>
    <row r="156" ht="15" customHeight="1">
      <c r="B156" s="349"/>
      <c r="C156" s="374" t="s">
        <v>3447</v>
      </c>
      <c r="D156" s="327"/>
      <c r="E156" s="327"/>
      <c r="F156" s="375" t="s">
        <v>3428</v>
      </c>
      <c r="G156" s="327"/>
      <c r="H156" s="374" t="s">
        <v>3461</v>
      </c>
      <c r="I156" s="374" t="s">
        <v>3424</v>
      </c>
      <c r="J156" s="374">
        <v>50</v>
      </c>
      <c r="K156" s="370"/>
    </row>
    <row r="157" ht="15" customHeight="1">
      <c r="B157" s="349"/>
      <c r="C157" s="374" t="s">
        <v>139</v>
      </c>
      <c r="D157" s="327"/>
      <c r="E157" s="327"/>
      <c r="F157" s="375" t="s">
        <v>3422</v>
      </c>
      <c r="G157" s="327"/>
      <c r="H157" s="374" t="s">
        <v>3483</v>
      </c>
      <c r="I157" s="374" t="s">
        <v>3424</v>
      </c>
      <c r="J157" s="374" t="s">
        <v>3484</v>
      </c>
      <c r="K157" s="370"/>
    </row>
    <row r="158" ht="15" customHeight="1">
      <c r="B158" s="349"/>
      <c r="C158" s="374" t="s">
        <v>3485</v>
      </c>
      <c r="D158" s="327"/>
      <c r="E158" s="327"/>
      <c r="F158" s="375" t="s">
        <v>3422</v>
      </c>
      <c r="G158" s="327"/>
      <c r="H158" s="374" t="s">
        <v>3486</v>
      </c>
      <c r="I158" s="374" t="s">
        <v>3456</v>
      </c>
      <c r="J158" s="374"/>
      <c r="K158" s="370"/>
    </row>
    <row r="159" ht="15" customHeight="1">
      <c r="B159" s="376"/>
      <c r="C159" s="358"/>
      <c r="D159" s="358"/>
      <c r="E159" s="358"/>
      <c r="F159" s="358"/>
      <c r="G159" s="358"/>
      <c r="H159" s="358"/>
      <c r="I159" s="358"/>
      <c r="J159" s="358"/>
      <c r="K159" s="377"/>
    </row>
    <row r="160" ht="18.75" customHeight="1">
      <c r="B160" s="323"/>
      <c r="C160" s="327"/>
      <c r="D160" s="327"/>
      <c r="E160" s="327"/>
      <c r="F160" s="348"/>
      <c r="G160" s="327"/>
      <c r="H160" s="327"/>
      <c r="I160" s="327"/>
      <c r="J160" s="327"/>
      <c r="K160" s="323"/>
    </row>
    <row r="161" ht="18.75" customHeight="1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</row>
    <row r="162" ht="7.5" customHeight="1">
      <c r="B162" s="313"/>
      <c r="C162" s="314"/>
      <c r="D162" s="314"/>
      <c r="E162" s="314"/>
      <c r="F162" s="314"/>
      <c r="G162" s="314"/>
      <c r="H162" s="314"/>
      <c r="I162" s="314"/>
      <c r="J162" s="314"/>
      <c r="K162" s="315"/>
    </row>
    <row r="163" ht="45" customHeight="1">
      <c r="B163" s="316"/>
      <c r="C163" s="317" t="s">
        <v>3487</v>
      </c>
      <c r="D163" s="317"/>
      <c r="E163" s="317"/>
      <c r="F163" s="317"/>
      <c r="G163" s="317"/>
      <c r="H163" s="317"/>
      <c r="I163" s="317"/>
      <c r="J163" s="317"/>
      <c r="K163" s="318"/>
    </row>
    <row r="164" ht="17.25" customHeight="1">
      <c r="B164" s="316"/>
      <c r="C164" s="341" t="s">
        <v>3416</v>
      </c>
      <c r="D164" s="341"/>
      <c r="E164" s="341"/>
      <c r="F164" s="341" t="s">
        <v>3417</v>
      </c>
      <c r="G164" s="378"/>
      <c r="H164" s="379" t="s">
        <v>147</v>
      </c>
      <c r="I164" s="379" t="s">
        <v>64</v>
      </c>
      <c r="J164" s="341" t="s">
        <v>3418</v>
      </c>
      <c r="K164" s="318"/>
    </row>
    <row r="165" ht="17.25" customHeight="1">
      <c r="B165" s="319"/>
      <c r="C165" s="343" t="s">
        <v>3419</v>
      </c>
      <c r="D165" s="343"/>
      <c r="E165" s="343"/>
      <c r="F165" s="344" t="s">
        <v>3420</v>
      </c>
      <c r="G165" s="380"/>
      <c r="H165" s="381"/>
      <c r="I165" s="381"/>
      <c r="J165" s="343" t="s">
        <v>3421</v>
      </c>
      <c r="K165" s="321"/>
    </row>
    <row r="166" ht="5.25" customHeight="1">
      <c r="B166" s="349"/>
      <c r="C166" s="346"/>
      <c r="D166" s="346"/>
      <c r="E166" s="346"/>
      <c r="F166" s="346"/>
      <c r="G166" s="347"/>
      <c r="H166" s="346"/>
      <c r="I166" s="346"/>
      <c r="J166" s="346"/>
      <c r="K166" s="370"/>
    </row>
    <row r="167" ht="15" customHeight="1">
      <c r="B167" s="349"/>
      <c r="C167" s="327" t="s">
        <v>3425</v>
      </c>
      <c r="D167" s="327"/>
      <c r="E167" s="327"/>
      <c r="F167" s="348" t="s">
        <v>3422</v>
      </c>
      <c r="G167" s="327"/>
      <c r="H167" s="327" t="s">
        <v>3461</v>
      </c>
      <c r="I167" s="327" t="s">
        <v>3424</v>
      </c>
      <c r="J167" s="327">
        <v>120</v>
      </c>
      <c r="K167" s="370"/>
    </row>
    <row r="168" ht="15" customHeight="1">
      <c r="B168" s="349"/>
      <c r="C168" s="327" t="s">
        <v>3470</v>
      </c>
      <c r="D168" s="327"/>
      <c r="E168" s="327"/>
      <c r="F168" s="348" t="s">
        <v>3422</v>
      </c>
      <c r="G168" s="327"/>
      <c r="H168" s="327" t="s">
        <v>3471</v>
      </c>
      <c r="I168" s="327" t="s">
        <v>3424</v>
      </c>
      <c r="J168" s="327" t="s">
        <v>3472</v>
      </c>
      <c r="K168" s="370"/>
    </row>
    <row r="169" ht="15" customHeight="1">
      <c r="B169" s="349"/>
      <c r="C169" s="327" t="s">
        <v>98</v>
      </c>
      <c r="D169" s="327"/>
      <c r="E169" s="327"/>
      <c r="F169" s="348" t="s">
        <v>3422</v>
      </c>
      <c r="G169" s="327"/>
      <c r="H169" s="327" t="s">
        <v>3488</v>
      </c>
      <c r="I169" s="327" t="s">
        <v>3424</v>
      </c>
      <c r="J169" s="327" t="s">
        <v>3472</v>
      </c>
      <c r="K169" s="370"/>
    </row>
    <row r="170" ht="15" customHeight="1">
      <c r="B170" s="349"/>
      <c r="C170" s="327" t="s">
        <v>3427</v>
      </c>
      <c r="D170" s="327"/>
      <c r="E170" s="327"/>
      <c r="F170" s="348" t="s">
        <v>3428</v>
      </c>
      <c r="G170" s="327"/>
      <c r="H170" s="327" t="s">
        <v>3488</v>
      </c>
      <c r="I170" s="327" t="s">
        <v>3424</v>
      </c>
      <c r="J170" s="327">
        <v>50</v>
      </c>
      <c r="K170" s="370"/>
    </row>
    <row r="171" ht="15" customHeight="1">
      <c r="B171" s="349"/>
      <c r="C171" s="327" t="s">
        <v>3430</v>
      </c>
      <c r="D171" s="327"/>
      <c r="E171" s="327"/>
      <c r="F171" s="348" t="s">
        <v>3422</v>
      </c>
      <c r="G171" s="327"/>
      <c r="H171" s="327" t="s">
        <v>3488</v>
      </c>
      <c r="I171" s="327" t="s">
        <v>3432</v>
      </c>
      <c r="J171" s="327"/>
      <c r="K171" s="370"/>
    </row>
    <row r="172" ht="15" customHeight="1">
      <c r="B172" s="349"/>
      <c r="C172" s="327" t="s">
        <v>3441</v>
      </c>
      <c r="D172" s="327"/>
      <c r="E172" s="327"/>
      <c r="F172" s="348" t="s">
        <v>3428</v>
      </c>
      <c r="G172" s="327"/>
      <c r="H172" s="327" t="s">
        <v>3488</v>
      </c>
      <c r="I172" s="327" t="s">
        <v>3424</v>
      </c>
      <c r="J172" s="327">
        <v>50</v>
      </c>
      <c r="K172" s="370"/>
    </row>
    <row r="173" ht="15" customHeight="1">
      <c r="B173" s="349"/>
      <c r="C173" s="327" t="s">
        <v>3449</v>
      </c>
      <c r="D173" s="327"/>
      <c r="E173" s="327"/>
      <c r="F173" s="348" t="s">
        <v>3428</v>
      </c>
      <c r="G173" s="327"/>
      <c r="H173" s="327" t="s">
        <v>3488</v>
      </c>
      <c r="I173" s="327" t="s">
        <v>3424</v>
      </c>
      <c r="J173" s="327">
        <v>50</v>
      </c>
      <c r="K173" s="370"/>
    </row>
    <row r="174" ht="15" customHeight="1">
      <c r="B174" s="349"/>
      <c r="C174" s="327" t="s">
        <v>3447</v>
      </c>
      <c r="D174" s="327"/>
      <c r="E174" s="327"/>
      <c r="F174" s="348" t="s">
        <v>3428</v>
      </c>
      <c r="G174" s="327"/>
      <c r="H174" s="327" t="s">
        <v>3488</v>
      </c>
      <c r="I174" s="327" t="s">
        <v>3424</v>
      </c>
      <c r="J174" s="327">
        <v>50</v>
      </c>
      <c r="K174" s="370"/>
    </row>
    <row r="175" ht="15" customHeight="1">
      <c r="B175" s="349"/>
      <c r="C175" s="327" t="s">
        <v>146</v>
      </c>
      <c r="D175" s="327"/>
      <c r="E175" s="327"/>
      <c r="F175" s="348" t="s">
        <v>3422</v>
      </c>
      <c r="G175" s="327"/>
      <c r="H175" s="327" t="s">
        <v>3489</v>
      </c>
      <c r="I175" s="327" t="s">
        <v>3490</v>
      </c>
      <c r="J175" s="327"/>
      <c r="K175" s="370"/>
    </row>
    <row r="176" ht="15" customHeight="1">
      <c r="B176" s="349"/>
      <c r="C176" s="327" t="s">
        <v>64</v>
      </c>
      <c r="D176" s="327"/>
      <c r="E176" s="327"/>
      <c r="F176" s="348" t="s">
        <v>3422</v>
      </c>
      <c r="G176" s="327"/>
      <c r="H176" s="327" t="s">
        <v>3491</v>
      </c>
      <c r="I176" s="327" t="s">
        <v>3492</v>
      </c>
      <c r="J176" s="327">
        <v>1</v>
      </c>
      <c r="K176" s="370"/>
    </row>
    <row r="177" ht="15" customHeight="1">
      <c r="B177" s="349"/>
      <c r="C177" s="327" t="s">
        <v>60</v>
      </c>
      <c r="D177" s="327"/>
      <c r="E177" s="327"/>
      <c r="F177" s="348" t="s">
        <v>3422</v>
      </c>
      <c r="G177" s="327"/>
      <c r="H177" s="327" t="s">
        <v>3493</v>
      </c>
      <c r="I177" s="327" t="s">
        <v>3424</v>
      </c>
      <c r="J177" s="327">
        <v>20</v>
      </c>
      <c r="K177" s="370"/>
    </row>
    <row r="178" ht="15" customHeight="1">
      <c r="B178" s="349"/>
      <c r="C178" s="327" t="s">
        <v>147</v>
      </c>
      <c r="D178" s="327"/>
      <c r="E178" s="327"/>
      <c r="F178" s="348" t="s">
        <v>3422</v>
      </c>
      <c r="G178" s="327"/>
      <c r="H178" s="327" t="s">
        <v>3494</v>
      </c>
      <c r="I178" s="327" t="s">
        <v>3424</v>
      </c>
      <c r="J178" s="327">
        <v>255</v>
      </c>
      <c r="K178" s="370"/>
    </row>
    <row r="179" ht="15" customHeight="1">
      <c r="B179" s="349"/>
      <c r="C179" s="327" t="s">
        <v>148</v>
      </c>
      <c r="D179" s="327"/>
      <c r="E179" s="327"/>
      <c r="F179" s="348" t="s">
        <v>3422</v>
      </c>
      <c r="G179" s="327"/>
      <c r="H179" s="327" t="s">
        <v>3387</v>
      </c>
      <c r="I179" s="327" t="s">
        <v>3424</v>
      </c>
      <c r="J179" s="327">
        <v>10</v>
      </c>
      <c r="K179" s="370"/>
    </row>
    <row r="180" ht="15" customHeight="1">
      <c r="B180" s="349"/>
      <c r="C180" s="327" t="s">
        <v>149</v>
      </c>
      <c r="D180" s="327"/>
      <c r="E180" s="327"/>
      <c r="F180" s="348" t="s">
        <v>3422</v>
      </c>
      <c r="G180" s="327"/>
      <c r="H180" s="327" t="s">
        <v>3495</v>
      </c>
      <c r="I180" s="327" t="s">
        <v>3456</v>
      </c>
      <c r="J180" s="327"/>
      <c r="K180" s="370"/>
    </row>
    <row r="181" ht="15" customHeight="1">
      <c r="B181" s="349"/>
      <c r="C181" s="327" t="s">
        <v>3496</v>
      </c>
      <c r="D181" s="327"/>
      <c r="E181" s="327"/>
      <c r="F181" s="348" t="s">
        <v>3422</v>
      </c>
      <c r="G181" s="327"/>
      <c r="H181" s="327" t="s">
        <v>3497</v>
      </c>
      <c r="I181" s="327" t="s">
        <v>3456</v>
      </c>
      <c r="J181" s="327"/>
      <c r="K181" s="370"/>
    </row>
    <row r="182" ht="15" customHeight="1">
      <c r="B182" s="349"/>
      <c r="C182" s="327" t="s">
        <v>3485</v>
      </c>
      <c r="D182" s="327"/>
      <c r="E182" s="327"/>
      <c r="F182" s="348" t="s">
        <v>3422</v>
      </c>
      <c r="G182" s="327"/>
      <c r="H182" s="327" t="s">
        <v>3498</v>
      </c>
      <c r="I182" s="327" t="s">
        <v>3456</v>
      </c>
      <c r="J182" s="327"/>
      <c r="K182" s="370"/>
    </row>
    <row r="183" ht="15" customHeight="1">
      <c r="B183" s="349"/>
      <c r="C183" s="327" t="s">
        <v>151</v>
      </c>
      <c r="D183" s="327"/>
      <c r="E183" s="327"/>
      <c r="F183" s="348" t="s">
        <v>3428</v>
      </c>
      <c r="G183" s="327"/>
      <c r="H183" s="327" t="s">
        <v>3499</v>
      </c>
      <c r="I183" s="327" t="s">
        <v>3424</v>
      </c>
      <c r="J183" s="327">
        <v>50</v>
      </c>
      <c r="K183" s="370"/>
    </row>
    <row r="184" ht="15" customHeight="1">
      <c r="B184" s="349"/>
      <c r="C184" s="327" t="s">
        <v>3500</v>
      </c>
      <c r="D184" s="327"/>
      <c r="E184" s="327"/>
      <c r="F184" s="348" t="s">
        <v>3428</v>
      </c>
      <c r="G184" s="327"/>
      <c r="H184" s="327" t="s">
        <v>3501</v>
      </c>
      <c r="I184" s="327" t="s">
        <v>3502</v>
      </c>
      <c r="J184" s="327"/>
      <c r="K184" s="370"/>
    </row>
    <row r="185" ht="15" customHeight="1">
      <c r="B185" s="349"/>
      <c r="C185" s="327" t="s">
        <v>3503</v>
      </c>
      <c r="D185" s="327"/>
      <c r="E185" s="327"/>
      <c r="F185" s="348" t="s">
        <v>3428</v>
      </c>
      <c r="G185" s="327"/>
      <c r="H185" s="327" t="s">
        <v>3504</v>
      </c>
      <c r="I185" s="327" t="s">
        <v>3502</v>
      </c>
      <c r="J185" s="327"/>
      <c r="K185" s="370"/>
    </row>
    <row r="186" ht="15" customHeight="1">
      <c r="B186" s="349"/>
      <c r="C186" s="327" t="s">
        <v>3505</v>
      </c>
      <c r="D186" s="327"/>
      <c r="E186" s="327"/>
      <c r="F186" s="348" t="s">
        <v>3428</v>
      </c>
      <c r="G186" s="327"/>
      <c r="H186" s="327" t="s">
        <v>3506</v>
      </c>
      <c r="I186" s="327" t="s">
        <v>3502</v>
      </c>
      <c r="J186" s="327"/>
      <c r="K186" s="370"/>
    </row>
    <row r="187" ht="15" customHeight="1">
      <c r="B187" s="349"/>
      <c r="C187" s="382" t="s">
        <v>3507</v>
      </c>
      <c r="D187" s="327"/>
      <c r="E187" s="327"/>
      <c r="F187" s="348" t="s">
        <v>3428</v>
      </c>
      <c r="G187" s="327"/>
      <c r="H187" s="327" t="s">
        <v>3508</v>
      </c>
      <c r="I187" s="327" t="s">
        <v>3509</v>
      </c>
      <c r="J187" s="383" t="s">
        <v>3510</v>
      </c>
      <c r="K187" s="370"/>
    </row>
    <row r="188" ht="15" customHeight="1">
      <c r="B188" s="349"/>
      <c r="C188" s="333" t="s">
        <v>49</v>
      </c>
      <c r="D188" s="327"/>
      <c r="E188" s="327"/>
      <c r="F188" s="348" t="s">
        <v>3422</v>
      </c>
      <c r="G188" s="327"/>
      <c r="H188" s="323" t="s">
        <v>3511</v>
      </c>
      <c r="I188" s="327" t="s">
        <v>3512</v>
      </c>
      <c r="J188" s="327"/>
      <c r="K188" s="370"/>
    </row>
    <row r="189" ht="15" customHeight="1">
      <c r="B189" s="349"/>
      <c r="C189" s="333" t="s">
        <v>3513</v>
      </c>
      <c r="D189" s="327"/>
      <c r="E189" s="327"/>
      <c r="F189" s="348" t="s">
        <v>3422</v>
      </c>
      <c r="G189" s="327"/>
      <c r="H189" s="327" t="s">
        <v>3514</v>
      </c>
      <c r="I189" s="327" t="s">
        <v>3456</v>
      </c>
      <c r="J189" s="327"/>
      <c r="K189" s="370"/>
    </row>
    <row r="190" ht="15" customHeight="1">
      <c r="B190" s="349"/>
      <c r="C190" s="333" t="s">
        <v>3515</v>
      </c>
      <c r="D190" s="327"/>
      <c r="E190" s="327"/>
      <c r="F190" s="348" t="s">
        <v>3422</v>
      </c>
      <c r="G190" s="327"/>
      <c r="H190" s="327" t="s">
        <v>3516</v>
      </c>
      <c r="I190" s="327" t="s">
        <v>3456</v>
      </c>
      <c r="J190" s="327"/>
      <c r="K190" s="370"/>
    </row>
    <row r="191" ht="15" customHeight="1">
      <c r="B191" s="349"/>
      <c r="C191" s="333" t="s">
        <v>3517</v>
      </c>
      <c r="D191" s="327"/>
      <c r="E191" s="327"/>
      <c r="F191" s="348" t="s">
        <v>3428</v>
      </c>
      <c r="G191" s="327"/>
      <c r="H191" s="327" t="s">
        <v>3518</v>
      </c>
      <c r="I191" s="327" t="s">
        <v>3456</v>
      </c>
      <c r="J191" s="327"/>
      <c r="K191" s="370"/>
    </row>
    <row r="192" ht="15" customHeight="1">
      <c r="B192" s="376"/>
      <c r="C192" s="384"/>
      <c r="D192" s="358"/>
      <c r="E192" s="358"/>
      <c r="F192" s="358"/>
      <c r="G192" s="358"/>
      <c r="H192" s="358"/>
      <c r="I192" s="358"/>
      <c r="J192" s="358"/>
      <c r="K192" s="377"/>
    </row>
    <row r="193" ht="18.75" customHeight="1">
      <c r="B193" s="323"/>
      <c r="C193" s="327"/>
      <c r="D193" s="327"/>
      <c r="E193" s="327"/>
      <c r="F193" s="348"/>
      <c r="G193" s="327"/>
      <c r="H193" s="327"/>
      <c r="I193" s="327"/>
      <c r="J193" s="327"/>
      <c r="K193" s="323"/>
    </row>
    <row r="194" ht="18.75" customHeight="1">
      <c r="B194" s="323"/>
      <c r="C194" s="327"/>
      <c r="D194" s="327"/>
      <c r="E194" s="327"/>
      <c r="F194" s="348"/>
      <c r="G194" s="327"/>
      <c r="H194" s="327"/>
      <c r="I194" s="327"/>
      <c r="J194" s="327"/>
      <c r="K194" s="323"/>
    </row>
    <row r="195" ht="18.75" customHeight="1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</row>
    <row r="196" ht="13.5">
      <c r="B196" s="313"/>
      <c r="C196" s="314"/>
      <c r="D196" s="314"/>
      <c r="E196" s="314"/>
      <c r="F196" s="314"/>
      <c r="G196" s="314"/>
      <c r="H196" s="314"/>
      <c r="I196" s="314"/>
      <c r="J196" s="314"/>
      <c r="K196" s="315"/>
    </row>
    <row r="197" ht="21">
      <c r="B197" s="316"/>
      <c r="C197" s="317" t="s">
        <v>3519</v>
      </c>
      <c r="D197" s="317"/>
      <c r="E197" s="317"/>
      <c r="F197" s="317"/>
      <c r="G197" s="317"/>
      <c r="H197" s="317"/>
      <c r="I197" s="317"/>
      <c r="J197" s="317"/>
      <c r="K197" s="318"/>
    </row>
    <row r="198" ht="25.5" customHeight="1">
      <c r="B198" s="316"/>
      <c r="C198" s="385" t="s">
        <v>3520</v>
      </c>
      <c r="D198" s="385"/>
      <c r="E198" s="385"/>
      <c r="F198" s="385" t="s">
        <v>3521</v>
      </c>
      <c r="G198" s="386"/>
      <c r="H198" s="385" t="s">
        <v>3522</v>
      </c>
      <c r="I198" s="385"/>
      <c r="J198" s="385"/>
      <c r="K198" s="318"/>
    </row>
    <row r="199" ht="5.25" customHeight="1">
      <c r="B199" s="349"/>
      <c r="C199" s="346"/>
      <c r="D199" s="346"/>
      <c r="E199" s="346"/>
      <c r="F199" s="346"/>
      <c r="G199" s="327"/>
      <c r="H199" s="346"/>
      <c r="I199" s="346"/>
      <c r="J199" s="346"/>
      <c r="K199" s="370"/>
    </row>
    <row r="200" ht="15" customHeight="1">
      <c r="B200" s="349"/>
      <c r="C200" s="327" t="s">
        <v>3512</v>
      </c>
      <c r="D200" s="327"/>
      <c r="E200" s="327"/>
      <c r="F200" s="348" t="s">
        <v>50</v>
      </c>
      <c r="G200" s="327"/>
      <c r="H200" s="327" t="s">
        <v>3523</v>
      </c>
      <c r="I200" s="327"/>
      <c r="J200" s="327"/>
      <c r="K200" s="370"/>
    </row>
    <row r="201" ht="15" customHeight="1">
      <c r="B201" s="349"/>
      <c r="C201" s="355"/>
      <c r="D201" s="327"/>
      <c r="E201" s="327"/>
      <c r="F201" s="348" t="s">
        <v>51</v>
      </c>
      <c r="G201" s="327"/>
      <c r="H201" s="327" t="s">
        <v>3524</v>
      </c>
      <c r="I201" s="327"/>
      <c r="J201" s="327"/>
      <c r="K201" s="370"/>
    </row>
    <row r="202" ht="15" customHeight="1">
      <c r="B202" s="349"/>
      <c r="C202" s="355"/>
      <c r="D202" s="327"/>
      <c r="E202" s="327"/>
      <c r="F202" s="348" t="s">
        <v>54</v>
      </c>
      <c r="G202" s="327"/>
      <c r="H202" s="327" t="s">
        <v>3525</v>
      </c>
      <c r="I202" s="327"/>
      <c r="J202" s="327"/>
      <c r="K202" s="370"/>
    </row>
    <row r="203" ht="15" customHeight="1">
      <c r="B203" s="349"/>
      <c r="C203" s="327"/>
      <c r="D203" s="327"/>
      <c r="E203" s="327"/>
      <c r="F203" s="348" t="s">
        <v>52</v>
      </c>
      <c r="G203" s="327"/>
      <c r="H203" s="327" t="s">
        <v>3526</v>
      </c>
      <c r="I203" s="327"/>
      <c r="J203" s="327"/>
      <c r="K203" s="370"/>
    </row>
    <row r="204" ht="15" customHeight="1">
      <c r="B204" s="349"/>
      <c r="C204" s="327"/>
      <c r="D204" s="327"/>
      <c r="E204" s="327"/>
      <c r="F204" s="348" t="s">
        <v>53</v>
      </c>
      <c r="G204" s="327"/>
      <c r="H204" s="327" t="s">
        <v>3527</v>
      </c>
      <c r="I204" s="327"/>
      <c r="J204" s="327"/>
      <c r="K204" s="370"/>
    </row>
    <row r="205" ht="15" customHeight="1">
      <c r="B205" s="349"/>
      <c r="C205" s="327"/>
      <c r="D205" s="327"/>
      <c r="E205" s="327"/>
      <c r="F205" s="348"/>
      <c r="G205" s="327"/>
      <c r="H205" s="327"/>
      <c r="I205" s="327"/>
      <c r="J205" s="327"/>
      <c r="K205" s="370"/>
    </row>
    <row r="206" ht="15" customHeight="1">
      <c r="B206" s="349"/>
      <c r="C206" s="327" t="s">
        <v>3468</v>
      </c>
      <c r="D206" s="327"/>
      <c r="E206" s="327"/>
      <c r="F206" s="348" t="s">
        <v>86</v>
      </c>
      <c r="G206" s="327"/>
      <c r="H206" s="327" t="s">
        <v>3528</v>
      </c>
      <c r="I206" s="327"/>
      <c r="J206" s="327"/>
      <c r="K206" s="370"/>
    </row>
    <row r="207" ht="15" customHeight="1">
      <c r="B207" s="349"/>
      <c r="C207" s="355"/>
      <c r="D207" s="327"/>
      <c r="E207" s="327"/>
      <c r="F207" s="348" t="s">
        <v>3366</v>
      </c>
      <c r="G207" s="327"/>
      <c r="H207" s="327" t="s">
        <v>3367</v>
      </c>
      <c r="I207" s="327"/>
      <c r="J207" s="327"/>
      <c r="K207" s="370"/>
    </row>
    <row r="208" ht="15" customHeight="1">
      <c r="B208" s="349"/>
      <c r="C208" s="327"/>
      <c r="D208" s="327"/>
      <c r="E208" s="327"/>
      <c r="F208" s="348" t="s">
        <v>3364</v>
      </c>
      <c r="G208" s="327"/>
      <c r="H208" s="327" t="s">
        <v>3529</v>
      </c>
      <c r="I208" s="327"/>
      <c r="J208" s="327"/>
      <c r="K208" s="370"/>
    </row>
    <row r="209" ht="15" customHeight="1">
      <c r="B209" s="387"/>
      <c r="C209" s="355"/>
      <c r="D209" s="355"/>
      <c r="E209" s="355"/>
      <c r="F209" s="348" t="s">
        <v>3368</v>
      </c>
      <c r="G209" s="333"/>
      <c r="H209" s="374" t="s">
        <v>3369</v>
      </c>
      <c r="I209" s="374"/>
      <c r="J209" s="374"/>
      <c r="K209" s="388"/>
    </row>
    <row r="210" ht="15" customHeight="1">
      <c r="B210" s="387"/>
      <c r="C210" s="355"/>
      <c r="D210" s="355"/>
      <c r="E210" s="355"/>
      <c r="F210" s="348" t="s">
        <v>3370</v>
      </c>
      <c r="G210" s="333"/>
      <c r="H210" s="374" t="s">
        <v>3530</v>
      </c>
      <c r="I210" s="374"/>
      <c r="J210" s="374"/>
      <c r="K210" s="388"/>
    </row>
    <row r="211" ht="15" customHeight="1">
      <c r="B211" s="387"/>
      <c r="C211" s="355"/>
      <c r="D211" s="355"/>
      <c r="E211" s="355"/>
      <c r="F211" s="389"/>
      <c r="G211" s="333"/>
      <c r="H211" s="390"/>
      <c r="I211" s="390"/>
      <c r="J211" s="390"/>
      <c r="K211" s="388"/>
    </row>
    <row r="212" ht="15" customHeight="1">
      <c r="B212" s="387"/>
      <c r="C212" s="327" t="s">
        <v>3492</v>
      </c>
      <c r="D212" s="355"/>
      <c r="E212" s="355"/>
      <c r="F212" s="348">
        <v>1</v>
      </c>
      <c r="G212" s="333"/>
      <c r="H212" s="374" t="s">
        <v>3531</v>
      </c>
      <c r="I212" s="374"/>
      <c r="J212" s="374"/>
      <c r="K212" s="388"/>
    </row>
    <row r="213" ht="15" customHeight="1">
      <c r="B213" s="387"/>
      <c r="C213" s="355"/>
      <c r="D213" s="355"/>
      <c r="E213" s="355"/>
      <c r="F213" s="348">
        <v>2</v>
      </c>
      <c r="G213" s="333"/>
      <c r="H213" s="374" t="s">
        <v>3532</v>
      </c>
      <c r="I213" s="374"/>
      <c r="J213" s="374"/>
      <c r="K213" s="388"/>
    </row>
    <row r="214" ht="15" customHeight="1">
      <c r="B214" s="387"/>
      <c r="C214" s="355"/>
      <c r="D214" s="355"/>
      <c r="E214" s="355"/>
      <c r="F214" s="348">
        <v>3</v>
      </c>
      <c r="G214" s="333"/>
      <c r="H214" s="374" t="s">
        <v>3533</v>
      </c>
      <c r="I214" s="374"/>
      <c r="J214" s="374"/>
      <c r="K214" s="388"/>
    </row>
    <row r="215" ht="15" customHeight="1">
      <c r="B215" s="387"/>
      <c r="C215" s="355"/>
      <c r="D215" s="355"/>
      <c r="E215" s="355"/>
      <c r="F215" s="348">
        <v>4</v>
      </c>
      <c r="G215" s="333"/>
      <c r="H215" s="374" t="s">
        <v>3534</v>
      </c>
      <c r="I215" s="374"/>
      <c r="J215" s="374"/>
      <c r="K215" s="388"/>
    </row>
    <row r="216" ht="12.75" customHeight="1">
      <c r="B216" s="391"/>
      <c r="C216" s="392"/>
      <c r="D216" s="392"/>
      <c r="E216" s="392"/>
      <c r="F216" s="392"/>
      <c r="G216" s="392"/>
      <c r="H216" s="392"/>
      <c r="I216" s="392"/>
      <c r="J216" s="392"/>
      <c r="K216" s="393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88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</row>
    <row r="8" s="1" customFormat="1">
      <c r="B8" s="48"/>
      <c r="C8" s="49"/>
      <c r="D8" s="41" t="s">
        <v>136</v>
      </c>
      <c r="E8" s="49"/>
      <c r="F8" s="49"/>
      <c r="G8" s="49"/>
      <c r="H8" s="49"/>
      <c r="I8" s="158"/>
      <c r="J8" s="49"/>
      <c r="K8" s="53"/>
    </row>
    <row r="9" s="1" customFormat="1" ht="36.96" customHeight="1">
      <c r="B9" s="48"/>
      <c r="C9" s="49"/>
      <c r="D9" s="49"/>
      <c r="E9" s="159" t="s">
        <v>137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9"/>
      <c r="E10" s="49"/>
      <c r="F10" s="49"/>
      <c r="G10" s="49"/>
      <c r="H10" s="49"/>
      <c r="I10" s="158"/>
      <c r="J10" s="49"/>
      <c r="K10" s="53"/>
    </row>
    <row r="11" s="1" customFormat="1" ht="14.4" customHeight="1">
      <c r="B11" s="48"/>
      <c r="C11" s="49"/>
      <c r="D11" s="41" t="s">
        <v>20</v>
      </c>
      <c r="E11" s="49"/>
      <c r="F11" s="36" t="s">
        <v>21</v>
      </c>
      <c r="G11" s="49"/>
      <c r="H11" s="49"/>
      <c r="I11" s="160" t="s">
        <v>22</v>
      </c>
      <c r="J11" s="36" t="s">
        <v>36</v>
      </c>
      <c r="K11" s="53"/>
    </row>
    <row r="12" s="1" customFormat="1" ht="14.4" customHeight="1">
      <c r="B12" s="48"/>
      <c r="C12" s="49"/>
      <c r="D12" s="41" t="s">
        <v>24</v>
      </c>
      <c r="E12" s="49"/>
      <c r="F12" s="36" t="s">
        <v>25</v>
      </c>
      <c r="G12" s="49"/>
      <c r="H12" s="49"/>
      <c r="I12" s="160" t="s">
        <v>26</v>
      </c>
      <c r="J12" s="161" t="str">
        <f>'Rekapitulace stavby'!AN8</f>
        <v>23. 4. 2018</v>
      </c>
      <c r="K12" s="53"/>
    </row>
    <row r="13" s="1" customFormat="1" ht="10.8" customHeight="1">
      <c r="B13" s="48"/>
      <c r="C13" s="49"/>
      <c r="D13" s="49"/>
      <c r="E13" s="49"/>
      <c r="F13" s="49"/>
      <c r="G13" s="49"/>
      <c r="H13" s="49"/>
      <c r="I13" s="158"/>
      <c r="J13" s="49"/>
      <c r="K13" s="53"/>
    </row>
    <row r="14" s="1" customFormat="1" ht="14.4" customHeight="1">
      <c r="B14" s="48"/>
      <c r="C14" s="49"/>
      <c r="D14" s="41" t="s">
        <v>32</v>
      </c>
      <c r="E14" s="49"/>
      <c r="F14" s="49"/>
      <c r="G14" s="49"/>
      <c r="H14" s="49"/>
      <c r="I14" s="160" t="s">
        <v>33</v>
      </c>
      <c r="J14" s="36" t="s">
        <v>34</v>
      </c>
      <c r="K14" s="53"/>
    </row>
    <row r="15" s="1" customFormat="1" ht="18" customHeight="1">
      <c r="B15" s="48"/>
      <c r="C15" s="49"/>
      <c r="D15" s="49"/>
      <c r="E15" s="36" t="s">
        <v>25</v>
      </c>
      <c r="F15" s="49"/>
      <c r="G15" s="49"/>
      <c r="H15" s="49"/>
      <c r="I15" s="160" t="s">
        <v>35</v>
      </c>
      <c r="J15" s="36" t="s">
        <v>36</v>
      </c>
      <c r="K15" s="53"/>
    </row>
    <row r="16" s="1" customFormat="1" ht="6.96" customHeight="1">
      <c r="B16" s="48"/>
      <c r="C16" s="49"/>
      <c r="D16" s="49"/>
      <c r="E16" s="49"/>
      <c r="F16" s="49"/>
      <c r="G16" s="49"/>
      <c r="H16" s="49"/>
      <c r="I16" s="158"/>
      <c r="J16" s="49"/>
      <c r="K16" s="53"/>
    </row>
    <row r="17" s="1" customFormat="1" ht="14.4" customHeight="1">
      <c r="B17" s="48"/>
      <c r="C17" s="49"/>
      <c r="D17" s="41" t="s">
        <v>37</v>
      </c>
      <c r="E17" s="49"/>
      <c r="F17" s="49"/>
      <c r="G17" s="49"/>
      <c r="H17" s="49"/>
      <c r="I17" s="160" t="s">
        <v>33</v>
      </c>
      <c r="J17" s="36" t="str">
        <f>IF('Rekapitulace stavby'!AN13="Vyplň údaj","",IF('Rekapitulace stavby'!AN13="","",'Rekapitulace stavby'!AN13))</f>
        <v/>
      </c>
      <c r="K17" s="53"/>
    </row>
    <row r="18" s="1" customFormat="1" ht="18" customHeight="1">
      <c r="B18" s="48"/>
      <c r="C18" s="49"/>
      <c r="D18" s="49"/>
      <c r="E18" s="36" t="str">
        <f>IF('Rekapitulace stavby'!E14="Vyplň údaj","",IF('Rekapitulace stavby'!E14="","",'Rekapitulace stavby'!E14))</f>
        <v/>
      </c>
      <c r="F18" s="49"/>
      <c r="G18" s="49"/>
      <c r="H18" s="49"/>
      <c r="I18" s="160" t="s">
        <v>35</v>
      </c>
      <c r="J18" s="36" t="str">
        <f>IF('Rekapitulace stavby'!AN14="Vyplň údaj","",IF('Rekapitulace stavby'!AN14="","",'Rekapitulace stavby'!AN14))</f>
        <v/>
      </c>
      <c r="K18" s="53"/>
    </row>
    <row r="19" s="1" customFormat="1" ht="6.96" customHeight="1">
      <c r="B19" s="48"/>
      <c r="C19" s="49"/>
      <c r="D19" s="49"/>
      <c r="E19" s="49"/>
      <c r="F19" s="49"/>
      <c r="G19" s="49"/>
      <c r="H19" s="49"/>
      <c r="I19" s="158"/>
      <c r="J19" s="49"/>
      <c r="K19" s="53"/>
    </row>
    <row r="20" s="1" customFormat="1" ht="14.4" customHeight="1">
      <c r="B20" s="48"/>
      <c r="C20" s="49"/>
      <c r="D20" s="41" t="s">
        <v>39</v>
      </c>
      <c r="E20" s="49"/>
      <c r="F20" s="49"/>
      <c r="G20" s="49"/>
      <c r="H20" s="49"/>
      <c r="I20" s="160" t="s">
        <v>33</v>
      </c>
      <c r="J20" s="36" t="s">
        <v>40</v>
      </c>
      <c r="K20" s="53"/>
    </row>
    <row r="21" s="1" customFormat="1" ht="18" customHeight="1">
      <c r="B21" s="48"/>
      <c r="C21" s="49"/>
      <c r="D21" s="49"/>
      <c r="E21" s="36" t="s">
        <v>41</v>
      </c>
      <c r="F21" s="49"/>
      <c r="G21" s="49"/>
      <c r="H21" s="49"/>
      <c r="I21" s="160" t="s">
        <v>35</v>
      </c>
      <c r="J21" s="36" t="s">
        <v>36</v>
      </c>
      <c r="K21" s="53"/>
    </row>
    <row r="22" s="1" customFormat="1" ht="6.96" customHeight="1">
      <c r="B22" s="48"/>
      <c r="C22" s="49"/>
      <c r="D22" s="49"/>
      <c r="E22" s="49"/>
      <c r="F22" s="49"/>
      <c r="G22" s="49"/>
      <c r="H22" s="49"/>
      <c r="I22" s="158"/>
      <c r="J22" s="49"/>
      <c r="K22" s="53"/>
    </row>
    <row r="23" s="1" customFormat="1" ht="14.4" customHeight="1">
      <c r="B23" s="48"/>
      <c r="C23" s="49"/>
      <c r="D23" s="41" t="s">
        <v>43</v>
      </c>
      <c r="E23" s="49"/>
      <c r="F23" s="49"/>
      <c r="G23" s="49"/>
      <c r="H23" s="49"/>
      <c r="I23" s="158"/>
      <c r="J23" s="49"/>
      <c r="K23" s="53"/>
    </row>
    <row r="24" s="7" customFormat="1" ht="16.5" customHeight="1">
      <c r="B24" s="162"/>
      <c r="C24" s="163"/>
      <c r="D24" s="163"/>
      <c r="E24" s="46" t="s">
        <v>36</v>
      </c>
      <c r="F24" s="46"/>
      <c r="G24" s="46"/>
      <c r="H24" s="46"/>
      <c r="I24" s="164"/>
      <c r="J24" s="163"/>
      <c r="K24" s="165"/>
    </row>
    <row r="25" s="1" customFormat="1" ht="6.96" customHeight="1">
      <c r="B25" s="48"/>
      <c r="C25" s="49"/>
      <c r="D25" s="49"/>
      <c r="E25" s="49"/>
      <c r="F25" s="49"/>
      <c r="G25" s="49"/>
      <c r="H25" s="49"/>
      <c r="I25" s="158"/>
      <c r="J25" s="49"/>
      <c r="K25" s="53"/>
    </row>
    <row r="26" s="1" customFormat="1" ht="6.96" customHeight="1">
      <c r="B26" s="48"/>
      <c r="C26" s="49"/>
      <c r="D26" s="108"/>
      <c r="E26" s="108"/>
      <c r="F26" s="108"/>
      <c r="G26" s="108"/>
      <c r="H26" s="108"/>
      <c r="I26" s="166"/>
      <c r="J26" s="108"/>
      <c r="K26" s="167"/>
    </row>
    <row r="27" s="1" customFormat="1" ht="25.44" customHeight="1">
      <c r="B27" s="48"/>
      <c r="C27" s="49"/>
      <c r="D27" s="168" t="s">
        <v>45</v>
      </c>
      <c r="E27" s="49"/>
      <c r="F27" s="49"/>
      <c r="G27" s="49"/>
      <c r="H27" s="49"/>
      <c r="I27" s="158"/>
      <c r="J27" s="169">
        <f>ROUND(J78,1)</f>
        <v>0</v>
      </c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14.4" customHeight="1">
      <c r="B29" s="48"/>
      <c r="C29" s="49"/>
      <c r="D29" s="49"/>
      <c r="E29" s="49"/>
      <c r="F29" s="54" t="s">
        <v>47</v>
      </c>
      <c r="G29" s="49"/>
      <c r="H29" s="49"/>
      <c r="I29" s="170" t="s">
        <v>46</v>
      </c>
      <c r="J29" s="54" t="s">
        <v>48</v>
      </c>
      <c r="K29" s="53"/>
    </row>
    <row r="30" s="1" customFormat="1" ht="14.4" customHeight="1">
      <c r="B30" s="48"/>
      <c r="C30" s="49"/>
      <c r="D30" s="57" t="s">
        <v>49</v>
      </c>
      <c r="E30" s="57" t="s">
        <v>50</v>
      </c>
      <c r="F30" s="171">
        <f>ROUND(SUM(BE78:BE110), 1)</f>
        <v>0</v>
      </c>
      <c r="G30" s="49"/>
      <c r="H30" s="49"/>
      <c r="I30" s="172">
        <v>0.20999999999999999</v>
      </c>
      <c r="J30" s="171">
        <f>ROUND(ROUND((SUM(BE78:BE110)), 1)*I30, 2)</f>
        <v>0</v>
      </c>
      <c r="K30" s="53"/>
    </row>
    <row r="31" s="1" customFormat="1" ht="14.4" customHeight="1">
      <c r="B31" s="48"/>
      <c r="C31" s="49"/>
      <c r="D31" s="49"/>
      <c r="E31" s="57" t="s">
        <v>51</v>
      </c>
      <c r="F31" s="171">
        <f>ROUND(SUM(BF78:BF110), 1)</f>
        <v>0</v>
      </c>
      <c r="G31" s="49"/>
      <c r="H31" s="49"/>
      <c r="I31" s="172">
        <v>0.14999999999999999</v>
      </c>
      <c r="J31" s="171">
        <f>ROUND(ROUND((SUM(BF78:BF110)), 1)*I31, 2)</f>
        <v>0</v>
      </c>
      <c r="K31" s="53"/>
    </row>
    <row r="32" hidden="1" s="1" customFormat="1" ht="14.4" customHeight="1">
      <c r="B32" s="48"/>
      <c r="C32" s="49"/>
      <c r="D32" s="49"/>
      <c r="E32" s="57" t="s">
        <v>52</v>
      </c>
      <c r="F32" s="171">
        <f>ROUND(SUM(BG78:BG110), 1)</f>
        <v>0</v>
      </c>
      <c r="G32" s="49"/>
      <c r="H32" s="49"/>
      <c r="I32" s="172">
        <v>0.20999999999999999</v>
      </c>
      <c r="J32" s="171">
        <v>0</v>
      </c>
      <c r="K32" s="53"/>
    </row>
    <row r="33" hidden="1" s="1" customFormat="1" ht="14.4" customHeight="1">
      <c r="B33" s="48"/>
      <c r="C33" s="49"/>
      <c r="D33" s="49"/>
      <c r="E33" s="57" t="s">
        <v>53</v>
      </c>
      <c r="F33" s="171">
        <f>ROUND(SUM(BH78:BH110), 1)</f>
        <v>0</v>
      </c>
      <c r="G33" s="49"/>
      <c r="H33" s="49"/>
      <c r="I33" s="172">
        <v>0.14999999999999999</v>
      </c>
      <c r="J33" s="171">
        <v>0</v>
      </c>
      <c r="K33" s="53"/>
    </row>
    <row r="34" hidden="1" s="1" customFormat="1" ht="14.4" customHeight="1">
      <c r="B34" s="48"/>
      <c r="C34" s="49"/>
      <c r="D34" s="49"/>
      <c r="E34" s="57" t="s">
        <v>54</v>
      </c>
      <c r="F34" s="171">
        <f>ROUND(SUM(BI78:BI110), 1)</f>
        <v>0</v>
      </c>
      <c r="G34" s="49"/>
      <c r="H34" s="49"/>
      <c r="I34" s="172">
        <v>0</v>
      </c>
      <c r="J34" s="171">
        <v>0</v>
      </c>
      <c r="K34" s="53"/>
    </row>
    <row r="35" s="1" customFormat="1" ht="6.96" customHeight="1">
      <c r="B35" s="48"/>
      <c r="C35" s="49"/>
      <c r="D35" s="49"/>
      <c r="E35" s="49"/>
      <c r="F35" s="49"/>
      <c r="G35" s="49"/>
      <c r="H35" s="49"/>
      <c r="I35" s="158"/>
      <c r="J35" s="49"/>
      <c r="K35" s="53"/>
    </row>
    <row r="36" s="1" customFormat="1" ht="25.44" customHeight="1">
      <c r="B36" s="48"/>
      <c r="C36" s="173"/>
      <c r="D36" s="174" t="s">
        <v>55</v>
      </c>
      <c r="E36" s="100"/>
      <c r="F36" s="100"/>
      <c r="G36" s="175" t="s">
        <v>56</v>
      </c>
      <c r="H36" s="176" t="s">
        <v>57</v>
      </c>
      <c r="I36" s="177"/>
      <c r="J36" s="178">
        <f>SUM(J27:J34)</f>
        <v>0</v>
      </c>
      <c r="K36" s="179"/>
    </row>
    <row r="37" s="1" customFormat="1" ht="14.4" customHeight="1">
      <c r="B37" s="69"/>
      <c r="C37" s="70"/>
      <c r="D37" s="70"/>
      <c r="E37" s="70"/>
      <c r="F37" s="70"/>
      <c r="G37" s="70"/>
      <c r="H37" s="70"/>
      <c r="I37" s="180"/>
      <c r="J37" s="70"/>
      <c r="K37" s="71"/>
    </row>
    <row r="41" s="1" customFormat="1" ht="6.96" customHeight="1">
      <c r="B41" s="181"/>
      <c r="C41" s="182"/>
      <c r="D41" s="182"/>
      <c r="E41" s="182"/>
      <c r="F41" s="182"/>
      <c r="G41" s="182"/>
      <c r="H41" s="182"/>
      <c r="I41" s="183"/>
      <c r="J41" s="182"/>
      <c r="K41" s="184"/>
    </row>
    <row r="42" s="1" customFormat="1" ht="36.96" customHeight="1">
      <c r="B42" s="48"/>
      <c r="C42" s="31" t="s">
        <v>138</v>
      </c>
      <c r="D42" s="49"/>
      <c r="E42" s="49"/>
      <c r="F42" s="49"/>
      <c r="G42" s="49"/>
      <c r="H42" s="49"/>
      <c r="I42" s="158"/>
      <c r="J42" s="49"/>
      <c r="K42" s="53"/>
    </row>
    <row r="43" s="1" customFormat="1" ht="6.96" customHeight="1">
      <c r="B43" s="48"/>
      <c r="C43" s="49"/>
      <c r="D43" s="49"/>
      <c r="E43" s="49"/>
      <c r="F43" s="49"/>
      <c r="G43" s="49"/>
      <c r="H43" s="49"/>
      <c r="I43" s="158"/>
      <c r="J43" s="49"/>
      <c r="K43" s="53"/>
    </row>
    <row r="44" s="1" customFormat="1" ht="14.4" customHeight="1">
      <c r="B44" s="48"/>
      <c r="C44" s="41" t="s">
        <v>18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16.5" customHeight="1">
      <c r="B45" s="48"/>
      <c r="C45" s="49"/>
      <c r="D45" s="49"/>
      <c r="E45" s="157" t="str">
        <f>E7</f>
        <v>Vrátkov - splašková kanalizace a ČOV</v>
      </c>
      <c r="F45" s="41"/>
      <c r="G45" s="41"/>
      <c r="H45" s="41"/>
      <c r="I45" s="158"/>
      <c r="J45" s="49"/>
      <c r="K45" s="53"/>
    </row>
    <row r="46" s="1" customFormat="1" ht="14.4" customHeight="1">
      <c r="B46" s="48"/>
      <c r="C46" s="41" t="s">
        <v>136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7.25" customHeight="1">
      <c r="B47" s="48"/>
      <c r="C47" s="49"/>
      <c r="D47" s="49"/>
      <c r="E47" s="159" t="str">
        <f>E9</f>
        <v>PS 01 - Strojně technologická část ČOV</v>
      </c>
      <c r="F47" s="49"/>
      <c r="G47" s="49"/>
      <c r="H47" s="49"/>
      <c r="I47" s="158"/>
      <c r="J47" s="49"/>
      <c r="K47" s="53"/>
    </row>
    <row r="48" s="1" customFormat="1" ht="6.96" customHeight="1">
      <c r="B48" s="48"/>
      <c r="C48" s="49"/>
      <c r="D48" s="49"/>
      <c r="E48" s="49"/>
      <c r="F48" s="49"/>
      <c r="G48" s="49"/>
      <c r="H48" s="49"/>
      <c r="I48" s="158"/>
      <c r="J48" s="49"/>
      <c r="K48" s="53"/>
    </row>
    <row r="49" s="1" customFormat="1" ht="18" customHeight="1">
      <c r="B49" s="48"/>
      <c r="C49" s="41" t="s">
        <v>24</v>
      </c>
      <c r="D49" s="49"/>
      <c r="E49" s="49"/>
      <c r="F49" s="36" t="str">
        <f>F12</f>
        <v>obec Vrátkov</v>
      </c>
      <c r="G49" s="49"/>
      <c r="H49" s="49"/>
      <c r="I49" s="160" t="s">
        <v>26</v>
      </c>
      <c r="J49" s="161" t="str">
        <f>IF(J12="","",J12)</f>
        <v>23. 4. 2018</v>
      </c>
      <c r="K49" s="53"/>
    </row>
    <row r="50" s="1" customFormat="1" ht="6.96" customHeight="1">
      <c r="B50" s="48"/>
      <c r="C50" s="49"/>
      <c r="D50" s="49"/>
      <c r="E50" s="49"/>
      <c r="F50" s="49"/>
      <c r="G50" s="49"/>
      <c r="H50" s="49"/>
      <c r="I50" s="158"/>
      <c r="J50" s="49"/>
      <c r="K50" s="53"/>
    </row>
    <row r="51" s="1" customFormat="1">
      <c r="B51" s="48"/>
      <c r="C51" s="41" t="s">
        <v>32</v>
      </c>
      <c r="D51" s="49"/>
      <c r="E51" s="49"/>
      <c r="F51" s="36" t="str">
        <f>E15</f>
        <v>obec Vrátkov</v>
      </c>
      <c r="G51" s="49"/>
      <c r="H51" s="49"/>
      <c r="I51" s="160" t="s">
        <v>39</v>
      </c>
      <c r="J51" s="46" t="str">
        <f>E21</f>
        <v>Ing. Liběna Knapová</v>
      </c>
      <c r="K51" s="53"/>
    </row>
    <row r="52" s="1" customFormat="1" ht="14.4" customHeight="1">
      <c r="B52" s="48"/>
      <c r="C52" s="41" t="s">
        <v>37</v>
      </c>
      <c r="D52" s="49"/>
      <c r="E52" s="49"/>
      <c r="F52" s="36" t="str">
        <f>IF(E18="","",E18)</f>
        <v/>
      </c>
      <c r="G52" s="49"/>
      <c r="H52" s="49"/>
      <c r="I52" s="158"/>
      <c r="J52" s="185"/>
      <c r="K52" s="53"/>
    </row>
    <row r="53" s="1" customFormat="1" ht="10.32" customHeight="1">
      <c r="B53" s="48"/>
      <c r="C53" s="49"/>
      <c r="D53" s="49"/>
      <c r="E53" s="49"/>
      <c r="F53" s="49"/>
      <c r="G53" s="49"/>
      <c r="H53" s="49"/>
      <c r="I53" s="158"/>
      <c r="J53" s="49"/>
      <c r="K53" s="53"/>
    </row>
    <row r="54" s="1" customFormat="1" ht="29.28" customHeight="1">
      <c r="B54" s="48"/>
      <c r="C54" s="186" t="s">
        <v>139</v>
      </c>
      <c r="D54" s="173"/>
      <c r="E54" s="173"/>
      <c r="F54" s="173"/>
      <c r="G54" s="173"/>
      <c r="H54" s="173"/>
      <c r="I54" s="187"/>
      <c r="J54" s="188" t="s">
        <v>140</v>
      </c>
      <c r="K54" s="189"/>
    </row>
    <row r="55" s="1" customFormat="1" ht="10.32" customHeight="1">
      <c r="B55" s="48"/>
      <c r="C55" s="49"/>
      <c r="D55" s="49"/>
      <c r="E55" s="49"/>
      <c r="F55" s="49"/>
      <c r="G55" s="49"/>
      <c r="H55" s="49"/>
      <c r="I55" s="158"/>
      <c r="J55" s="49"/>
      <c r="K55" s="53"/>
    </row>
    <row r="56" s="1" customFormat="1" ht="29.28" customHeight="1">
      <c r="B56" s="48"/>
      <c r="C56" s="190" t="s">
        <v>141</v>
      </c>
      <c r="D56" s="49"/>
      <c r="E56" s="49"/>
      <c r="F56" s="49"/>
      <c r="G56" s="49"/>
      <c r="H56" s="49"/>
      <c r="I56" s="158"/>
      <c r="J56" s="169">
        <f>J78</f>
        <v>0</v>
      </c>
      <c r="K56" s="53"/>
      <c r="AU56" s="25" t="s">
        <v>142</v>
      </c>
    </row>
    <row r="57" s="8" customFormat="1" ht="24.96" customHeight="1">
      <c r="B57" s="191"/>
      <c r="C57" s="192"/>
      <c r="D57" s="193" t="s">
        <v>143</v>
      </c>
      <c r="E57" s="194"/>
      <c r="F57" s="194"/>
      <c r="G57" s="194"/>
      <c r="H57" s="194"/>
      <c r="I57" s="195"/>
      <c r="J57" s="196">
        <f>J79</f>
        <v>0</v>
      </c>
      <c r="K57" s="197"/>
    </row>
    <row r="58" s="9" customFormat="1" ht="19.92" customHeight="1">
      <c r="B58" s="198"/>
      <c r="C58" s="199"/>
      <c r="D58" s="200" t="s">
        <v>144</v>
      </c>
      <c r="E58" s="201"/>
      <c r="F58" s="201"/>
      <c r="G58" s="201"/>
      <c r="H58" s="201"/>
      <c r="I58" s="202"/>
      <c r="J58" s="203">
        <f>J80</f>
        <v>0</v>
      </c>
      <c r="K58" s="204"/>
    </row>
    <row r="59" s="1" customFormat="1" ht="21.84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6.96" customHeight="1">
      <c r="B60" s="69"/>
      <c r="C60" s="70"/>
      <c r="D60" s="70"/>
      <c r="E60" s="70"/>
      <c r="F60" s="70"/>
      <c r="G60" s="70"/>
      <c r="H60" s="70"/>
      <c r="I60" s="180"/>
      <c r="J60" s="70"/>
      <c r="K60" s="71"/>
    </row>
    <row r="64" s="1" customFormat="1" ht="6.96" customHeight="1">
      <c r="B64" s="72"/>
      <c r="C64" s="73"/>
      <c r="D64" s="73"/>
      <c r="E64" s="73"/>
      <c r="F64" s="73"/>
      <c r="G64" s="73"/>
      <c r="H64" s="73"/>
      <c r="I64" s="183"/>
      <c r="J64" s="73"/>
      <c r="K64" s="73"/>
      <c r="L64" s="74"/>
    </row>
    <row r="65" s="1" customFormat="1" ht="36.96" customHeight="1">
      <c r="B65" s="48"/>
      <c r="C65" s="75" t="s">
        <v>145</v>
      </c>
      <c r="D65" s="76"/>
      <c r="E65" s="76"/>
      <c r="F65" s="76"/>
      <c r="G65" s="76"/>
      <c r="H65" s="76"/>
      <c r="I65" s="205"/>
      <c r="J65" s="76"/>
      <c r="K65" s="76"/>
      <c r="L65" s="74"/>
    </row>
    <row r="66" s="1" customFormat="1" ht="6.96" customHeight="1">
      <c r="B66" s="48"/>
      <c r="C66" s="76"/>
      <c r="D66" s="76"/>
      <c r="E66" s="76"/>
      <c r="F66" s="76"/>
      <c r="G66" s="76"/>
      <c r="H66" s="76"/>
      <c r="I66" s="205"/>
      <c r="J66" s="76"/>
      <c r="K66" s="76"/>
      <c r="L66" s="74"/>
    </row>
    <row r="67" s="1" customFormat="1" ht="14.4" customHeight="1">
      <c r="B67" s="48"/>
      <c r="C67" s="78" t="s">
        <v>18</v>
      </c>
      <c r="D67" s="76"/>
      <c r="E67" s="76"/>
      <c r="F67" s="76"/>
      <c r="G67" s="76"/>
      <c r="H67" s="76"/>
      <c r="I67" s="205"/>
      <c r="J67" s="76"/>
      <c r="K67" s="76"/>
      <c r="L67" s="74"/>
    </row>
    <row r="68" s="1" customFormat="1" ht="16.5" customHeight="1">
      <c r="B68" s="48"/>
      <c r="C68" s="76"/>
      <c r="D68" s="76"/>
      <c r="E68" s="206" t="str">
        <f>E7</f>
        <v>Vrátkov - splašková kanalizace a ČOV</v>
      </c>
      <c r="F68" s="78"/>
      <c r="G68" s="78"/>
      <c r="H68" s="78"/>
      <c r="I68" s="205"/>
      <c r="J68" s="76"/>
      <c r="K68" s="76"/>
      <c r="L68" s="74"/>
    </row>
    <row r="69" s="1" customFormat="1" ht="14.4" customHeight="1">
      <c r="B69" s="48"/>
      <c r="C69" s="78" t="s">
        <v>136</v>
      </c>
      <c r="D69" s="76"/>
      <c r="E69" s="76"/>
      <c r="F69" s="76"/>
      <c r="G69" s="76"/>
      <c r="H69" s="76"/>
      <c r="I69" s="205"/>
      <c r="J69" s="76"/>
      <c r="K69" s="76"/>
      <c r="L69" s="74"/>
    </row>
    <row r="70" s="1" customFormat="1" ht="17.25" customHeight="1">
      <c r="B70" s="48"/>
      <c r="C70" s="76"/>
      <c r="D70" s="76"/>
      <c r="E70" s="84" t="str">
        <f>E9</f>
        <v>PS 01 - Strojně technologická část ČOV</v>
      </c>
      <c r="F70" s="76"/>
      <c r="G70" s="76"/>
      <c r="H70" s="76"/>
      <c r="I70" s="205"/>
      <c r="J70" s="76"/>
      <c r="K70" s="76"/>
      <c r="L70" s="74"/>
    </row>
    <row r="71" s="1" customFormat="1" ht="6.96" customHeight="1">
      <c r="B71" s="48"/>
      <c r="C71" s="76"/>
      <c r="D71" s="76"/>
      <c r="E71" s="76"/>
      <c r="F71" s="76"/>
      <c r="G71" s="76"/>
      <c r="H71" s="76"/>
      <c r="I71" s="205"/>
      <c r="J71" s="76"/>
      <c r="K71" s="76"/>
      <c r="L71" s="74"/>
    </row>
    <row r="72" s="1" customFormat="1" ht="18" customHeight="1">
      <c r="B72" s="48"/>
      <c r="C72" s="78" t="s">
        <v>24</v>
      </c>
      <c r="D72" s="76"/>
      <c r="E72" s="76"/>
      <c r="F72" s="207" t="str">
        <f>F12</f>
        <v>obec Vrátkov</v>
      </c>
      <c r="G72" s="76"/>
      <c r="H72" s="76"/>
      <c r="I72" s="208" t="s">
        <v>26</v>
      </c>
      <c r="J72" s="87" t="str">
        <f>IF(J12="","",J12)</f>
        <v>23. 4. 2018</v>
      </c>
      <c r="K72" s="76"/>
      <c r="L72" s="74"/>
    </row>
    <row r="73" s="1" customFormat="1" ht="6.96" customHeight="1">
      <c r="B73" s="48"/>
      <c r="C73" s="76"/>
      <c r="D73" s="76"/>
      <c r="E73" s="76"/>
      <c r="F73" s="76"/>
      <c r="G73" s="76"/>
      <c r="H73" s="76"/>
      <c r="I73" s="205"/>
      <c r="J73" s="76"/>
      <c r="K73" s="76"/>
      <c r="L73" s="74"/>
    </row>
    <row r="74" s="1" customFormat="1">
      <c r="B74" s="48"/>
      <c r="C74" s="78" t="s">
        <v>32</v>
      </c>
      <c r="D74" s="76"/>
      <c r="E74" s="76"/>
      <c r="F74" s="207" t="str">
        <f>E15</f>
        <v>obec Vrátkov</v>
      </c>
      <c r="G74" s="76"/>
      <c r="H74" s="76"/>
      <c r="I74" s="208" t="s">
        <v>39</v>
      </c>
      <c r="J74" s="207" t="str">
        <f>E21</f>
        <v>Ing. Liběna Knapová</v>
      </c>
      <c r="K74" s="76"/>
      <c r="L74" s="74"/>
    </row>
    <row r="75" s="1" customFormat="1" ht="14.4" customHeight="1">
      <c r="B75" s="48"/>
      <c r="C75" s="78" t="s">
        <v>37</v>
      </c>
      <c r="D75" s="76"/>
      <c r="E75" s="76"/>
      <c r="F75" s="207" t="str">
        <f>IF(E18="","",E18)</f>
        <v/>
      </c>
      <c r="G75" s="76"/>
      <c r="H75" s="76"/>
      <c r="I75" s="205"/>
      <c r="J75" s="76"/>
      <c r="K75" s="76"/>
      <c r="L75" s="74"/>
    </row>
    <row r="76" s="1" customFormat="1" ht="10.32" customHeight="1">
      <c r="B76" s="48"/>
      <c r="C76" s="76"/>
      <c r="D76" s="76"/>
      <c r="E76" s="76"/>
      <c r="F76" s="76"/>
      <c r="G76" s="76"/>
      <c r="H76" s="76"/>
      <c r="I76" s="205"/>
      <c r="J76" s="76"/>
      <c r="K76" s="76"/>
      <c r="L76" s="74"/>
    </row>
    <row r="77" s="10" customFormat="1" ht="29.28" customHeight="1">
      <c r="B77" s="209"/>
      <c r="C77" s="210" t="s">
        <v>146</v>
      </c>
      <c r="D77" s="211" t="s">
        <v>64</v>
      </c>
      <c r="E77" s="211" t="s">
        <v>60</v>
      </c>
      <c r="F77" s="211" t="s">
        <v>147</v>
      </c>
      <c r="G77" s="211" t="s">
        <v>148</v>
      </c>
      <c r="H77" s="211" t="s">
        <v>149</v>
      </c>
      <c r="I77" s="212" t="s">
        <v>150</v>
      </c>
      <c r="J77" s="211" t="s">
        <v>140</v>
      </c>
      <c r="K77" s="213" t="s">
        <v>151</v>
      </c>
      <c r="L77" s="214"/>
      <c r="M77" s="104" t="s">
        <v>152</v>
      </c>
      <c r="N77" s="105" t="s">
        <v>49</v>
      </c>
      <c r="O77" s="105" t="s">
        <v>153</v>
      </c>
      <c r="P77" s="105" t="s">
        <v>154</v>
      </c>
      <c r="Q77" s="105" t="s">
        <v>155</v>
      </c>
      <c r="R77" s="105" t="s">
        <v>156</v>
      </c>
      <c r="S77" s="105" t="s">
        <v>157</v>
      </c>
      <c r="T77" s="106" t="s">
        <v>158</v>
      </c>
    </row>
    <row r="78" s="1" customFormat="1" ht="29.28" customHeight="1">
      <c r="B78" s="48"/>
      <c r="C78" s="110" t="s">
        <v>141</v>
      </c>
      <c r="D78" s="76"/>
      <c r="E78" s="76"/>
      <c r="F78" s="76"/>
      <c r="G78" s="76"/>
      <c r="H78" s="76"/>
      <c r="I78" s="205"/>
      <c r="J78" s="215">
        <f>BK78</f>
        <v>0</v>
      </c>
      <c r="K78" s="76"/>
      <c r="L78" s="74"/>
      <c r="M78" s="107"/>
      <c r="N78" s="108"/>
      <c r="O78" s="108"/>
      <c r="P78" s="216">
        <f>P79</f>
        <v>0</v>
      </c>
      <c r="Q78" s="108"/>
      <c r="R78" s="216">
        <f>R79</f>
        <v>0</v>
      </c>
      <c r="S78" s="108"/>
      <c r="T78" s="217">
        <f>T79</f>
        <v>0</v>
      </c>
      <c r="AT78" s="25" t="s">
        <v>78</v>
      </c>
      <c r="AU78" s="25" t="s">
        <v>142</v>
      </c>
      <c r="BK78" s="218">
        <f>BK79</f>
        <v>0</v>
      </c>
    </row>
    <row r="79" s="11" customFormat="1" ht="37.44001" customHeight="1">
      <c r="B79" s="219"/>
      <c r="C79" s="220"/>
      <c r="D79" s="221" t="s">
        <v>78</v>
      </c>
      <c r="E79" s="222" t="s">
        <v>159</v>
      </c>
      <c r="F79" s="222" t="s">
        <v>160</v>
      </c>
      <c r="G79" s="220"/>
      <c r="H79" s="220"/>
      <c r="I79" s="223"/>
      <c r="J79" s="224">
        <f>BK79</f>
        <v>0</v>
      </c>
      <c r="K79" s="220"/>
      <c r="L79" s="225"/>
      <c r="M79" s="226"/>
      <c r="N79" s="227"/>
      <c r="O79" s="227"/>
      <c r="P79" s="228">
        <f>P80</f>
        <v>0</v>
      </c>
      <c r="Q79" s="227"/>
      <c r="R79" s="228">
        <f>R80</f>
        <v>0</v>
      </c>
      <c r="S79" s="227"/>
      <c r="T79" s="229">
        <f>T80</f>
        <v>0</v>
      </c>
      <c r="AR79" s="230" t="s">
        <v>161</v>
      </c>
      <c r="AT79" s="231" t="s">
        <v>78</v>
      </c>
      <c r="AU79" s="231" t="s">
        <v>79</v>
      </c>
      <c r="AY79" s="230" t="s">
        <v>162</v>
      </c>
      <c r="BK79" s="232">
        <f>BK80</f>
        <v>0</v>
      </c>
    </row>
    <row r="80" s="11" customFormat="1" ht="19.92" customHeight="1">
      <c r="B80" s="219"/>
      <c r="C80" s="220"/>
      <c r="D80" s="221" t="s">
        <v>78</v>
      </c>
      <c r="E80" s="233" t="s">
        <v>163</v>
      </c>
      <c r="F80" s="233" t="s">
        <v>164</v>
      </c>
      <c r="G80" s="220"/>
      <c r="H80" s="220"/>
      <c r="I80" s="223"/>
      <c r="J80" s="234">
        <f>BK80</f>
        <v>0</v>
      </c>
      <c r="K80" s="220"/>
      <c r="L80" s="225"/>
      <c r="M80" s="226"/>
      <c r="N80" s="227"/>
      <c r="O80" s="227"/>
      <c r="P80" s="228">
        <f>SUM(P81:P110)</f>
        <v>0</v>
      </c>
      <c r="Q80" s="227"/>
      <c r="R80" s="228">
        <f>SUM(R81:R110)</f>
        <v>0</v>
      </c>
      <c r="S80" s="227"/>
      <c r="T80" s="229">
        <f>SUM(T81:T110)</f>
        <v>0</v>
      </c>
      <c r="AR80" s="230" t="s">
        <v>161</v>
      </c>
      <c r="AT80" s="231" t="s">
        <v>78</v>
      </c>
      <c r="AU80" s="231" t="s">
        <v>87</v>
      </c>
      <c r="AY80" s="230" t="s">
        <v>162</v>
      </c>
      <c r="BK80" s="232">
        <f>SUM(BK81:BK110)</f>
        <v>0</v>
      </c>
    </row>
    <row r="81" s="1" customFormat="1" ht="51" customHeight="1">
      <c r="B81" s="48"/>
      <c r="C81" s="235" t="s">
        <v>87</v>
      </c>
      <c r="D81" s="235" t="s">
        <v>165</v>
      </c>
      <c r="E81" s="236" t="s">
        <v>166</v>
      </c>
      <c r="F81" s="237" t="s">
        <v>167</v>
      </c>
      <c r="G81" s="238" t="s">
        <v>168</v>
      </c>
      <c r="H81" s="239">
        <v>2</v>
      </c>
      <c r="I81" s="240"/>
      <c r="J81" s="239">
        <f>ROUND(I81*H81,1)</f>
        <v>0</v>
      </c>
      <c r="K81" s="237" t="s">
        <v>36</v>
      </c>
      <c r="L81" s="74"/>
      <c r="M81" s="241" t="s">
        <v>36</v>
      </c>
      <c r="N81" s="242" t="s">
        <v>50</v>
      </c>
      <c r="O81" s="49"/>
      <c r="P81" s="243">
        <f>O81*H81</f>
        <v>0</v>
      </c>
      <c r="Q81" s="243">
        <v>0</v>
      </c>
      <c r="R81" s="243">
        <f>Q81*H81</f>
        <v>0</v>
      </c>
      <c r="S81" s="243">
        <v>0</v>
      </c>
      <c r="T81" s="244">
        <f>S81*H81</f>
        <v>0</v>
      </c>
      <c r="AR81" s="25" t="s">
        <v>169</v>
      </c>
      <c r="AT81" s="25" t="s">
        <v>165</v>
      </c>
      <c r="AU81" s="25" t="s">
        <v>89</v>
      </c>
      <c r="AY81" s="25" t="s">
        <v>162</v>
      </c>
      <c r="BE81" s="245">
        <f>IF(N81="základní",J81,0)</f>
        <v>0</v>
      </c>
      <c r="BF81" s="245">
        <f>IF(N81="snížená",J81,0)</f>
        <v>0</v>
      </c>
      <c r="BG81" s="245">
        <f>IF(N81="zákl. přenesená",J81,0)</f>
        <v>0</v>
      </c>
      <c r="BH81" s="245">
        <f>IF(N81="sníž. přenesená",J81,0)</f>
        <v>0</v>
      </c>
      <c r="BI81" s="245">
        <f>IF(N81="nulová",J81,0)</f>
        <v>0</v>
      </c>
      <c r="BJ81" s="25" t="s">
        <v>87</v>
      </c>
      <c r="BK81" s="245">
        <f>ROUND(I81*H81,1)</f>
        <v>0</v>
      </c>
      <c r="BL81" s="25" t="s">
        <v>169</v>
      </c>
      <c r="BM81" s="25" t="s">
        <v>170</v>
      </c>
    </row>
    <row r="82" s="12" customFormat="1">
      <c r="B82" s="246"/>
      <c r="C82" s="247"/>
      <c r="D82" s="248" t="s">
        <v>171</v>
      </c>
      <c r="E82" s="249" t="s">
        <v>36</v>
      </c>
      <c r="F82" s="250" t="s">
        <v>89</v>
      </c>
      <c r="G82" s="247"/>
      <c r="H82" s="251">
        <v>2</v>
      </c>
      <c r="I82" s="252"/>
      <c r="J82" s="247"/>
      <c r="K82" s="247"/>
      <c r="L82" s="253"/>
      <c r="M82" s="254"/>
      <c r="N82" s="255"/>
      <c r="O82" s="255"/>
      <c r="P82" s="255"/>
      <c r="Q82" s="255"/>
      <c r="R82" s="255"/>
      <c r="S82" s="255"/>
      <c r="T82" s="256"/>
      <c r="AT82" s="257" t="s">
        <v>171</v>
      </c>
      <c r="AU82" s="257" t="s">
        <v>89</v>
      </c>
      <c r="AV82" s="12" t="s">
        <v>89</v>
      </c>
      <c r="AW82" s="12" t="s">
        <v>42</v>
      </c>
      <c r="AX82" s="12" t="s">
        <v>87</v>
      </c>
      <c r="AY82" s="257" t="s">
        <v>162</v>
      </c>
    </row>
    <row r="83" s="1" customFormat="1" ht="25.5" customHeight="1">
      <c r="B83" s="48"/>
      <c r="C83" s="235" t="s">
        <v>89</v>
      </c>
      <c r="D83" s="235" t="s">
        <v>165</v>
      </c>
      <c r="E83" s="236" t="s">
        <v>172</v>
      </c>
      <c r="F83" s="237" t="s">
        <v>173</v>
      </c>
      <c r="G83" s="238" t="s">
        <v>174</v>
      </c>
      <c r="H83" s="239">
        <v>2</v>
      </c>
      <c r="I83" s="240"/>
      <c r="J83" s="239">
        <f>ROUND(I83*H83,1)</f>
        <v>0</v>
      </c>
      <c r="K83" s="237" t="s">
        <v>36</v>
      </c>
      <c r="L83" s="74"/>
      <c r="M83" s="241" t="s">
        <v>36</v>
      </c>
      <c r="N83" s="242" t="s">
        <v>50</v>
      </c>
      <c r="O83" s="49"/>
      <c r="P83" s="243">
        <f>O83*H83</f>
        <v>0</v>
      </c>
      <c r="Q83" s="243">
        <v>0</v>
      </c>
      <c r="R83" s="243">
        <f>Q83*H83</f>
        <v>0</v>
      </c>
      <c r="S83" s="243">
        <v>0</v>
      </c>
      <c r="T83" s="244">
        <f>S83*H83</f>
        <v>0</v>
      </c>
      <c r="AR83" s="25" t="s">
        <v>169</v>
      </c>
      <c r="AT83" s="25" t="s">
        <v>165</v>
      </c>
      <c r="AU83" s="25" t="s">
        <v>89</v>
      </c>
      <c r="AY83" s="25" t="s">
        <v>162</v>
      </c>
      <c r="BE83" s="245">
        <f>IF(N83="základní",J83,0)</f>
        <v>0</v>
      </c>
      <c r="BF83" s="245">
        <f>IF(N83="snížená",J83,0)</f>
        <v>0</v>
      </c>
      <c r="BG83" s="245">
        <f>IF(N83="zákl. přenesená",J83,0)</f>
        <v>0</v>
      </c>
      <c r="BH83" s="245">
        <f>IF(N83="sníž. přenesená",J83,0)</f>
        <v>0</v>
      </c>
      <c r="BI83" s="245">
        <f>IF(N83="nulová",J83,0)</f>
        <v>0</v>
      </c>
      <c r="BJ83" s="25" t="s">
        <v>87</v>
      </c>
      <c r="BK83" s="245">
        <f>ROUND(I83*H83,1)</f>
        <v>0</v>
      </c>
      <c r="BL83" s="25" t="s">
        <v>169</v>
      </c>
      <c r="BM83" s="25" t="s">
        <v>175</v>
      </c>
    </row>
    <row r="84" s="12" customFormat="1">
      <c r="B84" s="246"/>
      <c r="C84" s="247"/>
      <c r="D84" s="248" t="s">
        <v>171</v>
      </c>
      <c r="E84" s="249" t="s">
        <v>36</v>
      </c>
      <c r="F84" s="250" t="s">
        <v>89</v>
      </c>
      <c r="G84" s="247"/>
      <c r="H84" s="251">
        <v>2</v>
      </c>
      <c r="I84" s="252"/>
      <c r="J84" s="247"/>
      <c r="K84" s="247"/>
      <c r="L84" s="253"/>
      <c r="M84" s="254"/>
      <c r="N84" s="255"/>
      <c r="O84" s="255"/>
      <c r="P84" s="255"/>
      <c r="Q84" s="255"/>
      <c r="R84" s="255"/>
      <c r="S84" s="255"/>
      <c r="T84" s="256"/>
      <c r="AT84" s="257" t="s">
        <v>171</v>
      </c>
      <c r="AU84" s="257" t="s">
        <v>89</v>
      </c>
      <c r="AV84" s="12" t="s">
        <v>89</v>
      </c>
      <c r="AW84" s="12" t="s">
        <v>42</v>
      </c>
      <c r="AX84" s="12" t="s">
        <v>87</v>
      </c>
      <c r="AY84" s="257" t="s">
        <v>162</v>
      </c>
    </row>
    <row r="85" s="1" customFormat="1" ht="102" customHeight="1">
      <c r="B85" s="48"/>
      <c r="C85" s="235" t="s">
        <v>161</v>
      </c>
      <c r="D85" s="235" t="s">
        <v>165</v>
      </c>
      <c r="E85" s="236" t="s">
        <v>176</v>
      </c>
      <c r="F85" s="237" t="s">
        <v>177</v>
      </c>
      <c r="G85" s="238" t="s">
        <v>168</v>
      </c>
      <c r="H85" s="239">
        <v>2</v>
      </c>
      <c r="I85" s="240"/>
      <c r="J85" s="239">
        <f>ROUND(I85*H85,1)</f>
        <v>0</v>
      </c>
      <c r="K85" s="237" t="s">
        <v>36</v>
      </c>
      <c r="L85" s="74"/>
      <c r="M85" s="241" t="s">
        <v>36</v>
      </c>
      <c r="N85" s="242" t="s">
        <v>50</v>
      </c>
      <c r="O85" s="49"/>
      <c r="P85" s="243">
        <f>O85*H85</f>
        <v>0</v>
      </c>
      <c r="Q85" s="243">
        <v>0</v>
      </c>
      <c r="R85" s="243">
        <f>Q85*H85</f>
        <v>0</v>
      </c>
      <c r="S85" s="243">
        <v>0</v>
      </c>
      <c r="T85" s="244">
        <f>S85*H85</f>
        <v>0</v>
      </c>
      <c r="AR85" s="25" t="s">
        <v>169</v>
      </c>
      <c r="AT85" s="25" t="s">
        <v>165</v>
      </c>
      <c r="AU85" s="25" t="s">
        <v>89</v>
      </c>
      <c r="AY85" s="25" t="s">
        <v>162</v>
      </c>
      <c r="BE85" s="245">
        <f>IF(N85="základní",J85,0)</f>
        <v>0</v>
      </c>
      <c r="BF85" s="245">
        <f>IF(N85="snížená",J85,0)</f>
        <v>0</v>
      </c>
      <c r="BG85" s="245">
        <f>IF(N85="zákl. přenesená",J85,0)</f>
        <v>0</v>
      </c>
      <c r="BH85" s="245">
        <f>IF(N85="sníž. přenesená",J85,0)</f>
        <v>0</v>
      </c>
      <c r="BI85" s="245">
        <f>IF(N85="nulová",J85,0)</f>
        <v>0</v>
      </c>
      <c r="BJ85" s="25" t="s">
        <v>87</v>
      </c>
      <c r="BK85" s="245">
        <f>ROUND(I85*H85,1)</f>
        <v>0</v>
      </c>
      <c r="BL85" s="25" t="s">
        <v>169</v>
      </c>
      <c r="BM85" s="25" t="s">
        <v>178</v>
      </c>
    </row>
    <row r="86" s="12" customFormat="1">
      <c r="B86" s="246"/>
      <c r="C86" s="247"/>
      <c r="D86" s="248" t="s">
        <v>171</v>
      </c>
      <c r="E86" s="249" t="s">
        <v>36</v>
      </c>
      <c r="F86" s="250" t="s">
        <v>89</v>
      </c>
      <c r="G86" s="247"/>
      <c r="H86" s="251">
        <v>2</v>
      </c>
      <c r="I86" s="252"/>
      <c r="J86" s="247"/>
      <c r="K86" s="247"/>
      <c r="L86" s="253"/>
      <c r="M86" s="254"/>
      <c r="N86" s="255"/>
      <c r="O86" s="255"/>
      <c r="P86" s="255"/>
      <c r="Q86" s="255"/>
      <c r="R86" s="255"/>
      <c r="S86" s="255"/>
      <c r="T86" s="256"/>
      <c r="AT86" s="257" t="s">
        <v>171</v>
      </c>
      <c r="AU86" s="257" t="s">
        <v>89</v>
      </c>
      <c r="AV86" s="12" t="s">
        <v>89</v>
      </c>
      <c r="AW86" s="12" t="s">
        <v>42</v>
      </c>
      <c r="AX86" s="12" t="s">
        <v>87</v>
      </c>
      <c r="AY86" s="257" t="s">
        <v>162</v>
      </c>
    </row>
    <row r="87" s="1" customFormat="1" ht="178.5" customHeight="1">
      <c r="B87" s="48"/>
      <c r="C87" s="235" t="s">
        <v>179</v>
      </c>
      <c r="D87" s="235" t="s">
        <v>165</v>
      </c>
      <c r="E87" s="236" t="s">
        <v>180</v>
      </c>
      <c r="F87" s="237" t="s">
        <v>181</v>
      </c>
      <c r="G87" s="238" t="s">
        <v>168</v>
      </c>
      <c r="H87" s="239">
        <v>2</v>
      </c>
      <c r="I87" s="240"/>
      <c r="J87" s="239">
        <f>ROUND(I87*H87,1)</f>
        <v>0</v>
      </c>
      <c r="K87" s="237" t="s">
        <v>36</v>
      </c>
      <c r="L87" s="74"/>
      <c r="M87" s="241" t="s">
        <v>36</v>
      </c>
      <c r="N87" s="242" t="s">
        <v>50</v>
      </c>
      <c r="O87" s="49"/>
      <c r="P87" s="243">
        <f>O87*H87</f>
        <v>0</v>
      </c>
      <c r="Q87" s="243">
        <v>0</v>
      </c>
      <c r="R87" s="243">
        <f>Q87*H87</f>
        <v>0</v>
      </c>
      <c r="S87" s="243">
        <v>0</v>
      </c>
      <c r="T87" s="244">
        <f>S87*H87</f>
        <v>0</v>
      </c>
      <c r="AR87" s="25" t="s">
        <v>169</v>
      </c>
      <c r="AT87" s="25" t="s">
        <v>165</v>
      </c>
      <c r="AU87" s="25" t="s">
        <v>89</v>
      </c>
      <c r="AY87" s="25" t="s">
        <v>162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87</v>
      </c>
      <c r="BK87" s="245">
        <f>ROUND(I87*H87,1)</f>
        <v>0</v>
      </c>
      <c r="BL87" s="25" t="s">
        <v>169</v>
      </c>
      <c r="BM87" s="25" t="s">
        <v>182</v>
      </c>
    </row>
    <row r="88" s="12" customFormat="1">
      <c r="B88" s="246"/>
      <c r="C88" s="247"/>
      <c r="D88" s="248" t="s">
        <v>171</v>
      </c>
      <c r="E88" s="249" t="s">
        <v>36</v>
      </c>
      <c r="F88" s="250" t="s">
        <v>89</v>
      </c>
      <c r="G88" s="247"/>
      <c r="H88" s="251">
        <v>2</v>
      </c>
      <c r="I88" s="252"/>
      <c r="J88" s="247"/>
      <c r="K88" s="247"/>
      <c r="L88" s="253"/>
      <c r="M88" s="254"/>
      <c r="N88" s="255"/>
      <c r="O88" s="255"/>
      <c r="P88" s="255"/>
      <c r="Q88" s="255"/>
      <c r="R88" s="255"/>
      <c r="S88" s="255"/>
      <c r="T88" s="256"/>
      <c r="AT88" s="257" t="s">
        <v>171</v>
      </c>
      <c r="AU88" s="257" t="s">
        <v>89</v>
      </c>
      <c r="AV88" s="12" t="s">
        <v>89</v>
      </c>
      <c r="AW88" s="12" t="s">
        <v>42</v>
      </c>
      <c r="AX88" s="12" t="s">
        <v>87</v>
      </c>
      <c r="AY88" s="257" t="s">
        <v>162</v>
      </c>
    </row>
    <row r="89" s="1" customFormat="1" ht="63.75" customHeight="1">
      <c r="B89" s="48"/>
      <c r="C89" s="235" t="s">
        <v>183</v>
      </c>
      <c r="D89" s="235" t="s">
        <v>165</v>
      </c>
      <c r="E89" s="236" t="s">
        <v>184</v>
      </c>
      <c r="F89" s="237" t="s">
        <v>185</v>
      </c>
      <c r="G89" s="238" t="s">
        <v>168</v>
      </c>
      <c r="H89" s="239">
        <v>2</v>
      </c>
      <c r="I89" s="240"/>
      <c r="J89" s="239">
        <f>ROUND(I89*H89,1)</f>
        <v>0</v>
      </c>
      <c r="K89" s="237" t="s">
        <v>36</v>
      </c>
      <c r="L89" s="74"/>
      <c r="M89" s="241" t="s">
        <v>36</v>
      </c>
      <c r="N89" s="242" t="s">
        <v>50</v>
      </c>
      <c r="O89" s="49"/>
      <c r="P89" s="243">
        <f>O89*H89</f>
        <v>0</v>
      </c>
      <c r="Q89" s="243">
        <v>0</v>
      </c>
      <c r="R89" s="243">
        <f>Q89*H89</f>
        <v>0</v>
      </c>
      <c r="S89" s="243">
        <v>0</v>
      </c>
      <c r="T89" s="244">
        <f>S89*H89</f>
        <v>0</v>
      </c>
      <c r="AR89" s="25" t="s">
        <v>169</v>
      </c>
      <c r="AT89" s="25" t="s">
        <v>165</v>
      </c>
      <c r="AU89" s="25" t="s">
        <v>89</v>
      </c>
      <c r="AY89" s="25" t="s">
        <v>162</v>
      </c>
      <c r="BE89" s="245">
        <f>IF(N89="základní",J89,0)</f>
        <v>0</v>
      </c>
      <c r="BF89" s="245">
        <f>IF(N89="snížená",J89,0)</f>
        <v>0</v>
      </c>
      <c r="BG89" s="245">
        <f>IF(N89="zákl. přenesená",J89,0)</f>
        <v>0</v>
      </c>
      <c r="BH89" s="245">
        <f>IF(N89="sníž. přenesená",J89,0)</f>
        <v>0</v>
      </c>
      <c r="BI89" s="245">
        <f>IF(N89="nulová",J89,0)</f>
        <v>0</v>
      </c>
      <c r="BJ89" s="25" t="s">
        <v>87</v>
      </c>
      <c r="BK89" s="245">
        <f>ROUND(I89*H89,1)</f>
        <v>0</v>
      </c>
      <c r="BL89" s="25" t="s">
        <v>169</v>
      </c>
      <c r="BM89" s="25" t="s">
        <v>186</v>
      </c>
    </row>
    <row r="90" s="12" customFormat="1">
      <c r="B90" s="246"/>
      <c r="C90" s="247"/>
      <c r="D90" s="248" t="s">
        <v>171</v>
      </c>
      <c r="E90" s="249" t="s">
        <v>36</v>
      </c>
      <c r="F90" s="250" t="s">
        <v>89</v>
      </c>
      <c r="G90" s="247"/>
      <c r="H90" s="251">
        <v>2</v>
      </c>
      <c r="I90" s="252"/>
      <c r="J90" s="247"/>
      <c r="K90" s="247"/>
      <c r="L90" s="253"/>
      <c r="M90" s="254"/>
      <c r="N90" s="255"/>
      <c r="O90" s="255"/>
      <c r="P90" s="255"/>
      <c r="Q90" s="255"/>
      <c r="R90" s="255"/>
      <c r="S90" s="255"/>
      <c r="T90" s="256"/>
      <c r="AT90" s="257" t="s">
        <v>171</v>
      </c>
      <c r="AU90" s="257" t="s">
        <v>89</v>
      </c>
      <c r="AV90" s="12" t="s">
        <v>89</v>
      </c>
      <c r="AW90" s="12" t="s">
        <v>42</v>
      </c>
      <c r="AX90" s="12" t="s">
        <v>87</v>
      </c>
      <c r="AY90" s="257" t="s">
        <v>162</v>
      </c>
    </row>
    <row r="91" s="1" customFormat="1" ht="89.25" customHeight="1">
      <c r="B91" s="48"/>
      <c r="C91" s="235" t="s">
        <v>187</v>
      </c>
      <c r="D91" s="235" t="s">
        <v>165</v>
      </c>
      <c r="E91" s="236" t="s">
        <v>188</v>
      </c>
      <c r="F91" s="237" t="s">
        <v>189</v>
      </c>
      <c r="G91" s="238" t="s">
        <v>168</v>
      </c>
      <c r="H91" s="239">
        <v>2</v>
      </c>
      <c r="I91" s="240"/>
      <c r="J91" s="239">
        <f>ROUND(I91*H91,1)</f>
        <v>0</v>
      </c>
      <c r="K91" s="237" t="s">
        <v>36</v>
      </c>
      <c r="L91" s="74"/>
      <c r="M91" s="241" t="s">
        <v>36</v>
      </c>
      <c r="N91" s="242" t="s">
        <v>50</v>
      </c>
      <c r="O91" s="49"/>
      <c r="P91" s="243">
        <f>O91*H91</f>
        <v>0</v>
      </c>
      <c r="Q91" s="243">
        <v>0</v>
      </c>
      <c r="R91" s="243">
        <f>Q91*H91</f>
        <v>0</v>
      </c>
      <c r="S91" s="243">
        <v>0</v>
      </c>
      <c r="T91" s="244">
        <f>S91*H91</f>
        <v>0</v>
      </c>
      <c r="AR91" s="25" t="s">
        <v>169</v>
      </c>
      <c r="AT91" s="25" t="s">
        <v>165</v>
      </c>
      <c r="AU91" s="25" t="s">
        <v>89</v>
      </c>
      <c r="AY91" s="25" t="s">
        <v>162</v>
      </c>
      <c r="BE91" s="245">
        <f>IF(N91="základní",J91,0)</f>
        <v>0</v>
      </c>
      <c r="BF91" s="245">
        <f>IF(N91="snížená",J91,0)</f>
        <v>0</v>
      </c>
      <c r="BG91" s="245">
        <f>IF(N91="zákl. přenesená",J91,0)</f>
        <v>0</v>
      </c>
      <c r="BH91" s="245">
        <f>IF(N91="sníž. přenesená",J91,0)</f>
        <v>0</v>
      </c>
      <c r="BI91" s="245">
        <f>IF(N91="nulová",J91,0)</f>
        <v>0</v>
      </c>
      <c r="BJ91" s="25" t="s">
        <v>87</v>
      </c>
      <c r="BK91" s="245">
        <f>ROUND(I91*H91,1)</f>
        <v>0</v>
      </c>
      <c r="BL91" s="25" t="s">
        <v>169</v>
      </c>
      <c r="BM91" s="25" t="s">
        <v>190</v>
      </c>
    </row>
    <row r="92" s="12" customFormat="1">
      <c r="B92" s="246"/>
      <c r="C92" s="247"/>
      <c r="D92" s="248" t="s">
        <v>171</v>
      </c>
      <c r="E92" s="249" t="s">
        <v>36</v>
      </c>
      <c r="F92" s="250" t="s">
        <v>89</v>
      </c>
      <c r="G92" s="247"/>
      <c r="H92" s="251">
        <v>2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171</v>
      </c>
      <c r="AU92" s="257" t="s">
        <v>89</v>
      </c>
      <c r="AV92" s="12" t="s">
        <v>89</v>
      </c>
      <c r="AW92" s="12" t="s">
        <v>42</v>
      </c>
      <c r="AX92" s="12" t="s">
        <v>87</v>
      </c>
      <c r="AY92" s="257" t="s">
        <v>162</v>
      </c>
    </row>
    <row r="93" s="1" customFormat="1" ht="51" customHeight="1">
      <c r="B93" s="48"/>
      <c r="C93" s="235" t="s">
        <v>191</v>
      </c>
      <c r="D93" s="235" t="s">
        <v>165</v>
      </c>
      <c r="E93" s="236" t="s">
        <v>192</v>
      </c>
      <c r="F93" s="237" t="s">
        <v>193</v>
      </c>
      <c r="G93" s="238" t="s">
        <v>168</v>
      </c>
      <c r="H93" s="239">
        <v>2</v>
      </c>
      <c r="I93" s="240"/>
      <c r="J93" s="239">
        <f>ROUND(I93*H93,1)</f>
        <v>0</v>
      </c>
      <c r="K93" s="237" t="s">
        <v>36</v>
      </c>
      <c r="L93" s="74"/>
      <c r="M93" s="241" t="s">
        <v>36</v>
      </c>
      <c r="N93" s="242" t="s">
        <v>50</v>
      </c>
      <c r="O93" s="49"/>
      <c r="P93" s="243">
        <f>O93*H93</f>
        <v>0</v>
      </c>
      <c r="Q93" s="243">
        <v>0</v>
      </c>
      <c r="R93" s="243">
        <f>Q93*H93</f>
        <v>0</v>
      </c>
      <c r="S93" s="243">
        <v>0</v>
      </c>
      <c r="T93" s="244">
        <f>S93*H93</f>
        <v>0</v>
      </c>
      <c r="AR93" s="25" t="s">
        <v>169</v>
      </c>
      <c r="AT93" s="25" t="s">
        <v>165</v>
      </c>
      <c r="AU93" s="25" t="s">
        <v>89</v>
      </c>
      <c r="AY93" s="25" t="s">
        <v>162</v>
      </c>
      <c r="BE93" s="245">
        <f>IF(N93="základní",J93,0)</f>
        <v>0</v>
      </c>
      <c r="BF93" s="245">
        <f>IF(N93="snížená",J93,0)</f>
        <v>0</v>
      </c>
      <c r="BG93" s="245">
        <f>IF(N93="zákl. přenesená",J93,0)</f>
        <v>0</v>
      </c>
      <c r="BH93" s="245">
        <f>IF(N93="sníž. přenesená",J93,0)</f>
        <v>0</v>
      </c>
      <c r="BI93" s="245">
        <f>IF(N93="nulová",J93,0)</f>
        <v>0</v>
      </c>
      <c r="BJ93" s="25" t="s">
        <v>87</v>
      </c>
      <c r="BK93" s="245">
        <f>ROUND(I93*H93,1)</f>
        <v>0</v>
      </c>
      <c r="BL93" s="25" t="s">
        <v>169</v>
      </c>
      <c r="BM93" s="25" t="s">
        <v>194</v>
      </c>
    </row>
    <row r="94" s="12" customFormat="1">
      <c r="B94" s="246"/>
      <c r="C94" s="247"/>
      <c r="D94" s="248" t="s">
        <v>171</v>
      </c>
      <c r="E94" s="249" t="s">
        <v>36</v>
      </c>
      <c r="F94" s="250" t="s">
        <v>89</v>
      </c>
      <c r="G94" s="247"/>
      <c r="H94" s="251">
        <v>2</v>
      </c>
      <c r="I94" s="252"/>
      <c r="J94" s="247"/>
      <c r="K94" s="247"/>
      <c r="L94" s="253"/>
      <c r="M94" s="254"/>
      <c r="N94" s="255"/>
      <c r="O94" s="255"/>
      <c r="P94" s="255"/>
      <c r="Q94" s="255"/>
      <c r="R94" s="255"/>
      <c r="S94" s="255"/>
      <c r="T94" s="256"/>
      <c r="AT94" s="257" t="s">
        <v>171</v>
      </c>
      <c r="AU94" s="257" t="s">
        <v>89</v>
      </c>
      <c r="AV94" s="12" t="s">
        <v>89</v>
      </c>
      <c r="AW94" s="12" t="s">
        <v>42</v>
      </c>
      <c r="AX94" s="12" t="s">
        <v>87</v>
      </c>
      <c r="AY94" s="257" t="s">
        <v>162</v>
      </c>
    </row>
    <row r="95" s="1" customFormat="1" ht="25.5" customHeight="1">
      <c r="B95" s="48"/>
      <c r="C95" s="235" t="s">
        <v>195</v>
      </c>
      <c r="D95" s="235" t="s">
        <v>165</v>
      </c>
      <c r="E95" s="236" t="s">
        <v>196</v>
      </c>
      <c r="F95" s="237" t="s">
        <v>197</v>
      </c>
      <c r="G95" s="238" t="s">
        <v>168</v>
      </c>
      <c r="H95" s="239">
        <v>2</v>
      </c>
      <c r="I95" s="240"/>
      <c r="J95" s="239">
        <f>ROUND(I95*H95,1)</f>
        <v>0</v>
      </c>
      <c r="K95" s="237" t="s">
        <v>36</v>
      </c>
      <c r="L95" s="74"/>
      <c r="M95" s="241" t="s">
        <v>36</v>
      </c>
      <c r="N95" s="242" t="s">
        <v>50</v>
      </c>
      <c r="O95" s="49"/>
      <c r="P95" s="243">
        <f>O95*H95</f>
        <v>0</v>
      </c>
      <c r="Q95" s="243">
        <v>0</v>
      </c>
      <c r="R95" s="243">
        <f>Q95*H95</f>
        <v>0</v>
      </c>
      <c r="S95" s="243">
        <v>0</v>
      </c>
      <c r="T95" s="244">
        <f>S95*H95</f>
        <v>0</v>
      </c>
      <c r="AR95" s="25" t="s">
        <v>169</v>
      </c>
      <c r="AT95" s="25" t="s">
        <v>165</v>
      </c>
      <c r="AU95" s="25" t="s">
        <v>89</v>
      </c>
      <c r="AY95" s="25" t="s">
        <v>162</v>
      </c>
      <c r="BE95" s="245">
        <f>IF(N95="základní",J95,0)</f>
        <v>0</v>
      </c>
      <c r="BF95" s="245">
        <f>IF(N95="snížená",J95,0)</f>
        <v>0</v>
      </c>
      <c r="BG95" s="245">
        <f>IF(N95="zákl. přenesená",J95,0)</f>
        <v>0</v>
      </c>
      <c r="BH95" s="245">
        <f>IF(N95="sníž. přenesená",J95,0)</f>
        <v>0</v>
      </c>
      <c r="BI95" s="245">
        <f>IF(N95="nulová",J95,0)</f>
        <v>0</v>
      </c>
      <c r="BJ95" s="25" t="s">
        <v>87</v>
      </c>
      <c r="BK95" s="245">
        <f>ROUND(I95*H95,1)</f>
        <v>0</v>
      </c>
      <c r="BL95" s="25" t="s">
        <v>169</v>
      </c>
      <c r="BM95" s="25" t="s">
        <v>198</v>
      </c>
    </row>
    <row r="96" s="12" customFormat="1">
      <c r="B96" s="246"/>
      <c r="C96" s="247"/>
      <c r="D96" s="248" t="s">
        <v>171</v>
      </c>
      <c r="E96" s="249" t="s">
        <v>36</v>
      </c>
      <c r="F96" s="250" t="s">
        <v>89</v>
      </c>
      <c r="G96" s="247"/>
      <c r="H96" s="251">
        <v>2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171</v>
      </c>
      <c r="AU96" s="257" t="s">
        <v>89</v>
      </c>
      <c r="AV96" s="12" t="s">
        <v>89</v>
      </c>
      <c r="AW96" s="12" t="s">
        <v>42</v>
      </c>
      <c r="AX96" s="12" t="s">
        <v>87</v>
      </c>
      <c r="AY96" s="257" t="s">
        <v>162</v>
      </c>
    </row>
    <row r="97" s="1" customFormat="1" ht="140.25" customHeight="1">
      <c r="B97" s="48"/>
      <c r="C97" s="235" t="s">
        <v>199</v>
      </c>
      <c r="D97" s="235" t="s">
        <v>165</v>
      </c>
      <c r="E97" s="236" t="s">
        <v>200</v>
      </c>
      <c r="F97" s="237" t="s">
        <v>201</v>
      </c>
      <c r="G97" s="238" t="s">
        <v>168</v>
      </c>
      <c r="H97" s="239">
        <v>2</v>
      </c>
      <c r="I97" s="240"/>
      <c r="J97" s="239">
        <f>ROUND(I97*H97,1)</f>
        <v>0</v>
      </c>
      <c r="K97" s="237" t="s">
        <v>36</v>
      </c>
      <c r="L97" s="74"/>
      <c r="M97" s="241" t="s">
        <v>36</v>
      </c>
      <c r="N97" s="242" t="s">
        <v>50</v>
      </c>
      <c r="O97" s="49"/>
      <c r="P97" s="243">
        <f>O97*H97</f>
        <v>0</v>
      </c>
      <c r="Q97" s="243">
        <v>0</v>
      </c>
      <c r="R97" s="243">
        <f>Q97*H97</f>
        <v>0</v>
      </c>
      <c r="S97" s="243">
        <v>0</v>
      </c>
      <c r="T97" s="244">
        <f>S97*H97</f>
        <v>0</v>
      </c>
      <c r="AR97" s="25" t="s">
        <v>169</v>
      </c>
      <c r="AT97" s="25" t="s">
        <v>165</v>
      </c>
      <c r="AU97" s="25" t="s">
        <v>89</v>
      </c>
      <c r="AY97" s="25" t="s">
        <v>162</v>
      </c>
      <c r="BE97" s="245">
        <f>IF(N97="základní",J97,0)</f>
        <v>0</v>
      </c>
      <c r="BF97" s="245">
        <f>IF(N97="snížená",J97,0)</f>
        <v>0</v>
      </c>
      <c r="BG97" s="245">
        <f>IF(N97="zákl. přenesená",J97,0)</f>
        <v>0</v>
      </c>
      <c r="BH97" s="245">
        <f>IF(N97="sníž. přenesená",J97,0)</f>
        <v>0</v>
      </c>
      <c r="BI97" s="245">
        <f>IF(N97="nulová",J97,0)</f>
        <v>0</v>
      </c>
      <c r="BJ97" s="25" t="s">
        <v>87</v>
      </c>
      <c r="BK97" s="245">
        <f>ROUND(I97*H97,1)</f>
        <v>0</v>
      </c>
      <c r="BL97" s="25" t="s">
        <v>169</v>
      </c>
      <c r="BM97" s="25" t="s">
        <v>202</v>
      </c>
    </row>
    <row r="98" s="12" customFormat="1">
      <c r="B98" s="246"/>
      <c r="C98" s="247"/>
      <c r="D98" s="248" t="s">
        <v>171</v>
      </c>
      <c r="E98" s="249" t="s">
        <v>36</v>
      </c>
      <c r="F98" s="250" t="s">
        <v>89</v>
      </c>
      <c r="G98" s="247"/>
      <c r="H98" s="251">
        <v>2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171</v>
      </c>
      <c r="AU98" s="257" t="s">
        <v>89</v>
      </c>
      <c r="AV98" s="12" t="s">
        <v>89</v>
      </c>
      <c r="AW98" s="12" t="s">
        <v>42</v>
      </c>
      <c r="AX98" s="12" t="s">
        <v>87</v>
      </c>
      <c r="AY98" s="257" t="s">
        <v>162</v>
      </c>
    </row>
    <row r="99" s="1" customFormat="1" ht="25.5" customHeight="1">
      <c r="B99" s="48"/>
      <c r="C99" s="235" t="s">
        <v>203</v>
      </c>
      <c r="D99" s="235" t="s">
        <v>165</v>
      </c>
      <c r="E99" s="236" t="s">
        <v>204</v>
      </c>
      <c r="F99" s="237" t="s">
        <v>205</v>
      </c>
      <c r="G99" s="238" t="s">
        <v>168</v>
      </c>
      <c r="H99" s="239">
        <v>2</v>
      </c>
      <c r="I99" s="240"/>
      <c r="J99" s="239">
        <f>ROUND(I99*H99,1)</f>
        <v>0</v>
      </c>
      <c r="K99" s="237" t="s">
        <v>36</v>
      </c>
      <c r="L99" s="74"/>
      <c r="M99" s="241" t="s">
        <v>36</v>
      </c>
      <c r="N99" s="242" t="s">
        <v>50</v>
      </c>
      <c r="O99" s="49"/>
      <c r="P99" s="243">
        <f>O99*H99</f>
        <v>0</v>
      </c>
      <c r="Q99" s="243">
        <v>0</v>
      </c>
      <c r="R99" s="243">
        <f>Q99*H99</f>
        <v>0</v>
      </c>
      <c r="S99" s="243">
        <v>0</v>
      </c>
      <c r="T99" s="244">
        <f>S99*H99</f>
        <v>0</v>
      </c>
      <c r="AR99" s="25" t="s">
        <v>169</v>
      </c>
      <c r="AT99" s="25" t="s">
        <v>165</v>
      </c>
      <c r="AU99" s="25" t="s">
        <v>89</v>
      </c>
      <c r="AY99" s="25" t="s">
        <v>162</v>
      </c>
      <c r="BE99" s="245">
        <f>IF(N99="základní",J99,0)</f>
        <v>0</v>
      </c>
      <c r="BF99" s="245">
        <f>IF(N99="snížená",J99,0)</f>
        <v>0</v>
      </c>
      <c r="BG99" s="245">
        <f>IF(N99="zákl. přenesená",J99,0)</f>
        <v>0</v>
      </c>
      <c r="BH99" s="245">
        <f>IF(N99="sníž. přenesená",J99,0)</f>
        <v>0</v>
      </c>
      <c r="BI99" s="245">
        <f>IF(N99="nulová",J99,0)</f>
        <v>0</v>
      </c>
      <c r="BJ99" s="25" t="s">
        <v>87</v>
      </c>
      <c r="BK99" s="245">
        <f>ROUND(I99*H99,1)</f>
        <v>0</v>
      </c>
      <c r="BL99" s="25" t="s">
        <v>169</v>
      </c>
      <c r="BM99" s="25" t="s">
        <v>206</v>
      </c>
    </row>
    <row r="100" s="12" customFormat="1">
      <c r="B100" s="246"/>
      <c r="C100" s="247"/>
      <c r="D100" s="248" t="s">
        <v>171</v>
      </c>
      <c r="E100" s="249" t="s">
        <v>36</v>
      </c>
      <c r="F100" s="250" t="s">
        <v>89</v>
      </c>
      <c r="G100" s="247"/>
      <c r="H100" s="251">
        <v>2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171</v>
      </c>
      <c r="AU100" s="257" t="s">
        <v>89</v>
      </c>
      <c r="AV100" s="12" t="s">
        <v>89</v>
      </c>
      <c r="AW100" s="12" t="s">
        <v>42</v>
      </c>
      <c r="AX100" s="12" t="s">
        <v>87</v>
      </c>
      <c r="AY100" s="257" t="s">
        <v>162</v>
      </c>
    </row>
    <row r="101" s="1" customFormat="1" ht="16.5" customHeight="1">
      <c r="B101" s="48"/>
      <c r="C101" s="235" t="s">
        <v>207</v>
      </c>
      <c r="D101" s="235" t="s">
        <v>165</v>
      </c>
      <c r="E101" s="236" t="s">
        <v>208</v>
      </c>
      <c r="F101" s="237" t="s">
        <v>209</v>
      </c>
      <c r="G101" s="238" t="s">
        <v>168</v>
      </c>
      <c r="H101" s="239">
        <v>2</v>
      </c>
      <c r="I101" s="240"/>
      <c r="J101" s="239">
        <f>ROUND(I101*H101,1)</f>
        <v>0</v>
      </c>
      <c r="K101" s="237" t="s">
        <v>36</v>
      </c>
      <c r="L101" s="74"/>
      <c r="M101" s="241" t="s">
        <v>36</v>
      </c>
      <c r="N101" s="242" t="s">
        <v>50</v>
      </c>
      <c r="O101" s="49"/>
      <c r="P101" s="243">
        <f>O101*H101</f>
        <v>0</v>
      </c>
      <c r="Q101" s="243">
        <v>0</v>
      </c>
      <c r="R101" s="243">
        <f>Q101*H101</f>
        <v>0</v>
      </c>
      <c r="S101" s="243">
        <v>0</v>
      </c>
      <c r="T101" s="244">
        <f>S101*H101</f>
        <v>0</v>
      </c>
      <c r="AR101" s="25" t="s">
        <v>169</v>
      </c>
      <c r="AT101" s="25" t="s">
        <v>165</v>
      </c>
      <c r="AU101" s="25" t="s">
        <v>89</v>
      </c>
      <c r="AY101" s="25" t="s">
        <v>162</v>
      </c>
      <c r="BE101" s="245">
        <f>IF(N101="základní",J101,0)</f>
        <v>0</v>
      </c>
      <c r="BF101" s="245">
        <f>IF(N101="snížená",J101,0)</f>
        <v>0</v>
      </c>
      <c r="BG101" s="245">
        <f>IF(N101="zákl. přenesená",J101,0)</f>
        <v>0</v>
      </c>
      <c r="BH101" s="245">
        <f>IF(N101="sníž. přenesená",J101,0)</f>
        <v>0</v>
      </c>
      <c r="BI101" s="245">
        <f>IF(N101="nulová",J101,0)</f>
        <v>0</v>
      </c>
      <c r="BJ101" s="25" t="s">
        <v>87</v>
      </c>
      <c r="BK101" s="245">
        <f>ROUND(I101*H101,1)</f>
        <v>0</v>
      </c>
      <c r="BL101" s="25" t="s">
        <v>169</v>
      </c>
      <c r="BM101" s="25" t="s">
        <v>210</v>
      </c>
    </row>
    <row r="102" s="12" customFormat="1">
      <c r="B102" s="246"/>
      <c r="C102" s="247"/>
      <c r="D102" s="248" t="s">
        <v>171</v>
      </c>
      <c r="E102" s="249" t="s">
        <v>36</v>
      </c>
      <c r="F102" s="250" t="s">
        <v>89</v>
      </c>
      <c r="G102" s="247"/>
      <c r="H102" s="251">
        <v>2</v>
      </c>
      <c r="I102" s="252"/>
      <c r="J102" s="247"/>
      <c r="K102" s="247"/>
      <c r="L102" s="253"/>
      <c r="M102" s="254"/>
      <c r="N102" s="255"/>
      <c r="O102" s="255"/>
      <c r="P102" s="255"/>
      <c r="Q102" s="255"/>
      <c r="R102" s="255"/>
      <c r="S102" s="255"/>
      <c r="T102" s="256"/>
      <c r="AT102" s="257" t="s">
        <v>171</v>
      </c>
      <c r="AU102" s="257" t="s">
        <v>89</v>
      </c>
      <c r="AV102" s="12" t="s">
        <v>89</v>
      </c>
      <c r="AW102" s="12" t="s">
        <v>42</v>
      </c>
      <c r="AX102" s="12" t="s">
        <v>87</v>
      </c>
      <c r="AY102" s="257" t="s">
        <v>162</v>
      </c>
    </row>
    <row r="103" s="1" customFormat="1" ht="16.5" customHeight="1">
      <c r="B103" s="48"/>
      <c r="C103" s="235" t="s">
        <v>211</v>
      </c>
      <c r="D103" s="235" t="s">
        <v>165</v>
      </c>
      <c r="E103" s="236" t="s">
        <v>212</v>
      </c>
      <c r="F103" s="237" t="s">
        <v>213</v>
      </c>
      <c r="G103" s="238" t="s">
        <v>168</v>
      </c>
      <c r="H103" s="239">
        <v>1</v>
      </c>
      <c r="I103" s="240"/>
      <c r="J103" s="239">
        <f>ROUND(I103*H103,1)</f>
        <v>0</v>
      </c>
      <c r="K103" s="237" t="s">
        <v>36</v>
      </c>
      <c r="L103" s="74"/>
      <c r="M103" s="241" t="s">
        <v>36</v>
      </c>
      <c r="N103" s="242" t="s">
        <v>50</v>
      </c>
      <c r="O103" s="49"/>
      <c r="P103" s="243">
        <f>O103*H103</f>
        <v>0</v>
      </c>
      <c r="Q103" s="243">
        <v>0</v>
      </c>
      <c r="R103" s="243">
        <f>Q103*H103</f>
        <v>0</v>
      </c>
      <c r="S103" s="243">
        <v>0</v>
      </c>
      <c r="T103" s="244">
        <f>S103*H103</f>
        <v>0</v>
      </c>
      <c r="AR103" s="25" t="s">
        <v>169</v>
      </c>
      <c r="AT103" s="25" t="s">
        <v>165</v>
      </c>
      <c r="AU103" s="25" t="s">
        <v>89</v>
      </c>
      <c r="AY103" s="25" t="s">
        <v>162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87</v>
      </c>
      <c r="BK103" s="245">
        <f>ROUND(I103*H103,1)</f>
        <v>0</v>
      </c>
      <c r="BL103" s="25" t="s">
        <v>169</v>
      </c>
      <c r="BM103" s="25" t="s">
        <v>214</v>
      </c>
    </row>
    <row r="104" s="12" customFormat="1">
      <c r="B104" s="246"/>
      <c r="C104" s="247"/>
      <c r="D104" s="248" t="s">
        <v>171</v>
      </c>
      <c r="E104" s="249" t="s">
        <v>36</v>
      </c>
      <c r="F104" s="250" t="s">
        <v>87</v>
      </c>
      <c r="G104" s="247"/>
      <c r="H104" s="251">
        <v>1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171</v>
      </c>
      <c r="AU104" s="257" t="s">
        <v>89</v>
      </c>
      <c r="AV104" s="12" t="s">
        <v>89</v>
      </c>
      <c r="AW104" s="12" t="s">
        <v>42</v>
      </c>
      <c r="AX104" s="12" t="s">
        <v>87</v>
      </c>
      <c r="AY104" s="257" t="s">
        <v>162</v>
      </c>
    </row>
    <row r="105" s="1" customFormat="1" ht="16.5" customHeight="1">
      <c r="B105" s="48"/>
      <c r="C105" s="235" t="s">
        <v>215</v>
      </c>
      <c r="D105" s="235" t="s">
        <v>165</v>
      </c>
      <c r="E105" s="236" t="s">
        <v>216</v>
      </c>
      <c r="F105" s="237" t="s">
        <v>217</v>
      </c>
      <c r="G105" s="238" t="s">
        <v>168</v>
      </c>
      <c r="H105" s="239">
        <v>1</v>
      </c>
      <c r="I105" s="240"/>
      <c r="J105" s="239">
        <f>ROUND(I105*H105,1)</f>
        <v>0</v>
      </c>
      <c r="K105" s="237" t="s">
        <v>36</v>
      </c>
      <c r="L105" s="74"/>
      <c r="M105" s="241" t="s">
        <v>36</v>
      </c>
      <c r="N105" s="242" t="s">
        <v>50</v>
      </c>
      <c r="O105" s="49"/>
      <c r="P105" s="243">
        <f>O105*H105</f>
        <v>0</v>
      </c>
      <c r="Q105" s="243">
        <v>0</v>
      </c>
      <c r="R105" s="243">
        <f>Q105*H105</f>
        <v>0</v>
      </c>
      <c r="S105" s="243">
        <v>0</v>
      </c>
      <c r="T105" s="244">
        <f>S105*H105</f>
        <v>0</v>
      </c>
      <c r="AR105" s="25" t="s">
        <v>169</v>
      </c>
      <c r="AT105" s="25" t="s">
        <v>165</v>
      </c>
      <c r="AU105" s="25" t="s">
        <v>89</v>
      </c>
      <c r="AY105" s="25" t="s">
        <v>162</v>
      </c>
      <c r="BE105" s="245">
        <f>IF(N105="základní",J105,0)</f>
        <v>0</v>
      </c>
      <c r="BF105" s="245">
        <f>IF(N105="snížená",J105,0)</f>
        <v>0</v>
      </c>
      <c r="BG105" s="245">
        <f>IF(N105="zákl. přenesená",J105,0)</f>
        <v>0</v>
      </c>
      <c r="BH105" s="245">
        <f>IF(N105="sníž. přenesená",J105,0)</f>
        <v>0</v>
      </c>
      <c r="BI105" s="245">
        <f>IF(N105="nulová",J105,0)</f>
        <v>0</v>
      </c>
      <c r="BJ105" s="25" t="s">
        <v>87</v>
      </c>
      <c r="BK105" s="245">
        <f>ROUND(I105*H105,1)</f>
        <v>0</v>
      </c>
      <c r="BL105" s="25" t="s">
        <v>169</v>
      </c>
      <c r="BM105" s="25" t="s">
        <v>218</v>
      </c>
    </row>
    <row r="106" s="12" customFormat="1">
      <c r="B106" s="246"/>
      <c r="C106" s="247"/>
      <c r="D106" s="248" t="s">
        <v>171</v>
      </c>
      <c r="E106" s="249" t="s">
        <v>36</v>
      </c>
      <c r="F106" s="250" t="s">
        <v>87</v>
      </c>
      <c r="G106" s="247"/>
      <c r="H106" s="251">
        <v>1</v>
      </c>
      <c r="I106" s="252"/>
      <c r="J106" s="247"/>
      <c r="K106" s="247"/>
      <c r="L106" s="253"/>
      <c r="M106" s="254"/>
      <c r="N106" s="255"/>
      <c r="O106" s="255"/>
      <c r="P106" s="255"/>
      <c r="Q106" s="255"/>
      <c r="R106" s="255"/>
      <c r="S106" s="255"/>
      <c r="T106" s="256"/>
      <c r="AT106" s="257" t="s">
        <v>171</v>
      </c>
      <c r="AU106" s="257" t="s">
        <v>89</v>
      </c>
      <c r="AV106" s="12" t="s">
        <v>89</v>
      </c>
      <c r="AW106" s="12" t="s">
        <v>42</v>
      </c>
      <c r="AX106" s="12" t="s">
        <v>87</v>
      </c>
      <c r="AY106" s="257" t="s">
        <v>162</v>
      </c>
    </row>
    <row r="107" s="1" customFormat="1" ht="16.5" customHeight="1">
      <c r="B107" s="48"/>
      <c r="C107" s="235" t="s">
        <v>219</v>
      </c>
      <c r="D107" s="235" t="s">
        <v>165</v>
      </c>
      <c r="E107" s="236" t="s">
        <v>220</v>
      </c>
      <c r="F107" s="237" t="s">
        <v>221</v>
      </c>
      <c r="G107" s="238" t="s">
        <v>168</v>
      </c>
      <c r="H107" s="239">
        <v>1</v>
      </c>
      <c r="I107" s="240"/>
      <c r="J107" s="239">
        <f>ROUND(I107*H107,1)</f>
        <v>0</v>
      </c>
      <c r="K107" s="237" t="s">
        <v>36</v>
      </c>
      <c r="L107" s="74"/>
      <c r="M107" s="241" t="s">
        <v>36</v>
      </c>
      <c r="N107" s="242" t="s">
        <v>50</v>
      </c>
      <c r="O107" s="49"/>
      <c r="P107" s="243">
        <f>O107*H107</f>
        <v>0</v>
      </c>
      <c r="Q107" s="243">
        <v>0</v>
      </c>
      <c r="R107" s="243">
        <f>Q107*H107</f>
        <v>0</v>
      </c>
      <c r="S107" s="243">
        <v>0</v>
      </c>
      <c r="T107" s="244">
        <f>S107*H107</f>
        <v>0</v>
      </c>
      <c r="AR107" s="25" t="s">
        <v>169</v>
      </c>
      <c r="AT107" s="25" t="s">
        <v>165</v>
      </c>
      <c r="AU107" s="25" t="s">
        <v>89</v>
      </c>
      <c r="AY107" s="25" t="s">
        <v>162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87</v>
      </c>
      <c r="BK107" s="245">
        <f>ROUND(I107*H107,1)</f>
        <v>0</v>
      </c>
      <c r="BL107" s="25" t="s">
        <v>169</v>
      </c>
      <c r="BM107" s="25" t="s">
        <v>222</v>
      </c>
    </row>
    <row r="108" s="12" customFormat="1">
      <c r="B108" s="246"/>
      <c r="C108" s="247"/>
      <c r="D108" s="248" t="s">
        <v>171</v>
      </c>
      <c r="E108" s="249" t="s">
        <v>36</v>
      </c>
      <c r="F108" s="250" t="s">
        <v>87</v>
      </c>
      <c r="G108" s="247"/>
      <c r="H108" s="251">
        <v>1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171</v>
      </c>
      <c r="AU108" s="257" t="s">
        <v>89</v>
      </c>
      <c r="AV108" s="12" t="s">
        <v>89</v>
      </c>
      <c r="AW108" s="12" t="s">
        <v>42</v>
      </c>
      <c r="AX108" s="12" t="s">
        <v>87</v>
      </c>
      <c r="AY108" s="257" t="s">
        <v>162</v>
      </c>
    </row>
    <row r="109" s="1" customFormat="1" ht="16.5" customHeight="1">
      <c r="B109" s="48"/>
      <c r="C109" s="235" t="s">
        <v>10</v>
      </c>
      <c r="D109" s="235" t="s">
        <v>165</v>
      </c>
      <c r="E109" s="236" t="s">
        <v>223</v>
      </c>
      <c r="F109" s="237" t="s">
        <v>224</v>
      </c>
      <c r="G109" s="238" t="s">
        <v>168</v>
      </c>
      <c r="H109" s="239">
        <v>1</v>
      </c>
      <c r="I109" s="240"/>
      <c r="J109" s="239">
        <f>ROUND(I109*H109,1)</f>
        <v>0</v>
      </c>
      <c r="K109" s="237" t="s">
        <v>36</v>
      </c>
      <c r="L109" s="74"/>
      <c r="M109" s="241" t="s">
        <v>36</v>
      </c>
      <c r="N109" s="242" t="s">
        <v>50</v>
      </c>
      <c r="O109" s="49"/>
      <c r="P109" s="243">
        <f>O109*H109</f>
        <v>0</v>
      </c>
      <c r="Q109" s="243">
        <v>0</v>
      </c>
      <c r="R109" s="243">
        <f>Q109*H109</f>
        <v>0</v>
      </c>
      <c r="S109" s="243">
        <v>0</v>
      </c>
      <c r="T109" s="244">
        <f>S109*H109</f>
        <v>0</v>
      </c>
      <c r="AR109" s="25" t="s">
        <v>169</v>
      </c>
      <c r="AT109" s="25" t="s">
        <v>165</v>
      </c>
      <c r="AU109" s="25" t="s">
        <v>89</v>
      </c>
      <c r="AY109" s="25" t="s">
        <v>162</v>
      </c>
      <c r="BE109" s="245">
        <f>IF(N109="základní",J109,0)</f>
        <v>0</v>
      </c>
      <c r="BF109" s="245">
        <f>IF(N109="snížená",J109,0)</f>
        <v>0</v>
      </c>
      <c r="BG109" s="245">
        <f>IF(N109="zákl. přenesená",J109,0)</f>
        <v>0</v>
      </c>
      <c r="BH109" s="245">
        <f>IF(N109="sníž. přenesená",J109,0)</f>
        <v>0</v>
      </c>
      <c r="BI109" s="245">
        <f>IF(N109="nulová",J109,0)</f>
        <v>0</v>
      </c>
      <c r="BJ109" s="25" t="s">
        <v>87</v>
      </c>
      <c r="BK109" s="245">
        <f>ROUND(I109*H109,1)</f>
        <v>0</v>
      </c>
      <c r="BL109" s="25" t="s">
        <v>169</v>
      </c>
      <c r="BM109" s="25" t="s">
        <v>225</v>
      </c>
    </row>
    <row r="110" s="12" customFormat="1">
      <c r="B110" s="246"/>
      <c r="C110" s="247"/>
      <c r="D110" s="248" t="s">
        <v>171</v>
      </c>
      <c r="E110" s="249" t="s">
        <v>36</v>
      </c>
      <c r="F110" s="250" t="s">
        <v>87</v>
      </c>
      <c r="G110" s="247"/>
      <c r="H110" s="251">
        <v>1</v>
      </c>
      <c r="I110" s="252"/>
      <c r="J110" s="247"/>
      <c r="K110" s="247"/>
      <c r="L110" s="253"/>
      <c r="M110" s="258"/>
      <c r="N110" s="259"/>
      <c r="O110" s="259"/>
      <c r="P110" s="259"/>
      <c r="Q110" s="259"/>
      <c r="R110" s="259"/>
      <c r="S110" s="259"/>
      <c r="T110" s="260"/>
      <c r="AT110" s="257" t="s">
        <v>171</v>
      </c>
      <c r="AU110" s="257" t="s">
        <v>89</v>
      </c>
      <c r="AV110" s="12" t="s">
        <v>89</v>
      </c>
      <c r="AW110" s="12" t="s">
        <v>42</v>
      </c>
      <c r="AX110" s="12" t="s">
        <v>87</v>
      </c>
      <c r="AY110" s="257" t="s">
        <v>162</v>
      </c>
    </row>
    <row r="111" s="1" customFormat="1" ht="6.96" customHeight="1">
      <c r="B111" s="69"/>
      <c r="C111" s="70"/>
      <c r="D111" s="70"/>
      <c r="E111" s="70"/>
      <c r="F111" s="70"/>
      <c r="G111" s="70"/>
      <c r="H111" s="70"/>
      <c r="I111" s="180"/>
      <c r="J111" s="70"/>
      <c r="K111" s="70"/>
      <c r="L111" s="74"/>
    </row>
  </sheetData>
  <sheetProtection sheet="1" autoFilter="0" formatColumns="0" formatRows="0" objects="1" scenarios="1" spinCount="100000" saltValue="kVjMP7m00zh+KUo0lXxZSWsUBJtR7gQCR9bwpw8aHpt9Lv7kKVC7/YvzGB7eZeUSxFQm2Gq+sVbrx2h6lqteug==" hashValue="Osofkb8E/nuOgDg+x6c2AVRyyGDBG6jrG1t+b5CJyL+wGBC7idkNS0KAq3LEXUuIzEYjo0q0Mu3mO5OQzVPjrw==" algorithmName="SHA-512" password="CC35"/>
  <autoFilter ref="C77:K110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92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</row>
    <row r="8" s="1" customFormat="1">
      <c r="B8" s="48"/>
      <c r="C8" s="49"/>
      <c r="D8" s="41" t="s">
        <v>136</v>
      </c>
      <c r="E8" s="49"/>
      <c r="F8" s="49"/>
      <c r="G8" s="49"/>
      <c r="H8" s="49"/>
      <c r="I8" s="158"/>
      <c r="J8" s="49"/>
      <c r="K8" s="53"/>
    </row>
    <row r="9" s="1" customFormat="1" ht="36.96" customHeight="1">
      <c r="B9" s="48"/>
      <c r="C9" s="49"/>
      <c r="D9" s="49"/>
      <c r="E9" s="159" t="s">
        <v>226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9"/>
      <c r="E10" s="49"/>
      <c r="F10" s="49"/>
      <c r="G10" s="49"/>
      <c r="H10" s="49"/>
      <c r="I10" s="158"/>
      <c r="J10" s="49"/>
      <c r="K10" s="53"/>
    </row>
    <row r="11" s="1" customFormat="1" ht="14.4" customHeight="1">
      <c r="B11" s="48"/>
      <c r="C11" s="49"/>
      <c r="D11" s="41" t="s">
        <v>20</v>
      </c>
      <c r="E11" s="49"/>
      <c r="F11" s="36" t="s">
        <v>21</v>
      </c>
      <c r="G11" s="49"/>
      <c r="H11" s="49"/>
      <c r="I11" s="160" t="s">
        <v>22</v>
      </c>
      <c r="J11" s="36" t="s">
        <v>36</v>
      </c>
      <c r="K11" s="53"/>
    </row>
    <row r="12" s="1" customFormat="1" ht="14.4" customHeight="1">
      <c r="B12" s="48"/>
      <c r="C12" s="49"/>
      <c r="D12" s="41" t="s">
        <v>24</v>
      </c>
      <c r="E12" s="49"/>
      <c r="F12" s="36" t="s">
        <v>25</v>
      </c>
      <c r="G12" s="49"/>
      <c r="H12" s="49"/>
      <c r="I12" s="160" t="s">
        <v>26</v>
      </c>
      <c r="J12" s="161" t="str">
        <f>'Rekapitulace stavby'!AN8</f>
        <v>23. 4. 2018</v>
      </c>
      <c r="K12" s="53"/>
    </row>
    <row r="13" s="1" customFormat="1" ht="10.8" customHeight="1">
      <c r="B13" s="48"/>
      <c r="C13" s="49"/>
      <c r="D13" s="49"/>
      <c r="E13" s="49"/>
      <c r="F13" s="49"/>
      <c r="G13" s="49"/>
      <c r="H13" s="49"/>
      <c r="I13" s="158"/>
      <c r="J13" s="49"/>
      <c r="K13" s="53"/>
    </row>
    <row r="14" s="1" customFormat="1" ht="14.4" customHeight="1">
      <c r="B14" s="48"/>
      <c r="C14" s="49"/>
      <c r="D14" s="41" t="s">
        <v>32</v>
      </c>
      <c r="E14" s="49"/>
      <c r="F14" s="49"/>
      <c r="G14" s="49"/>
      <c r="H14" s="49"/>
      <c r="I14" s="160" t="s">
        <v>33</v>
      </c>
      <c r="J14" s="36" t="s">
        <v>34</v>
      </c>
      <c r="K14" s="53"/>
    </row>
    <row r="15" s="1" customFormat="1" ht="18" customHeight="1">
      <c r="B15" s="48"/>
      <c r="C15" s="49"/>
      <c r="D15" s="49"/>
      <c r="E15" s="36" t="s">
        <v>25</v>
      </c>
      <c r="F15" s="49"/>
      <c r="G15" s="49"/>
      <c r="H15" s="49"/>
      <c r="I15" s="160" t="s">
        <v>35</v>
      </c>
      <c r="J15" s="36" t="s">
        <v>36</v>
      </c>
      <c r="K15" s="53"/>
    </row>
    <row r="16" s="1" customFormat="1" ht="6.96" customHeight="1">
      <c r="B16" s="48"/>
      <c r="C16" s="49"/>
      <c r="D16" s="49"/>
      <c r="E16" s="49"/>
      <c r="F16" s="49"/>
      <c r="G16" s="49"/>
      <c r="H16" s="49"/>
      <c r="I16" s="158"/>
      <c r="J16" s="49"/>
      <c r="K16" s="53"/>
    </row>
    <row r="17" s="1" customFormat="1" ht="14.4" customHeight="1">
      <c r="B17" s="48"/>
      <c r="C17" s="49"/>
      <c r="D17" s="41" t="s">
        <v>37</v>
      </c>
      <c r="E17" s="49"/>
      <c r="F17" s="49"/>
      <c r="G17" s="49"/>
      <c r="H17" s="49"/>
      <c r="I17" s="160" t="s">
        <v>33</v>
      </c>
      <c r="J17" s="36" t="str">
        <f>IF('Rekapitulace stavby'!AN13="Vyplň údaj","",IF('Rekapitulace stavby'!AN13="","",'Rekapitulace stavby'!AN13))</f>
        <v/>
      </c>
      <c r="K17" s="53"/>
    </row>
    <row r="18" s="1" customFormat="1" ht="18" customHeight="1">
      <c r="B18" s="48"/>
      <c r="C18" s="49"/>
      <c r="D18" s="49"/>
      <c r="E18" s="36" t="str">
        <f>IF('Rekapitulace stavby'!E14="Vyplň údaj","",IF('Rekapitulace stavby'!E14="","",'Rekapitulace stavby'!E14))</f>
        <v/>
      </c>
      <c r="F18" s="49"/>
      <c r="G18" s="49"/>
      <c r="H18" s="49"/>
      <c r="I18" s="160" t="s">
        <v>35</v>
      </c>
      <c r="J18" s="36" t="str">
        <f>IF('Rekapitulace stavby'!AN14="Vyplň údaj","",IF('Rekapitulace stavby'!AN14="","",'Rekapitulace stavby'!AN14))</f>
        <v/>
      </c>
      <c r="K18" s="53"/>
    </row>
    <row r="19" s="1" customFormat="1" ht="6.96" customHeight="1">
      <c r="B19" s="48"/>
      <c r="C19" s="49"/>
      <c r="D19" s="49"/>
      <c r="E19" s="49"/>
      <c r="F19" s="49"/>
      <c r="G19" s="49"/>
      <c r="H19" s="49"/>
      <c r="I19" s="158"/>
      <c r="J19" s="49"/>
      <c r="K19" s="53"/>
    </row>
    <row r="20" s="1" customFormat="1" ht="14.4" customHeight="1">
      <c r="B20" s="48"/>
      <c r="C20" s="49"/>
      <c r="D20" s="41" t="s">
        <v>39</v>
      </c>
      <c r="E20" s="49"/>
      <c r="F20" s="49"/>
      <c r="G20" s="49"/>
      <c r="H20" s="49"/>
      <c r="I20" s="160" t="s">
        <v>33</v>
      </c>
      <c r="J20" s="36" t="s">
        <v>40</v>
      </c>
      <c r="K20" s="53"/>
    </row>
    <row r="21" s="1" customFormat="1" ht="18" customHeight="1">
      <c r="B21" s="48"/>
      <c r="C21" s="49"/>
      <c r="D21" s="49"/>
      <c r="E21" s="36" t="s">
        <v>41</v>
      </c>
      <c r="F21" s="49"/>
      <c r="G21" s="49"/>
      <c r="H21" s="49"/>
      <c r="I21" s="160" t="s">
        <v>35</v>
      </c>
      <c r="J21" s="36" t="s">
        <v>36</v>
      </c>
      <c r="K21" s="53"/>
    </row>
    <row r="22" s="1" customFormat="1" ht="6.96" customHeight="1">
      <c r="B22" s="48"/>
      <c r="C22" s="49"/>
      <c r="D22" s="49"/>
      <c r="E22" s="49"/>
      <c r="F22" s="49"/>
      <c r="G22" s="49"/>
      <c r="H22" s="49"/>
      <c r="I22" s="158"/>
      <c r="J22" s="49"/>
      <c r="K22" s="53"/>
    </row>
    <row r="23" s="1" customFormat="1" ht="14.4" customHeight="1">
      <c r="B23" s="48"/>
      <c r="C23" s="49"/>
      <c r="D23" s="41" t="s">
        <v>43</v>
      </c>
      <c r="E23" s="49"/>
      <c r="F23" s="49"/>
      <c r="G23" s="49"/>
      <c r="H23" s="49"/>
      <c r="I23" s="158"/>
      <c r="J23" s="49"/>
      <c r="K23" s="53"/>
    </row>
    <row r="24" s="7" customFormat="1" ht="16.5" customHeight="1">
      <c r="B24" s="162"/>
      <c r="C24" s="163"/>
      <c r="D24" s="163"/>
      <c r="E24" s="46" t="s">
        <v>36</v>
      </c>
      <c r="F24" s="46"/>
      <c r="G24" s="46"/>
      <c r="H24" s="46"/>
      <c r="I24" s="164"/>
      <c r="J24" s="163"/>
      <c r="K24" s="165"/>
    </row>
    <row r="25" s="1" customFormat="1" ht="6.96" customHeight="1">
      <c r="B25" s="48"/>
      <c r="C25" s="49"/>
      <c r="D25" s="49"/>
      <c r="E25" s="49"/>
      <c r="F25" s="49"/>
      <c r="G25" s="49"/>
      <c r="H25" s="49"/>
      <c r="I25" s="158"/>
      <c r="J25" s="49"/>
      <c r="K25" s="53"/>
    </row>
    <row r="26" s="1" customFormat="1" ht="6.96" customHeight="1">
      <c r="B26" s="48"/>
      <c r="C26" s="49"/>
      <c r="D26" s="108"/>
      <c r="E26" s="108"/>
      <c r="F26" s="108"/>
      <c r="G26" s="108"/>
      <c r="H26" s="108"/>
      <c r="I26" s="166"/>
      <c r="J26" s="108"/>
      <c r="K26" s="167"/>
    </row>
    <row r="27" s="1" customFormat="1" ht="25.44" customHeight="1">
      <c r="B27" s="48"/>
      <c r="C27" s="49"/>
      <c r="D27" s="168" t="s">
        <v>45</v>
      </c>
      <c r="E27" s="49"/>
      <c r="F27" s="49"/>
      <c r="G27" s="49"/>
      <c r="H27" s="49"/>
      <c r="I27" s="158"/>
      <c r="J27" s="169">
        <f>ROUND(J84,1)</f>
        <v>0</v>
      </c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14.4" customHeight="1">
      <c r="B29" s="48"/>
      <c r="C29" s="49"/>
      <c r="D29" s="49"/>
      <c r="E29" s="49"/>
      <c r="F29" s="54" t="s">
        <v>47</v>
      </c>
      <c r="G29" s="49"/>
      <c r="H29" s="49"/>
      <c r="I29" s="170" t="s">
        <v>46</v>
      </c>
      <c r="J29" s="54" t="s">
        <v>48</v>
      </c>
      <c r="K29" s="53"/>
    </row>
    <row r="30" s="1" customFormat="1" ht="14.4" customHeight="1">
      <c r="B30" s="48"/>
      <c r="C30" s="49"/>
      <c r="D30" s="57" t="s">
        <v>49</v>
      </c>
      <c r="E30" s="57" t="s">
        <v>50</v>
      </c>
      <c r="F30" s="171">
        <f>ROUND(SUM(BE84:BE339), 1)</f>
        <v>0</v>
      </c>
      <c r="G30" s="49"/>
      <c r="H30" s="49"/>
      <c r="I30" s="172">
        <v>0.20999999999999999</v>
      </c>
      <c r="J30" s="171">
        <f>ROUND(ROUND((SUM(BE84:BE339)), 1)*I30, 2)</f>
        <v>0</v>
      </c>
      <c r="K30" s="53"/>
    </row>
    <row r="31" s="1" customFormat="1" ht="14.4" customHeight="1">
      <c r="B31" s="48"/>
      <c r="C31" s="49"/>
      <c r="D31" s="49"/>
      <c r="E31" s="57" t="s">
        <v>51</v>
      </c>
      <c r="F31" s="171">
        <f>ROUND(SUM(BF84:BF339), 1)</f>
        <v>0</v>
      </c>
      <c r="G31" s="49"/>
      <c r="H31" s="49"/>
      <c r="I31" s="172">
        <v>0.14999999999999999</v>
      </c>
      <c r="J31" s="171">
        <f>ROUND(ROUND((SUM(BF84:BF339)), 1)*I31, 2)</f>
        <v>0</v>
      </c>
      <c r="K31" s="53"/>
    </row>
    <row r="32" hidden="1" s="1" customFormat="1" ht="14.4" customHeight="1">
      <c r="B32" s="48"/>
      <c r="C32" s="49"/>
      <c r="D32" s="49"/>
      <c r="E32" s="57" t="s">
        <v>52</v>
      </c>
      <c r="F32" s="171">
        <f>ROUND(SUM(BG84:BG339), 1)</f>
        <v>0</v>
      </c>
      <c r="G32" s="49"/>
      <c r="H32" s="49"/>
      <c r="I32" s="172">
        <v>0.20999999999999999</v>
      </c>
      <c r="J32" s="171">
        <v>0</v>
      </c>
      <c r="K32" s="53"/>
    </row>
    <row r="33" hidden="1" s="1" customFormat="1" ht="14.4" customHeight="1">
      <c r="B33" s="48"/>
      <c r="C33" s="49"/>
      <c r="D33" s="49"/>
      <c r="E33" s="57" t="s">
        <v>53</v>
      </c>
      <c r="F33" s="171">
        <f>ROUND(SUM(BH84:BH339), 1)</f>
        <v>0</v>
      </c>
      <c r="G33" s="49"/>
      <c r="H33" s="49"/>
      <c r="I33" s="172">
        <v>0.14999999999999999</v>
      </c>
      <c r="J33" s="171">
        <v>0</v>
      </c>
      <c r="K33" s="53"/>
    </row>
    <row r="34" hidden="1" s="1" customFormat="1" ht="14.4" customHeight="1">
      <c r="B34" s="48"/>
      <c r="C34" s="49"/>
      <c r="D34" s="49"/>
      <c r="E34" s="57" t="s">
        <v>54</v>
      </c>
      <c r="F34" s="171">
        <f>ROUND(SUM(BI84:BI339), 1)</f>
        <v>0</v>
      </c>
      <c r="G34" s="49"/>
      <c r="H34" s="49"/>
      <c r="I34" s="172">
        <v>0</v>
      </c>
      <c r="J34" s="171">
        <v>0</v>
      </c>
      <c r="K34" s="53"/>
    </row>
    <row r="35" s="1" customFormat="1" ht="6.96" customHeight="1">
      <c r="B35" s="48"/>
      <c r="C35" s="49"/>
      <c r="D35" s="49"/>
      <c r="E35" s="49"/>
      <c r="F35" s="49"/>
      <c r="G35" s="49"/>
      <c r="H35" s="49"/>
      <c r="I35" s="158"/>
      <c r="J35" s="49"/>
      <c r="K35" s="53"/>
    </row>
    <row r="36" s="1" customFormat="1" ht="25.44" customHeight="1">
      <c r="B36" s="48"/>
      <c r="C36" s="173"/>
      <c r="D36" s="174" t="s">
        <v>55</v>
      </c>
      <c r="E36" s="100"/>
      <c r="F36" s="100"/>
      <c r="G36" s="175" t="s">
        <v>56</v>
      </c>
      <c r="H36" s="176" t="s">
        <v>57</v>
      </c>
      <c r="I36" s="177"/>
      <c r="J36" s="178">
        <f>SUM(J27:J34)</f>
        <v>0</v>
      </c>
      <c r="K36" s="179"/>
    </row>
    <row r="37" s="1" customFormat="1" ht="14.4" customHeight="1">
      <c r="B37" s="69"/>
      <c r="C37" s="70"/>
      <c r="D37" s="70"/>
      <c r="E37" s="70"/>
      <c r="F37" s="70"/>
      <c r="G37" s="70"/>
      <c r="H37" s="70"/>
      <c r="I37" s="180"/>
      <c r="J37" s="70"/>
      <c r="K37" s="71"/>
    </row>
    <row r="41" s="1" customFormat="1" ht="6.96" customHeight="1">
      <c r="B41" s="181"/>
      <c r="C41" s="182"/>
      <c r="D41" s="182"/>
      <c r="E41" s="182"/>
      <c r="F41" s="182"/>
      <c r="G41" s="182"/>
      <c r="H41" s="182"/>
      <c r="I41" s="183"/>
      <c r="J41" s="182"/>
      <c r="K41" s="184"/>
    </row>
    <row r="42" s="1" customFormat="1" ht="36.96" customHeight="1">
      <c r="B42" s="48"/>
      <c r="C42" s="31" t="s">
        <v>138</v>
      </c>
      <c r="D42" s="49"/>
      <c r="E42" s="49"/>
      <c r="F42" s="49"/>
      <c r="G42" s="49"/>
      <c r="H42" s="49"/>
      <c r="I42" s="158"/>
      <c r="J42" s="49"/>
      <c r="K42" s="53"/>
    </row>
    <row r="43" s="1" customFormat="1" ht="6.96" customHeight="1">
      <c r="B43" s="48"/>
      <c r="C43" s="49"/>
      <c r="D43" s="49"/>
      <c r="E43" s="49"/>
      <c r="F43" s="49"/>
      <c r="G43" s="49"/>
      <c r="H43" s="49"/>
      <c r="I43" s="158"/>
      <c r="J43" s="49"/>
      <c r="K43" s="53"/>
    </row>
    <row r="44" s="1" customFormat="1" ht="14.4" customHeight="1">
      <c r="B44" s="48"/>
      <c r="C44" s="41" t="s">
        <v>18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16.5" customHeight="1">
      <c r="B45" s="48"/>
      <c r="C45" s="49"/>
      <c r="D45" s="49"/>
      <c r="E45" s="157" t="str">
        <f>E7</f>
        <v>Vrátkov - splašková kanalizace a ČOV</v>
      </c>
      <c r="F45" s="41"/>
      <c r="G45" s="41"/>
      <c r="H45" s="41"/>
      <c r="I45" s="158"/>
      <c r="J45" s="49"/>
      <c r="K45" s="53"/>
    </row>
    <row r="46" s="1" customFormat="1" ht="14.4" customHeight="1">
      <c r="B46" s="48"/>
      <c r="C46" s="41" t="s">
        <v>136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7.25" customHeight="1">
      <c r="B47" s="48"/>
      <c r="C47" s="49"/>
      <c r="D47" s="49"/>
      <c r="E47" s="159" t="str">
        <f>E9</f>
        <v>PS 02 - Elektrotechnická část ČOV</v>
      </c>
      <c r="F47" s="49"/>
      <c r="G47" s="49"/>
      <c r="H47" s="49"/>
      <c r="I47" s="158"/>
      <c r="J47" s="49"/>
      <c r="K47" s="53"/>
    </row>
    <row r="48" s="1" customFormat="1" ht="6.96" customHeight="1">
      <c r="B48" s="48"/>
      <c r="C48" s="49"/>
      <c r="D48" s="49"/>
      <c r="E48" s="49"/>
      <c r="F48" s="49"/>
      <c r="G48" s="49"/>
      <c r="H48" s="49"/>
      <c r="I48" s="158"/>
      <c r="J48" s="49"/>
      <c r="K48" s="53"/>
    </row>
    <row r="49" s="1" customFormat="1" ht="18" customHeight="1">
      <c r="B49" s="48"/>
      <c r="C49" s="41" t="s">
        <v>24</v>
      </c>
      <c r="D49" s="49"/>
      <c r="E49" s="49"/>
      <c r="F49" s="36" t="str">
        <f>F12</f>
        <v>obec Vrátkov</v>
      </c>
      <c r="G49" s="49"/>
      <c r="H49" s="49"/>
      <c r="I49" s="160" t="s">
        <v>26</v>
      </c>
      <c r="J49" s="161" t="str">
        <f>IF(J12="","",J12)</f>
        <v>23. 4. 2018</v>
      </c>
      <c r="K49" s="53"/>
    </row>
    <row r="50" s="1" customFormat="1" ht="6.96" customHeight="1">
      <c r="B50" s="48"/>
      <c r="C50" s="49"/>
      <c r="D50" s="49"/>
      <c r="E50" s="49"/>
      <c r="F50" s="49"/>
      <c r="G50" s="49"/>
      <c r="H50" s="49"/>
      <c r="I50" s="158"/>
      <c r="J50" s="49"/>
      <c r="K50" s="53"/>
    </row>
    <row r="51" s="1" customFormat="1">
      <c r="B51" s="48"/>
      <c r="C51" s="41" t="s">
        <v>32</v>
      </c>
      <c r="D51" s="49"/>
      <c r="E51" s="49"/>
      <c r="F51" s="36" t="str">
        <f>E15</f>
        <v>obec Vrátkov</v>
      </c>
      <c r="G51" s="49"/>
      <c r="H51" s="49"/>
      <c r="I51" s="160" t="s">
        <v>39</v>
      </c>
      <c r="J51" s="46" t="str">
        <f>E21</f>
        <v>Ing. Liběna Knapová</v>
      </c>
      <c r="K51" s="53"/>
    </row>
    <row r="52" s="1" customFormat="1" ht="14.4" customHeight="1">
      <c r="B52" s="48"/>
      <c r="C52" s="41" t="s">
        <v>37</v>
      </c>
      <c r="D52" s="49"/>
      <c r="E52" s="49"/>
      <c r="F52" s="36" t="str">
        <f>IF(E18="","",E18)</f>
        <v/>
      </c>
      <c r="G52" s="49"/>
      <c r="H52" s="49"/>
      <c r="I52" s="158"/>
      <c r="J52" s="185"/>
      <c r="K52" s="53"/>
    </row>
    <row r="53" s="1" customFormat="1" ht="10.32" customHeight="1">
      <c r="B53" s="48"/>
      <c r="C53" s="49"/>
      <c r="D53" s="49"/>
      <c r="E53" s="49"/>
      <c r="F53" s="49"/>
      <c r="G53" s="49"/>
      <c r="H53" s="49"/>
      <c r="I53" s="158"/>
      <c r="J53" s="49"/>
      <c r="K53" s="53"/>
    </row>
    <row r="54" s="1" customFormat="1" ht="29.28" customHeight="1">
      <c r="B54" s="48"/>
      <c r="C54" s="186" t="s">
        <v>139</v>
      </c>
      <c r="D54" s="173"/>
      <c r="E54" s="173"/>
      <c r="F54" s="173"/>
      <c r="G54" s="173"/>
      <c r="H54" s="173"/>
      <c r="I54" s="187"/>
      <c r="J54" s="188" t="s">
        <v>140</v>
      </c>
      <c r="K54" s="189"/>
    </row>
    <row r="55" s="1" customFormat="1" ht="10.32" customHeight="1">
      <c r="B55" s="48"/>
      <c r="C55" s="49"/>
      <c r="D55" s="49"/>
      <c r="E55" s="49"/>
      <c r="F55" s="49"/>
      <c r="G55" s="49"/>
      <c r="H55" s="49"/>
      <c r="I55" s="158"/>
      <c r="J55" s="49"/>
      <c r="K55" s="53"/>
    </row>
    <row r="56" s="1" customFormat="1" ht="29.28" customHeight="1">
      <c r="B56" s="48"/>
      <c r="C56" s="190" t="s">
        <v>141</v>
      </c>
      <c r="D56" s="49"/>
      <c r="E56" s="49"/>
      <c r="F56" s="49"/>
      <c r="G56" s="49"/>
      <c r="H56" s="49"/>
      <c r="I56" s="158"/>
      <c r="J56" s="169">
        <f>J84</f>
        <v>0</v>
      </c>
      <c r="K56" s="53"/>
      <c r="AU56" s="25" t="s">
        <v>142</v>
      </c>
    </row>
    <row r="57" s="8" customFormat="1" ht="24.96" customHeight="1">
      <c r="B57" s="191"/>
      <c r="C57" s="192"/>
      <c r="D57" s="193" t="s">
        <v>227</v>
      </c>
      <c r="E57" s="194"/>
      <c r="F57" s="194"/>
      <c r="G57" s="194"/>
      <c r="H57" s="194"/>
      <c r="I57" s="195"/>
      <c r="J57" s="196">
        <f>J85</f>
        <v>0</v>
      </c>
      <c r="K57" s="197"/>
    </row>
    <row r="58" s="9" customFormat="1" ht="19.92" customHeight="1">
      <c r="B58" s="198"/>
      <c r="C58" s="199"/>
      <c r="D58" s="200" t="s">
        <v>228</v>
      </c>
      <c r="E58" s="201"/>
      <c r="F58" s="201"/>
      <c r="G58" s="201"/>
      <c r="H58" s="201"/>
      <c r="I58" s="202"/>
      <c r="J58" s="203">
        <f>J86</f>
        <v>0</v>
      </c>
      <c r="K58" s="204"/>
    </row>
    <row r="59" s="8" customFormat="1" ht="24.96" customHeight="1">
      <c r="B59" s="191"/>
      <c r="C59" s="192"/>
      <c r="D59" s="193" t="s">
        <v>229</v>
      </c>
      <c r="E59" s="194"/>
      <c r="F59" s="194"/>
      <c r="G59" s="194"/>
      <c r="H59" s="194"/>
      <c r="I59" s="195"/>
      <c r="J59" s="196">
        <f>J102</f>
        <v>0</v>
      </c>
      <c r="K59" s="197"/>
    </row>
    <row r="60" s="9" customFormat="1" ht="19.92" customHeight="1">
      <c r="B60" s="198"/>
      <c r="C60" s="199"/>
      <c r="D60" s="200" t="s">
        <v>230</v>
      </c>
      <c r="E60" s="201"/>
      <c r="F60" s="201"/>
      <c r="G60" s="201"/>
      <c r="H60" s="201"/>
      <c r="I60" s="202"/>
      <c r="J60" s="203">
        <f>J103</f>
        <v>0</v>
      </c>
      <c r="K60" s="204"/>
    </row>
    <row r="61" s="9" customFormat="1" ht="19.92" customHeight="1">
      <c r="B61" s="198"/>
      <c r="C61" s="199"/>
      <c r="D61" s="200" t="s">
        <v>231</v>
      </c>
      <c r="E61" s="201"/>
      <c r="F61" s="201"/>
      <c r="G61" s="201"/>
      <c r="H61" s="201"/>
      <c r="I61" s="202"/>
      <c r="J61" s="203">
        <f>J106</f>
        <v>0</v>
      </c>
      <c r="K61" s="204"/>
    </row>
    <row r="62" s="9" customFormat="1" ht="19.92" customHeight="1">
      <c r="B62" s="198"/>
      <c r="C62" s="199"/>
      <c r="D62" s="200" t="s">
        <v>232</v>
      </c>
      <c r="E62" s="201"/>
      <c r="F62" s="201"/>
      <c r="G62" s="201"/>
      <c r="H62" s="201"/>
      <c r="I62" s="202"/>
      <c r="J62" s="203">
        <f>J286</f>
        <v>0</v>
      </c>
      <c r="K62" s="204"/>
    </row>
    <row r="63" s="8" customFormat="1" ht="24.96" customHeight="1">
      <c r="B63" s="191"/>
      <c r="C63" s="192"/>
      <c r="D63" s="193" t="s">
        <v>143</v>
      </c>
      <c r="E63" s="194"/>
      <c r="F63" s="194"/>
      <c r="G63" s="194"/>
      <c r="H63" s="194"/>
      <c r="I63" s="195"/>
      <c r="J63" s="196">
        <f>J311</f>
        <v>0</v>
      </c>
      <c r="K63" s="197"/>
    </row>
    <row r="64" s="9" customFormat="1" ht="19.92" customHeight="1">
      <c r="B64" s="198"/>
      <c r="C64" s="199"/>
      <c r="D64" s="200" t="s">
        <v>233</v>
      </c>
      <c r="E64" s="201"/>
      <c r="F64" s="201"/>
      <c r="G64" s="201"/>
      <c r="H64" s="201"/>
      <c r="I64" s="202"/>
      <c r="J64" s="203">
        <f>J312</f>
        <v>0</v>
      </c>
      <c r="K64" s="204"/>
    </row>
    <row r="65" s="1" customFormat="1" ht="21.84" customHeight="1">
      <c r="B65" s="48"/>
      <c r="C65" s="49"/>
      <c r="D65" s="49"/>
      <c r="E65" s="49"/>
      <c r="F65" s="49"/>
      <c r="G65" s="49"/>
      <c r="H65" s="49"/>
      <c r="I65" s="158"/>
      <c r="J65" s="49"/>
      <c r="K65" s="53"/>
    </row>
    <row r="66" s="1" customFormat="1" ht="6.96" customHeight="1">
      <c r="B66" s="69"/>
      <c r="C66" s="70"/>
      <c r="D66" s="70"/>
      <c r="E66" s="70"/>
      <c r="F66" s="70"/>
      <c r="G66" s="70"/>
      <c r="H66" s="70"/>
      <c r="I66" s="180"/>
      <c r="J66" s="70"/>
      <c r="K66" s="71"/>
    </row>
    <row r="70" s="1" customFormat="1" ht="6.96" customHeight="1">
      <c r="B70" s="72"/>
      <c r="C70" s="73"/>
      <c r="D70" s="73"/>
      <c r="E70" s="73"/>
      <c r="F70" s="73"/>
      <c r="G70" s="73"/>
      <c r="H70" s="73"/>
      <c r="I70" s="183"/>
      <c r="J70" s="73"/>
      <c r="K70" s="73"/>
      <c r="L70" s="74"/>
    </row>
    <row r="71" s="1" customFormat="1" ht="36.96" customHeight="1">
      <c r="B71" s="48"/>
      <c r="C71" s="75" t="s">
        <v>145</v>
      </c>
      <c r="D71" s="76"/>
      <c r="E71" s="76"/>
      <c r="F71" s="76"/>
      <c r="G71" s="76"/>
      <c r="H71" s="76"/>
      <c r="I71" s="205"/>
      <c r="J71" s="76"/>
      <c r="K71" s="76"/>
      <c r="L71" s="74"/>
    </row>
    <row r="72" s="1" customFormat="1" ht="6.96" customHeight="1">
      <c r="B72" s="48"/>
      <c r="C72" s="76"/>
      <c r="D72" s="76"/>
      <c r="E72" s="76"/>
      <c r="F72" s="76"/>
      <c r="G72" s="76"/>
      <c r="H72" s="76"/>
      <c r="I72" s="205"/>
      <c r="J72" s="76"/>
      <c r="K72" s="76"/>
      <c r="L72" s="74"/>
    </row>
    <row r="73" s="1" customFormat="1" ht="14.4" customHeight="1">
      <c r="B73" s="48"/>
      <c r="C73" s="78" t="s">
        <v>18</v>
      </c>
      <c r="D73" s="76"/>
      <c r="E73" s="76"/>
      <c r="F73" s="76"/>
      <c r="G73" s="76"/>
      <c r="H73" s="76"/>
      <c r="I73" s="205"/>
      <c r="J73" s="76"/>
      <c r="K73" s="76"/>
      <c r="L73" s="74"/>
    </row>
    <row r="74" s="1" customFormat="1" ht="16.5" customHeight="1">
      <c r="B74" s="48"/>
      <c r="C74" s="76"/>
      <c r="D74" s="76"/>
      <c r="E74" s="206" t="str">
        <f>E7</f>
        <v>Vrátkov - splašková kanalizace a ČOV</v>
      </c>
      <c r="F74" s="78"/>
      <c r="G74" s="78"/>
      <c r="H74" s="78"/>
      <c r="I74" s="205"/>
      <c r="J74" s="76"/>
      <c r="K74" s="76"/>
      <c r="L74" s="74"/>
    </row>
    <row r="75" s="1" customFormat="1" ht="14.4" customHeight="1">
      <c r="B75" s="48"/>
      <c r="C75" s="78" t="s">
        <v>136</v>
      </c>
      <c r="D75" s="76"/>
      <c r="E75" s="76"/>
      <c r="F75" s="76"/>
      <c r="G75" s="76"/>
      <c r="H75" s="76"/>
      <c r="I75" s="205"/>
      <c r="J75" s="76"/>
      <c r="K75" s="76"/>
      <c r="L75" s="74"/>
    </row>
    <row r="76" s="1" customFormat="1" ht="17.25" customHeight="1">
      <c r="B76" s="48"/>
      <c r="C76" s="76"/>
      <c r="D76" s="76"/>
      <c r="E76" s="84" t="str">
        <f>E9</f>
        <v>PS 02 - Elektrotechnická část ČOV</v>
      </c>
      <c r="F76" s="76"/>
      <c r="G76" s="76"/>
      <c r="H76" s="76"/>
      <c r="I76" s="205"/>
      <c r="J76" s="76"/>
      <c r="K76" s="76"/>
      <c r="L76" s="74"/>
    </row>
    <row r="77" s="1" customFormat="1" ht="6.96" customHeight="1">
      <c r="B77" s="48"/>
      <c r="C77" s="76"/>
      <c r="D77" s="76"/>
      <c r="E77" s="76"/>
      <c r="F77" s="76"/>
      <c r="G77" s="76"/>
      <c r="H77" s="76"/>
      <c r="I77" s="205"/>
      <c r="J77" s="76"/>
      <c r="K77" s="76"/>
      <c r="L77" s="74"/>
    </row>
    <row r="78" s="1" customFormat="1" ht="18" customHeight="1">
      <c r="B78" s="48"/>
      <c r="C78" s="78" t="s">
        <v>24</v>
      </c>
      <c r="D78" s="76"/>
      <c r="E78" s="76"/>
      <c r="F78" s="207" t="str">
        <f>F12</f>
        <v>obec Vrátkov</v>
      </c>
      <c r="G78" s="76"/>
      <c r="H78" s="76"/>
      <c r="I78" s="208" t="s">
        <v>26</v>
      </c>
      <c r="J78" s="87" t="str">
        <f>IF(J12="","",J12)</f>
        <v>23. 4. 2018</v>
      </c>
      <c r="K78" s="76"/>
      <c r="L78" s="74"/>
    </row>
    <row r="79" s="1" customFormat="1" ht="6.96" customHeight="1">
      <c r="B79" s="48"/>
      <c r="C79" s="76"/>
      <c r="D79" s="76"/>
      <c r="E79" s="76"/>
      <c r="F79" s="76"/>
      <c r="G79" s="76"/>
      <c r="H79" s="76"/>
      <c r="I79" s="205"/>
      <c r="J79" s="76"/>
      <c r="K79" s="76"/>
      <c r="L79" s="74"/>
    </row>
    <row r="80" s="1" customFormat="1">
      <c r="B80" s="48"/>
      <c r="C80" s="78" t="s">
        <v>32</v>
      </c>
      <c r="D80" s="76"/>
      <c r="E80" s="76"/>
      <c r="F80" s="207" t="str">
        <f>E15</f>
        <v>obec Vrátkov</v>
      </c>
      <c r="G80" s="76"/>
      <c r="H80" s="76"/>
      <c r="I80" s="208" t="s">
        <v>39</v>
      </c>
      <c r="J80" s="207" t="str">
        <f>E21</f>
        <v>Ing. Liběna Knapová</v>
      </c>
      <c r="K80" s="76"/>
      <c r="L80" s="74"/>
    </row>
    <row r="81" s="1" customFormat="1" ht="14.4" customHeight="1">
      <c r="B81" s="48"/>
      <c r="C81" s="78" t="s">
        <v>37</v>
      </c>
      <c r="D81" s="76"/>
      <c r="E81" s="76"/>
      <c r="F81" s="207" t="str">
        <f>IF(E18="","",E18)</f>
        <v/>
      </c>
      <c r="G81" s="76"/>
      <c r="H81" s="76"/>
      <c r="I81" s="205"/>
      <c r="J81" s="76"/>
      <c r="K81" s="76"/>
      <c r="L81" s="74"/>
    </row>
    <row r="82" s="1" customFormat="1" ht="10.32" customHeight="1">
      <c r="B82" s="48"/>
      <c r="C82" s="76"/>
      <c r="D82" s="76"/>
      <c r="E82" s="76"/>
      <c r="F82" s="76"/>
      <c r="G82" s="76"/>
      <c r="H82" s="76"/>
      <c r="I82" s="205"/>
      <c r="J82" s="76"/>
      <c r="K82" s="76"/>
      <c r="L82" s="74"/>
    </row>
    <row r="83" s="10" customFormat="1" ht="29.28" customHeight="1">
      <c r="B83" s="209"/>
      <c r="C83" s="210" t="s">
        <v>146</v>
      </c>
      <c r="D83" s="211" t="s">
        <v>64</v>
      </c>
      <c r="E83" s="211" t="s">
        <v>60</v>
      </c>
      <c r="F83" s="211" t="s">
        <v>147</v>
      </c>
      <c r="G83" s="211" t="s">
        <v>148</v>
      </c>
      <c r="H83" s="211" t="s">
        <v>149</v>
      </c>
      <c r="I83" s="212" t="s">
        <v>150</v>
      </c>
      <c r="J83" s="211" t="s">
        <v>140</v>
      </c>
      <c r="K83" s="213" t="s">
        <v>151</v>
      </c>
      <c r="L83" s="214"/>
      <c r="M83" s="104" t="s">
        <v>152</v>
      </c>
      <c r="N83" s="105" t="s">
        <v>49</v>
      </c>
      <c r="O83" s="105" t="s">
        <v>153</v>
      </c>
      <c r="P83" s="105" t="s">
        <v>154</v>
      </c>
      <c r="Q83" s="105" t="s">
        <v>155</v>
      </c>
      <c r="R83" s="105" t="s">
        <v>156</v>
      </c>
      <c r="S83" s="105" t="s">
        <v>157</v>
      </c>
      <c r="T83" s="106" t="s">
        <v>158</v>
      </c>
    </row>
    <row r="84" s="1" customFormat="1" ht="29.28" customHeight="1">
      <c r="B84" s="48"/>
      <c r="C84" s="110" t="s">
        <v>141</v>
      </c>
      <c r="D84" s="76"/>
      <c r="E84" s="76"/>
      <c r="F84" s="76"/>
      <c r="G84" s="76"/>
      <c r="H84" s="76"/>
      <c r="I84" s="205"/>
      <c r="J84" s="215">
        <f>BK84</f>
        <v>0</v>
      </c>
      <c r="K84" s="76"/>
      <c r="L84" s="74"/>
      <c r="M84" s="107"/>
      <c r="N84" s="108"/>
      <c r="O84" s="108"/>
      <c r="P84" s="216">
        <f>P85+P102+P311</f>
        <v>0</v>
      </c>
      <c r="Q84" s="108"/>
      <c r="R84" s="216">
        <f>R85+R102+R311</f>
        <v>15.12051</v>
      </c>
      <c r="S84" s="108"/>
      <c r="T84" s="217">
        <f>T85+T102+T311</f>
        <v>0.23000000000000004</v>
      </c>
      <c r="AT84" s="25" t="s">
        <v>78</v>
      </c>
      <c r="AU84" s="25" t="s">
        <v>142</v>
      </c>
      <c r="BK84" s="218">
        <f>BK85+BK102+BK311</f>
        <v>0</v>
      </c>
    </row>
    <row r="85" s="11" customFormat="1" ht="37.44001" customHeight="1">
      <c r="B85" s="219"/>
      <c r="C85" s="220"/>
      <c r="D85" s="221" t="s">
        <v>78</v>
      </c>
      <c r="E85" s="222" t="s">
        <v>234</v>
      </c>
      <c r="F85" s="222" t="s">
        <v>235</v>
      </c>
      <c r="G85" s="220"/>
      <c r="H85" s="220"/>
      <c r="I85" s="223"/>
      <c r="J85" s="224">
        <f>BK85</f>
        <v>0</v>
      </c>
      <c r="K85" s="220"/>
      <c r="L85" s="225"/>
      <c r="M85" s="226"/>
      <c r="N85" s="227"/>
      <c r="O85" s="227"/>
      <c r="P85" s="228">
        <f>P86</f>
        <v>0</v>
      </c>
      <c r="Q85" s="227"/>
      <c r="R85" s="228">
        <f>R86</f>
        <v>0</v>
      </c>
      <c r="S85" s="227"/>
      <c r="T85" s="229">
        <f>T86</f>
        <v>0.23000000000000004</v>
      </c>
      <c r="AR85" s="230" t="s">
        <v>87</v>
      </c>
      <c r="AT85" s="231" t="s">
        <v>78</v>
      </c>
      <c r="AU85" s="231" t="s">
        <v>79</v>
      </c>
      <c r="AY85" s="230" t="s">
        <v>162</v>
      </c>
      <c r="BK85" s="232">
        <f>BK86</f>
        <v>0</v>
      </c>
    </row>
    <row r="86" s="11" customFormat="1" ht="19.92" customHeight="1">
      <c r="B86" s="219"/>
      <c r="C86" s="220"/>
      <c r="D86" s="221" t="s">
        <v>78</v>
      </c>
      <c r="E86" s="233" t="s">
        <v>199</v>
      </c>
      <c r="F86" s="233" t="s">
        <v>236</v>
      </c>
      <c r="G86" s="220"/>
      <c r="H86" s="220"/>
      <c r="I86" s="223"/>
      <c r="J86" s="234">
        <f>BK86</f>
        <v>0</v>
      </c>
      <c r="K86" s="220"/>
      <c r="L86" s="225"/>
      <c r="M86" s="226"/>
      <c r="N86" s="227"/>
      <c r="O86" s="227"/>
      <c r="P86" s="228">
        <f>SUM(P87:P101)</f>
        <v>0</v>
      </c>
      <c r="Q86" s="227"/>
      <c r="R86" s="228">
        <f>SUM(R87:R101)</f>
        <v>0</v>
      </c>
      <c r="S86" s="227"/>
      <c r="T86" s="229">
        <f>SUM(T87:T101)</f>
        <v>0.23000000000000004</v>
      </c>
      <c r="AR86" s="230" t="s">
        <v>87</v>
      </c>
      <c r="AT86" s="231" t="s">
        <v>78</v>
      </c>
      <c r="AU86" s="231" t="s">
        <v>87</v>
      </c>
      <c r="AY86" s="230" t="s">
        <v>162</v>
      </c>
      <c r="BK86" s="232">
        <f>SUM(BK87:BK101)</f>
        <v>0</v>
      </c>
    </row>
    <row r="87" s="1" customFormat="1" ht="38.25" customHeight="1">
      <c r="B87" s="48"/>
      <c r="C87" s="235" t="s">
        <v>87</v>
      </c>
      <c r="D87" s="235" t="s">
        <v>165</v>
      </c>
      <c r="E87" s="236" t="s">
        <v>237</v>
      </c>
      <c r="F87" s="237" t="s">
        <v>238</v>
      </c>
      <c r="G87" s="238" t="s">
        <v>174</v>
      </c>
      <c r="H87" s="239">
        <v>8</v>
      </c>
      <c r="I87" s="240"/>
      <c r="J87" s="239">
        <f>ROUND(I87*H87,1)</f>
        <v>0</v>
      </c>
      <c r="K87" s="237" t="s">
        <v>239</v>
      </c>
      <c r="L87" s="74"/>
      <c r="M87" s="241" t="s">
        <v>36</v>
      </c>
      <c r="N87" s="242" t="s">
        <v>50</v>
      </c>
      <c r="O87" s="49"/>
      <c r="P87" s="243">
        <f>O87*H87</f>
        <v>0</v>
      </c>
      <c r="Q87" s="243">
        <v>0</v>
      </c>
      <c r="R87" s="243">
        <f>Q87*H87</f>
        <v>0</v>
      </c>
      <c r="S87" s="243">
        <v>0.001</v>
      </c>
      <c r="T87" s="244">
        <f>S87*H87</f>
        <v>0.0080000000000000002</v>
      </c>
      <c r="AR87" s="25" t="s">
        <v>179</v>
      </c>
      <c r="AT87" s="25" t="s">
        <v>165</v>
      </c>
      <c r="AU87" s="25" t="s">
        <v>89</v>
      </c>
      <c r="AY87" s="25" t="s">
        <v>162</v>
      </c>
      <c r="BE87" s="245">
        <f>IF(N87="základní",J87,0)</f>
        <v>0</v>
      </c>
      <c r="BF87" s="245">
        <f>IF(N87="snížená",J87,0)</f>
        <v>0</v>
      </c>
      <c r="BG87" s="245">
        <f>IF(N87="zákl. přenesená",J87,0)</f>
        <v>0</v>
      </c>
      <c r="BH87" s="245">
        <f>IF(N87="sníž. přenesená",J87,0)</f>
        <v>0</v>
      </c>
      <c r="BI87" s="245">
        <f>IF(N87="nulová",J87,0)</f>
        <v>0</v>
      </c>
      <c r="BJ87" s="25" t="s">
        <v>87</v>
      </c>
      <c r="BK87" s="245">
        <f>ROUND(I87*H87,1)</f>
        <v>0</v>
      </c>
      <c r="BL87" s="25" t="s">
        <v>179</v>
      </c>
      <c r="BM87" s="25" t="s">
        <v>240</v>
      </c>
    </row>
    <row r="88" s="13" customFormat="1">
      <c r="B88" s="261"/>
      <c r="C88" s="262"/>
      <c r="D88" s="248" t="s">
        <v>171</v>
      </c>
      <c r="E88" s="263" t="s">
        <v>36</v>
      </c>
      <c r="F88" s="264" t="s">
        <v>241</v>
      </c>
      <c r="G88" s="262"/>
      <c r="H88" s="263" t="s">
        <v>36</v>
      </c>
      <c r="I88" s="265"/>
      <c r="J88" s="262"/>
      <c r="K88" s="262"/>
      <c r="L88" s="266"/>
      <c r="M88" s="267"/>
      <c r="N88" s="268"/>
      <c r="O88" s="268"/>
      <c r="P88" s="268"/>
      <c r="Q88" s="268"/>
      <c r="R88" s="268"/>
      <c r="S88" s="268"/>
      <c r="T88" s="269"/>
      <c r="AT88" s="270" t="s">
        <v>171</v>
      </c>
      <c r="AU88" s="270" t="s">
        <v>89</v>
      </c>
      <c r="AV88" s="13" t="s">
        <v>87</v>
      </c>
      <c r="AW88" s="13" t="s">
        <v>42</v>
      </c>
      <c r="AX88" s="13" t="s">
        <v>79</v>
      </c>
      <c r="AY88" s="270" t="s">
        <v>162</v>
      </c>
    </row>
    <row r="89" s="12" customFormat="1">
      <c r="B89" s="246"/>
      <c r="C89" s="247"/>
      <c r="D89" s="248" t="s">
        <v>171</v>
      </c>
      <c r="E89" s="249" t="s">
        <v>36</v>
      </c>
      <c r="F89" s="250" t="s">
        <v>195</v>
      </c>
      <c r="G89" s="247"/>
      <c r="H89" s="251">
        <v>8</v>
      </c>
      <c r="I89" s="252"/>
      <c r="J89" s="247"/>
      <c r="K89" s="247"/>
      <c r="L89" s="253"/>
      <c r="M89" s="254"/>
      <c r="N89" s="255"/>
      <c r="O89" s="255"/>
      <c r="P89" s="255"/>
      <c r="Q89" s="255"/>
      <c r="R89" s="255"/>
      <c r="S89" s="255"/>
      <c r="T89" s="256"/>
      <c r="AT89" s="257" t="s">
        <v>171</v>
      </c>
      <c r="AU89" s="257" t="s">
        <v>89</v>
      </c>
      <c r="AV89" s="12" t="s">
        <v>89</v>
      </c>
      <c r="AW89" s="12" t="s">
        <v>42</v>
      </c>
      <c r="AX89" s="12" t="s">
        <v>87</v>
      </c>
      <c r="AY89" s="257" t="s">
        <v>162</v>
      </c>
    </row>
    <row r="90" s="1" customFormat="1" ht="38.25" customHeight="1">
      <c r="B90" s="48"/>
      <c r="C90" s="235" t="s">
        <v>89</v>
      </c>
      <c r="D90" s="235" t="s">
        <v>165</v>
      </c>
      <c r="E90" s="236" t="s">
        <v>242</v>
      </c>
      <c r="F90" s="237" t="s">
        <v>243</v>
      </c>
      <c r="G90" s="238" t="s">
        <v>174</v>
      </c>
      <c r="H90" s="239">
        <v>2</v>
      </c>
      <c r="I90" s="240"/>
      <c r="J90" s="239">
        <f>ROUND(I90*H90,1)</f>
        <v>0</v>
      </c>
      <c r="K90" s="237" t="s">
        <v>239</v>
      </c>
      <c r="L90" s="74"/>
      <c r="M90" s="241" t="s">
        <v>36</v>
      </c>
      <c r="N90" s="242" t="s">
        <v>50</v>
      </c>
      <c r="O90" s="49"/>
      <c r="P90" s="243">
        <f>O90*H90</f>
        <v>0</v>
      </c>
      <c r="Q90" s="243">
        <v>0</v>
      </c>
      <c r="R90" s="243">
        <f>Q90*H90</f>
        <v>0</v>
      </c>
      <c r="S90" s="243">
        <v>0.001</v>
      </c>
      <c r="T90" s="244">
        <f>S90*H90</f>
        <v>0.002</v>
      </c>
      <c r="AR90" s="25" t="s">
        <v>179</v>
      </c>
      <c r="AT90" s="25" t="s">
        <v>165</v>
      </c>
      <c r="AU90" s="25" t="s">
        <v>89</v>
      </c>
      <c r="AY90" s="25" t="s">
        <v>162</v>
      </c>
      <c r="BE90" s="245">
        <f>IF(N90="základní",J90,0)</f>
        <v>0</v>
      </c>
      <c r="BF90" s="245">
        <f>IF(N90="snížená",J90,0)</f>
        <v>0</v>
      </c>
      <c r="BG90" s="245">
        <f>IF(N90="zákl. přenesená",J90,0)</f>
        <v>0</v>
      </c>
      <c r="BH90" s="245">
        <f>IF(N90="sníž. přenesená",J90,0)</f>
        <v>0</v>
      </c>
      <c r="BI90" s="245">
        <f>IF(N90="nulová",J90,0)</f>
        <v>0</v>
      </c>
      <c r="BJ90" s="25" t="s">
        <v>87</v>
      </c>
      <c r="BK90" s="245">
        <f>ROUND(I90*H90,1)</f>
        <v>0</v>
      </c>
      <c r="BL90" s="25" t="s">
        <v>179</v>
      </c>
      <c r="BM90" s="25" t="s">
        <v>244</v>
      </c>
    </row>
    <row r="91" s="13" customFormat="1">
      <c r="B91" s="261"/>
      <c r="C91" s="262"/>
      <c r="D91" s="248" t="s">
        <v>171</v>
      </c>
      <c r="E91" s="263" t="s">
        <v>36</v>
      </c>
      <c r="F91" s="264" t="s">
        <v>241</v>
      </c>
      <c r="G91" s="262"/>
      <c r="H91" s="263" t="s">
        <v>36</v>
      </c>
      <c r="I91" s="265"/>
      <c r="J91" s="262"/>
      <c r="K91" s="262"/>
      <c r="L91" s="266"/>
      <c r="M91" s="267"/>
      <c r="N91" s="268"/>
      <c r="O91" s="268"/>
      <c r="P91" s="268"/>
      <c r="Q91" s="268"/>
      <c r="R91" s="268"/>
      <c r="S91" s="268"/>
      <c r="T91" s="269"/>
      <c r="AT91" s="270" t="s">
        <v>171</v>
      </c>
      <c r="AU91" s="270" t="s">
        <v>89</v>
      </c>
      <c r="AV91" s="13" t="s">
        <v>87</v>
      </c>
      <c r="AW91" s="13" t="s">
        <v>42</v>
      </c>
      <c r="AX91" s="13" t="s">
        <v>79</v>
      </c>
      <c r="AY91" s="270" t="s">
        <v>162</v>
      </c>
    </row>
    <row r="92" s="12" customFormat="1">
      <c r="B92" s="246"/>
      <c r="C92" s="247"/>
      <c r="D92" s="248" t="s">
        <v>171</v>
      </c>
      <c r="E92" s="249" t="s">
        <v>36</v>
      </c>
      <c r="F92" s="250" t="s">
        <v>89</v>
      </c>
      <c r="G92" s="247"/>
      <c r="H92" s="251">
        <v>2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171</v>
      </c>
      <c r="AU92" s="257" t="s">
        <v>89</v>
      </c>
      <c r="AV92" s="12" t="s">
        <v>89</v>
      </c>
      <c r="AW92" s="12" t="s">
        <v>42</v>
      </c>
      <c r="AX92" s="12" t="s">
        <v>87</v>
      </c>
      <c r="AY92" s="257" t="s">
        <v>162</v>
      </c>
    </row>
    <row r="93" s="1" customFormat="1" ht="16.5" customHeight="1">
      <c r="B93" s="48"/>
      <c r="C93" s="235" t="s">
        <v>161</v>
      </c>
      <c r="D93" s="235" t="s">
        <v>165</v>
      </c>
      <c r="E93" s="236" t="s">
        <v>245</v>
      </c>
      <c r="F93" s="237" t="s">
        <v>246</v>
      </c>
      <c r="G93" s="238" t="s">
        <v>247</v>
      </c>
      <c r="H93" s="239">
        <v>20</v>
      </c>
      <c r="I93" s="240"/>
      <c r="J93" s="239">
        <f>ROUND(I93*H93,1)</f>
        <v>0</v>
      </c>
      <c r="K93" s="237" t="s">
        <v>239</v>
      </c>
      <c r="L93" s="74"/>
      <c r="M93" s="241" t="s">
        <v>36</v>
      </c>
      <c r="N93" s="242" t="s">
        <v>50</v>
      </c>
      <c r="O93" s="49"/>
      <c r="P93" s="243">
        <f>O93*H93</f>
        <v>0</v>
      </c>
      <c r="Q93" s="243">
        <v>0</v>
      </c>
      <c r="R93" s="243">
        <f>Q93*H93</f>
        <v>0</v>
      </c>
      <c r="S93" s="243">
        <v>0.0070000000000000001</v>
      </c>
      <c r="T93" s="244">
        <f>S93*H93</f>
        <v>0.14000000000000001</v>
      </c>
      <c r="AR93" s="25" t="s">
        <v>179</v>
      </c>
      <c r="AT93" s="25" t="s">
        <v>165</v>
      </c>
      <c r="AU93" s="25" t="s">
        <v>89</v>
      </c>
      <c r="AY93" s="25" t="s">
        <v>162</v>
      </c>
      <c r="BE93" s="245">
        <f>IF(N93="základní",J93,0)</f>
        <v>0</v>
      </c>
      <c r="BF93" s="245">
        <f>IF(N93="snížená",J93,0)</f>
        <v>0</v>
      </c>
      <c r="BG93" s="245">
        <f>IF(N93="zákl. přenesená",J93,0)</f>
        <v>0</v>
      </c>
      <c r="BH93" s="245">
        <f>IF(N93="sníž. přenesená",J93,0)</f>
        <v>0</v>
      </c>
      <c r="BI93" s="245">
        <f>IF(N93="nulová",J93,0)</f>
        <v>0</v>
      </c>
      <c r="BJ93" s="25" t="s">
        <v>87</v>
      </c>
      <c r="BK93" s="245">
        <f>ROUND(I93*H93,1)</f>
        <v>0</v>
      </c>
      <c r="BL93" s="25" t="s">
        <v>179</v>
      </c>
      <c r="BM93" s="25" t="s">
        <v>248</v>
      </c>
    </row>
    <row r="94" s="13" customFormat="1">
      <c r="B94" s="261"/>
      <c r="C94" s="262"/>
      <c r="D94" s="248" t="s">
        <v>171</v>
      </c>
      <c r="E94" s="263" t="s">
        <v>36</v>
      </c>
      <c r="F94" s="264" t="s">
        <v>241</v>
      </c>
      <c r="G94" s="262"/>
      <c r="H94" s="263" t="s">
        <v>36</v>
      </c>
      <c r="I94" s="265"/>
      <c r="J94" s="262"/>
      <c r="K94" s="262"/>
      <c r="L94" s="266"/>
      <c r="M94" s="267"/>
      <c r="N94" s="268"/>
      <c r="O94" s="268"/>
      <c r="P94" s="268"/>
      <c r="Q94" s="268"/>
      <c r="R94" s="268"/>
      <c r="S94" s="268"/>
      <c r="T94" s="269"/>
      <c r="AT94" s="270" t="s">
        <v>171</v>
      </c>
      <c r="AU94" s="270" t="s">
        <v>89</v>
      </c>
      <c r="AV94" s="13" t="s">
        <v>87</v>
      </c>
      <c r="AW94" s="13" t="s">
        <v>42</v>
      </c>
      <c r="AX94" s="13" t="s">
        <v>79</v>
      </c>
      <c r="AY94" s="270" t="s">
        <v>162</v>
      </c>
    </row>
    <row r="95" s="12" customFormat="1">
      <c r="B95" s="246"/>
      <c r="C95" s="247"/>
      <c r="D95" s="248" t="s">
        <v>171</v>
      </c>
      <c r="E95" s="249" t="s">
        <v>36</v>
      </c>
      <c r="F95" s="250" t="s">
        <v>249</v>
      </c>
      <c r="G95" s="247"/>
      <c r="H95" s="251">
        <v>20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171</v>
      </c>
      <c r="AU95" s="257" t="s">
        <v>89</v>
      </c>
      <c r="AV95" s="12" t="s">
        <v>89</v>
      </c>
      <c r="AW95" s="12" t="s">
        <v>42</v>
      </c>
      <c r="AX95" s="12" t="s">
        <v>87</v>
      </c>
      <c r="AY95" s="257" t="s">
        <v>162</v>
      </c>
    </row>
    <row r="96" s="1" customFormat="1" ht="25.5" customHeight="1">
      <c r="B96" s="48"/>
      <c r="C96" s="235" t="s">
        <v>179</v>
      </c>
      <c r="D96" s="235" t="s">
        <v>165</v>
      </c>
      <c r="E96" s="236" t="s">
        <v>250</v>
      </c>
      <c r="F96" s="237" t="s">
        <v>251</v>
      </c>
      <c r="G96" s="238" t="s">
        <v>247</v>
      </c>
      <c r="H96" s="239">
        <v>35</v>
      </c>
      <c r="I96" s="240"/>
      <c r="J96" s="239">
        <f>ROUND(I96*H96,1)</f>
        <v>0</v>
      </c>
      <c r="K96" s="237" t="s">
        <v>239</v>
      </c>
      <c r="L96" s="74"/>
      <c r="M96" s="241" t="s">
        <v>36</v>
      </c>
      <c r="N96" s="242" t="s">
        <v>50</v>
      </c>
      <c r="O96" s="49"/>
      <c r="P96" s="243">
        <f>O96*H96</f>
        <v>0</v>
      </c>
      <c r="Q96" s="243">
        <v>0</v>
      </c>
      <c r="R96" s="243">
        <f>Q96*H96</f>
        <v>0</v>
      </c>
      <c r="S96" s="243">
        <v>0.001</v>
      </c>
      <c r="T96" s="244">
        <f>S96*H96</f>
        <v>0.035000000000000003</v>
      </c>
      <c r="AR96" s="25" t="s">
        <v>179</v>
      </c>
      <c r="AT96" s="25" t="s">
        <v>165</v>
      </c>
      <c r="AU96" s="25" t="s">
        <v>89</v>
      </c>
      <c r="AY96" s="25" t="s">
        <v>162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87</v>
      </c>
      <c r="BK96" s="245">
        <f>ROUND(I96*H96,1)</f>
        <v>0</v>
      </c>
      <c r="BL96" s="25" t="s">
        <v>179</v>
      </c>
      <c r="BM96" s="25" t="s">
        <v>252</v>
      </c>
    </row>
    <row r="97" s="13" customFormat="1">
      <c r="B97" s="261"/>
      <c r="C97" s="262"/>
      <c r="D97" s="248" t="s">
        <v>171</v>
      </c>
      <c r="E97" s="263" t="s">
        <v>36</v>
      </c>
      <c r="F97" s="264" t="s">
        <v>241</v>
      </c>
      <c r="G97" s="262"/>
      <c r="H97" s="263" t="s">
        <v>36</v>
      </c>
      <c r="I97" s="265"/>
      <c r="J97" s="262"/>
      <c r="K97" s="262"/>
      <c r="L97" s="266"/>
      <c r="M97" s="267"/>
      <c r="N97" s="268"/>
      <c r="O97" s="268"/>
      <c r="P97" s="268"/>
      <c r="Q97" s="268"/>
      <c r="R97" s="268"/>
      <c r="S97" s="268"/>
      <c r="T97" s="269"/>
      <c r="AT97" s="270" t="s">
        <v>171</v>
      </c>
      <c r="AU97" s="270" t="s">
        <v>89</v>
      </c>
      <c r="AV97" s="13" t="s">
        <v>87</v>
      </c>
      <c r="AW97" s="13" t="s">
        <v>42</v>
      </c>
      <c r="AX97" s="13" t="s">
        <v>79</v>
      </c>
      <c r="AY97" s="270" t="s">
        <v>162</v>
      </c>
    </row>
    <row r="98" s="12" customFormat="1">
      <c r="B98" s="246"/>
      <c r="C98" s="247"/>
      <c r="D98" s="248" t="s">
        <v>171</v>
      </c>
      <c r="E98" s="249" t="s">
        <v>36</v>
      </c>
      <c r="F98" s="250" t="s">
        <v>253</v>
      </c>
      <c r="G98" s="247"/>
      <c r="H98" s="251">
        <v>35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171</v>
      </c>
      <c r="AU98" s="257" t="s">
        <v>89</v>
      </c>
      <c r="AV98" s="12" t="s">
        <v>89</v>
      </c>
      <c r="AW98" s="12" t="s">
        <v>42</v>
      </c>
      <c r="AX98" s="12" t="s">
        <v>87</v>
      </c>
      <c r="AY98" s="257" t="s">
        <v>162</v>
      </c>
    </row>
    <row r="99" s="1" customFormat="1" ht="25.5" customHeight="1">
      <c r="B99" s="48"/>
      <c r="C99" s="235" t="s">
        <v>183</v>
      </c>
      <c r="D99" s="235" t="s">
        <v>165</v>
      </c>
      <c r="E99" s="236" t="s">
        <v>254</v>
      </c>
      <c r="F99" s="237" t="s">
        <v>255</v>
      </c>
      <c r="G99" s="238" t="s">
        <v>247</v>
      </c>
      <c r="H99" s="239">
        <v>15</v>
      </c>
      <c r="I99" s="240"/>
      <c r="J99" s="239">
        <f>ROUND(I99*H99,1)</f>
        <v>0</v>
      </c>
      <c r="K99" s="237" t="s">
        <v>239</v>
      </c>
      <c r="L99" s="74"/>
      <c r="M99" s="241" t="s">
        <v>36</v>
      </c>
      <c r="N99" s="242" t="s">
        <v>50</v>
      </c>
      <c r="O99" s="49"/>
      <c r="P99" s="243">
        <f>O99*H99</f>
        <v>0</v>
      </c>
      <c r="Q99" s="243">
        <v>0</v>
      </c>
      <c r="R99" s="243">
        <f>Q99*H99</f>
        <v>0</v>
      </c>
      <c r="S99" s="243">
        <v>0.0030000000000000001</v>
      </c>
      <c r="T99" s="244">
        <f>S99*H99</f>
        <v>0.044999999999999998</v>
      </c>
      <c r="AR99" s="25" t="s">
        <v>179</v>
      </c>
      <c r="AT99" s="25" t="s">
        <v>165</v>
      </c>
      <c r="AU99" s="25" t="s">
        <v>89</v>
      </c>
      <c r="AY99" s="25" t="s">
        <v>162</v>
      </c>
      <c r="BE99" s="245">
        <f>IF(N99="základní",J99,0)</f>
        <v>0</v>
      </c>
      <c r="BF99" s="245">
        <f>IF(N99="snížená",J99,0)</f>
        <v>0</v>
      </c>
      <c r="BG99" s="245">
        <f>IF(N99="zákl. přenesená",J99,0)</f>
        <v>0</v>
      </c>
      <c r="BH99" s="245">
        <f>IF(N99="sníž. přenesená",J99,0)</f>
        <v>0</v>
      </c>
      <c r="BI99" s="245">
        <f>IF(N99="nulová",J99,0)</f>
        <v>0</v>
      </c>
      <c r="BJ99" s="25" t="s">
        <v>87</v>
      </c>
      <c r="BK99" s="245">
        <f>ROUND(I99*H99,1)</f>
        <v>0</v>
      </c>
      <c r="BL99" s="25" t="s">
        <v>179</v>
      </c>
      <c r="BM99" s="25" t="s">
        <v>256</v>
      </c>
    </row>
    <row r="100" s="13" customFormat="1">
      <c r="B100" s="261"/>
      <c r="C100" s="262"/>
      <c r="D100" s="248" t="s">
        <v>171</v>
      </c>
      <c r="E100" s="263" t="s">
        <v>36</v>
      </c>
      <c r="F100" s="264" t="s">
        <v>241</v>
      </c>
      <c r="G100" s="262"/>
      <c r="H100" s="263" t="s">
        <v>36</v>
      </c>
      <c r="I100" s="265"/>
      <c r="J100" s="262"/>
      <c r="K100" s="262"/>
      <c r="L100" s="266"/>
      <c r="M100" s="267"/>
      <c r="N100" s="268"/>
      <c r="O100" s="268"/>
      <c r="P100" s="268"/>
      <c r="Q100" s="268"/>
      <c r="R100" s="268"/>
      <c r="S100" s="268"/>
      <c r="T100" s="269"/>
      <c r="AT100" s="270" t="s">
        <v>171</v>
      </c>
      <c r="AU100" s="270" t="s">
        <v>89</v>
      </c>
      <c r="AV100" s="13" t="s">
        <v>87</v>
      </c>
      <c r="AW100" s="13" t="s">
        <v>42</v>
      </c>
      <c r="AX100" s="13" t="s">
        <v>79</v>
      </c>
      <c r="AY100" s="270" t="s">
        <v>162</v>
      </c>
    </row>
    <row r="101" s="12" customFormat="1">
      <c r="B101" s="246"/>
      <c r="C101" s="247"/>
      <c r="D101" s="248" t="s">
        <v>171</v>
      </c>
      <c r="E101" s="249" t="s">
        <v>36</v>
      </c>
      <c r="F101" s="250" t="s">
        <v>10</v>
      </c>
      <c r="G101" s="247"/>
      <c r="H101" s="251">
        <v>15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171</v>
      </c>
      <c r="AU101" s="257" t="s">
        <v>89</v>
      </c>
      <c r="AV101" s="12" t="s">
        <v>89</v>
      </c>
      <c r="AW101" s="12" t="s">
        <v>42</v>
      </c>
      <c r="AX101" s="12" t="s">
        <v>87</v>
      </c>
      <c r="AY101" s="257" t="s">
        <v>162</v>
      </c>
    </row>
    <row r="102" s="11" customFormat="1" ht="37.44001" customHeight="1">
      <c r="B102" s="219"/>
      <c r="C102" s="220"/>
      <c r="D102" s="221" t="s">
        <v>78</v>
      </c>
      <c r="E102" s="222" t="s">
        <v>257</v>
      </c>
      <c r="F102" s="222" t="s">
        <v>258</v>
      </c>
      <c r="G102" s="220"/>
      <c r="H102" s="220"/>
      <c r="I102" s="223"/>
      <c r="J102" s="224">
        <f>BK102</f>
        <v>0</v>
      </c>
      <c r="K102" s="220"/>
      <c r="L102" s="225"/>
      <c r="M102" s="226"/>
      <c r="N102" s="227"/>
      <c r="O102" s="227"/>
      <c r="P102" s="228">
        <f>P103+P106+P286</f>
        <v>0</v>
      </c>
      <c r="Q102" s="227"/>
      <c r="R102" s="228">
        <f>R103+R106+R286</f>
        <v>0.31618000000000002</v>
      </c>
      <c r="S102" s="227"/>
      <c r="T102" s="229">
        <f>T103+T106+T286</f>
        <v>0</v>
      </c>
      <c r="AR102" s="230" t="s">
        <v>89</v>
      </c>
      <c r="AT102" s="231" t="s">
        <v>78</v>
      </c>
      <c r="AU102" s="231" t="s">
        <v>79</v>
      </c>
      <c r="AY102" s="230" t="s">
        <v>162</v>
      </c>
      <c r="BK102" s="232">
        <f>BK103+BK106+BK286</f>
        <v>0</v>
      </c>
    </row>
    <row r="103" s="11" customFormat="1" ht="19.92" customHeight="1">
      <c r="B103" s="219"/>
      <c r="C103" s="220"/>
      <c r="D103" s="221" t="s">
        <v>78</v>
      </c>
      <c r="E103" s="233" t="s">
        <v>259</v>
      </c>
      <c r="F103" s="233" t="s">
        <v>260</v>
      </c>
      <c r="G103" s="220"/>
      <c r="H103" s="220"/>
      <c r="I103" s="223"/>
      <c r="J103" s="234">
        <f>BK103</f>
        <v>0</v>
      </c>
      <c r="K103" s="220"/>
      <c r="L103" s="225"/>
      <c r="M103" s="226"/>
      <c r="N103" s="227"/>
      <c r="O103" s="227"/>
      <c r="P103" s="228">
        <f>SUM(P104:P105)</f>
        <v>0</v>
      </c>
      <c r="Q103" s="227"/>
      <c r="R103" s="228">
        <f>SUM(R104:R105)</f>
        <v>0.010659999999999999</v>
      </c>
      <c r="S103" s="227"/>
      <c r="T103" s="229">
        <f>SUM(T104:T105)</f>
        <v>0</v>
      </c>
      <c r="AR103" s="230" t="s">
        <v>89</v>
      </c>
      <c r="AT103" s="231" t="s">
        <v>78</v>
      </c>
      <c r="AU103" s="231" t="s">
        <v>87</v>
      </c>
      <c r="AY103" s="230" t="s">
        <v>162</v>
      </c>
      <c r="BK103" s="232">
        <f>SUM(BK104:BK105)</f>
        <v>0</v>
      </c>
    </row>
    <row r="104" s="1" customFormat="1" ht="25.5" customHeight="1">
      <c r="B104" s="48"/>
      <c r="C104" s="235" t="s">
        <v>187</v>
      </c>
      <c r="D104" s="235" t="s">
        <v>165</v>
      </c>
      <c r="E104" s="236" t="s">
        <v>261</v>
      </c>
      <c r="F104" s="237" t="s">
        <v>262</v>
      </c>
      <c r="G104" s="238" t="s">
        <v>263</v>
      </c>
      <c r="H104" s="239">
        <v>1</v>
      </c>
      <c r="I104" s="240"/>
      <c r="J104" s="239">
        <f>ROUND(I104*H104,1)</f>
        <v>0</v>
      </c>
      <c r="K104" s="237" t="s">
        <v>239</v>
      </c>
      <c r="L104" s="74"/>
      <c r="M104" s="241" t="s">
        <v>36</v>
      </c>
      <c r="N104" s="242" t="s">
        <v>50</v>
      </c>
      <c r="O104" s="49"/>
      <c r="P104" s="243">
        <f>O104*H104</f>
        <v>0</v>
      </c>
      <c r="Q104" s="243">
        <v>0.010659999999999999</v>
      </c>
      <c r="R104" s="243">
        <f>Q104*H104</f>
        <v>0.010659999999999999</v>
      </c>
      <c r="S104" s="243">
        <v>0</v>
      </c>
      <c r="T104" s="244">
        <f>S104*H104</f>
        <v>0</v>
      </c>
      <c r="AR104" s="25" t="s">
        <v>264</v>
      </c>
      <c r="AT104" s="25" t="s">
        <v>165</v>
      </c>
      <c r="AU104" s="25" t="s">
        <v>89</v>
      </c>
      <c r="AY104" s="25" t="s">
        <v>162</v>
      </c>
      <c r="BE104" s="245">
        <f>IF(N104="základní",J104,0)</f>
        <v>0</v>
      </c>
      <c r="BF104" s="245">
        <f>IF(N104="snížená",J104,0)</f>
        <v>0</v>
      </c>
      <c r="BG104" s="245">
        <f>IF(N104="zákl. přenesená",J104,0)</f>
        <v>0</v>
      </c>
      <c r="BH104" s="245">
        <f>IF(N104="sníž. přenesená",J104,0)</f>
        <v>0</v>
      </c>
      <c r="BI104" s="245">
        <f>IF(N104="nulová",J104,0)</f>
        <v>0</v>
      </c>
      <c r="BJ104" s="25" t="s">
        <v>87</v>
      </c>
      <c r="BK104" s="245">
        <f>ROUND(I104*H104,1)</f>
        <v>0</v>
      </c>
      <c r="BL104" s="25" t="s">
        <v>264</v>
      </c>
      <c r="BM104" s="25" t="s">
        <v>265</v>
      </c>
    </row>
    <row r="105" s="12" customFormat="1">
      <c r="B105" s="246"/>
      <c r="C105" s="247"/>
      <c r="D105" s="248" t="s">
        <v>171</v>
      </c>
      <c r="E105" s="249" t="s">
        <v>36</v>
      </c>
      <c r="F105" s="250" t="s">
        <v>87</v>
      </c>
      <c r="G105" s="247"/>
      <c r="H105" s="251">
        <v>1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171</v>
      </c>
      <c r="AU105" s="257" t="s">
        <v>89</v>
      </c>
      <c r="AV105" s="12" t="s">
        <v>89</v>
      </c>
      <c r="AW105" s="12" t="s">
        <v>42</v>
      </c>
      <c r="AX105" s="12" t="s">
        <v>87</v>
      </c>
      <c r="AY105" s="257" t="s">
        <v>162</v>
      </c>
    </row>
    <row r="106" s="11" customFormat="1" ht="29.88" customHeight="1">
      <c r="B106" s="219"/>
      <c r="C106" s="220"/>
      <c r="D106" s="221" t="s">
        <v>78</v>
      </c>
      <c r="E106" s="233" t="s">
        <v>266</v>
      </c>
      <c r="F106" s="233" t="s">
        <v>267</v>
      </c>
      <c r="G106" s="220"/>
      <c r="H106" s="220"/>
      <c r="I106" s="223"/>
      <c r="J106" s="234">
        <f>BK106</f>
        <v>0</v>
      </c>
      <c r="K106" s="220"/>
      <c r="L106" s="225"/>
      <c r="M106" s="226"/>
      <c r="N106" s="227"/>
      <c r="O106" s="227"/>
      <c r="P106" s="228">
        <f>SUM(P107:P285)</f>
        <v>0</v>
      </c>
      <c r="Q106" s="227"/>
      <c r="R106" s="228">
        <f>SUM(R107:R285)</f>
        <v>0.30552000000000001</v>
      </c>
      <c r="S106" s="227"/>
      <c r="T106" s="229">
        <f>SUM(T107:T285)</f>
        <v>0</v>
      </c>
      <c r="AR106" s="230" t="s">
        <v>89</v>
      </c>
      <c r="AT106" s="231" t="s">
        <v>78</v>
      </c>
      <c r="AU106" s="231" t="s">
        <v>87</v>
      </c>
      <c r="AY106" s="230" t="s">
        <v>162</v>
      </c>
      <c r="BK106" s="232">
        <f>SUM(BK107:BK285)</f>
        <v>0</v>
      </c>
    </row>
    <row r="107" s="1" customFormat="1" ht="38.25" customHeight="1">
      <c r="B107" s="48"/>
      <c r="C107" s="235" t="s">
        <v>191</v>
      </c>
      <c r="D107" s="235" t="s">
        <v>165</v>
      </c>
      <c r="E107" s="236" t="s">
        <v>268</v>
      </c>
      <c r="F107" s="237" t="s">
        <v>269</v>
      </c>
      <c r="G107" s="238" t="s">
        <v>247</v>
      </c>
      <c r="H107" s="239">
        <v>15</v>
      </c>
      <c r="I107" s="240"/>
      <c r="J107" s="239">
        <f>ROUND(I107*H107,1)</f>
        <v>0</v>
      </c>
      <c r="K107" s="237" t="s">
        <v>239</v>
      </c>
      <c r="L107" s="74"/>
      <c r="M107" s="241" t="s">
        <v>36</v>
      </c>
      <c r="N107" s="242" t="s">
        <v>50</v>
      </c>
      <c r="O107" s="49"/>
      <c r="P107" s="243">
        <f>O107*H107</f>
        <v>0</v>
      </c>
      <c r="Q107" s="243">
        <v>0</v>
      </c>
      <c r="R107" s="243">
        <f>Q107*H107</f>
        <v>0</v>
      </c>
      <c r="S107" s="243">
        <v>0</v>
      </c>
      <c r="T107" s="244">
        <f>S107*H107</f>
        <v>0</v>
      </c>
      <c r="AR107" s="25" t="s">
        <v>264</v>
      </c>
      <c r="AT107" s="25" t="s">
        <v>165</v>
      </c>
      <c r="AU107" s="25" t="s">
        <v>89</v>
      </c>
      <c r="AY107" s="25" t="s">
        <v>162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87</v>
      </c>
      <c r="BK107" s="245">
        <f>ROUND(I107*H107,1)</f>
        <v>0</v>
      </c>
      <c r="BL107" s="25" t="s">
        <v>264</v>
      </c>
      <c r="BM107" s="25" t="s">
        <v>270</v>
      </c>
    </row>
    <row r="108" s="13" customFormat="1">
      <c r="B108" s="261"/>
      <c r="C108" s="262"/>
      <c r="D108" s="248" t="s">
        <v>171</v>
      </c>
      <c r="E108" s="263" t="s">
        <v>36</v>
      </c>
      <c r="F108" s="264" t="s">
        <v>241</v>
      </c>
      <c r="G108" s="262"/>
      <c r="H108" s="263" t="s">
        <v>36</v>
      </c>
      <c r="I108" s="265"/>
      <c r="J108" s="262"/>
      <c r="K108" s="262"/>
      <c r="L108" s="266"/>
      <c r="M108" s="267"/>
      <c r="N108" s="268"/>
      <c r="O108" s="268"/>
      <c r="P108" s="268"/>
      <c r="Q108" s="268"/>
      <c r="R108" s="268"/>
      <c r="S108" s="268"/>
      <c r="T108" s="269"/>
      <c r="AT108" s="270" t="s">
        <v>171</v>
      </c>
      <c r="AU108" s="270" t="s">
        <v>89</v>
      </c>
      <c r="AV108" s="13" t="s">
        <v>87</v>
      </c>
      <c r="AW108" s="13" t="s">
        <v>42</v>
      </c>
      <c r="AX108" s="13" t="s">
        <v>79</v>
      </c>
      <c r="AY108" s="270" t="s">
        <v>162</v>
      </c>
    </row>
    <row r="109" s="12" customFormat="1">
      <c r="B109" s="246"/>
      <c r="C109" s="247"/>
      <c r="D109" s="248" t="s">
        <v>171</v>
      </c>
      <c r="E109" s="249" t="s">
        <v>36</v>
      </c>
      <c r="F109" s="250" t="s">
        <v>10</v>
      </c>
      <c r="G109" s="247"/>
      <c r="H109" s="251">
        <v>15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171</v>
      </c>
      <c r="AU109" s="257" t="s">
        <v>89</v>
      </c>
      <c r="AV109" s="12" t="s">
        <v>89</v>
      </c>
      <c r="AW109" s="12" t="s">
        <v>42</v>
      </c>
      <c r="AX109" s="12" t="s">
        <v>87</v>
      </c>
      <c r="AY109" s="257" t="s">
        <v>162</v>
      </c>
    </row>
    <row r="110" s="1" customFormat="1" ht="16.5" customHeight="1">
      <c r="B110" s="48"/>
      <c r="C110" s="271" t="s">
        <v>195</v>
      </c>
      <c r="D110" s="271" t="s">
        <v>159</v>
      </c>
      <c r="E110" s="272" t="s">
        <v>271</v>
      </c>
      <c r="F110" s="273" t="s">
        <v>272</v>
      </c>
      <c r="G110" s="274" t="s">
        <v>247</v>
      </c>
      <c r="H110" s="275">
        <v>15</v>
      </c>
      <c r="I110" s="276"/>
      <c r="J110" s="275">
        <f>ROUND(I110*H110,1)</f>
        <v>0</v>
      </c>
      <c r="K110" s="273" t="s">
        <v>239</v>
      </c>
      <c r="L110" s="277"/>
      <c r="M110" s="278" t="s">
        <v>36</v>
      </c>
      <c r="N110" s="279" t="s">
        <v>50</v>
      </c>
      <c r="O110" s="49"/>
      <c r="P110" s="243">
        <f>O110*H110</f>
        <v>0</v>
      </c>
      <c r="Q110" s="243">
        <v>0.00020000000000000001</v>
      </c>
      <c r="R110" s="243">
        <f>Q110*H110</f>
        <v>0.0030000000000000001</v>
      </c>
      <c r="S110" s="243">
        <v>0</v>
      </c>
      <c r="T110" s="244">
        <f>S110*H110</f>
        <v>0</v>
      </c>
      <c r="AR110" s="25" t="s">
        <v>273</v>
      </c>
      <c r="AT110" s="25" t="s">
        <v>159</v>
      </c>
      <c r="AU110" s="25" t="s">
        <v>89</v>
      </c>
      <c r="AY110" s="25" t="s">
        <v>162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87</v>
      </c>
      <c r="BK110" s="245">
        <f>ROUND(I110*H110,1)</f>
        <v>0</v>
      </c>
      <c r="BL110" s="25" t="s">
        <v>264</v>
      </c>
      <c r="BM110" s="25" t="s">
        <v>274</v>
      </c>
    </row>
    <row r="111" s="1" customFormat="1" ht="25.5" customHeight="1">
      <c r="B111" s="48"/>
      <c r="C111" s="235" t="s">
        <v>199</v>
      </c>
      <c r="D111" s="235" t="s">
        <v>165</v>
      </c>
      <c r="E111" s="236" t="s">
        <v>275</v>
      </c>
      <c r="F111" s="237" t="s">
        <v>276</v>
      </c>
      <c r="G111" s="238" t="s">
        <v>247</v>
      </c>
      <c r="H111" s="239">
        <v>30</v>
      </c>
      <c r="I111" s="240"/>
      <c r="J111" s="239">
        <f>ROUND(I111*H111,1)</f>
        <v>0</v>
      </c>
      <c r="K111" s="237" t="s">
        <v>239</v>
      </c>
      <c r="L111" s="74"/>
      <c r="M111" s="241" t="s">
        <v>36</v>
      </c>
      <c r="N111" s="242" t="s">
        <v>50</v>
      </c>
      <c r="O111" s="49"/>
      <c r="P111" s="243">
        <f>O111*H111</f>
        <v>0</v>
      </c>
      <c r="Q111" s="243">
        <v>0</v>
      </c>
      <c r="R111" s="243">
        <f>Q111*H111</f>
        <v>0</v>
      </c>
      <c r="S111" s="243">
        <v>0</v>
      </c>
      <c r="T111" s="244">
        <f>S111*H111</f>
        <v>0</v>
      </c>
      <c r="AR111" s="25" t="s">
        <v>264</v>
      </c>
      <c r="AT111" s="25" t="s">
        <v>165</v>
      </c>
      <c r="AU111" s="25" t="s">
        <v>89</v>
      </c>
      <c r="AY111" s="25" t="s">
        <v>162</v>
      </c>
      <c r="BE111" s="245">
        <f>IF(N111="základní",J111,0)</f>
        <v>0</v>
      </c>
      <c r="BF111" s="245">
        <f>IF(N111="snížená",J111,0)</f>
        <v>0</v>
      </c>
      <c r="BG111" s="245">
        <f>IF(N111="zákl. přenesená",J111,0)</f>
        <v>0</v>
      </c>
      <c r="BH111" s="245">
        <f>IF(N111="sníž. přenesená",J111,0)</f>
        <v>0</v>
      </c>
      <c r="BI111" s="245">
        <f>IF(N111="nulová",J111,0)</f>
        <v>0</v>
      </c>
      <c r="BJ111" s="25" t="s">
        <v>87</v>
      </c>
      <c r="BK111" s="245">
        <f>ROUND(I111*H111,1)</f>
        <v>0</v>
      </c>
      <c r="BL111" s="25" t="s">
        <v>264</v>
      </c>
      <c r="BM111" s="25" t="s">
        <v>277</v>
      </c>
    </row>
    <row r="112" s="13" customFormat="1">
      <c r="B112" s="261"/>
      <c r="C112" s="262"/>
      <c r="D112" s="248" t="s">
        <v>171</v>
      </c>
      <c r="E112" s="263" t="s">
        <v>36</v>
      </c>
      <c r="F112" s="264" t="s">
        <v>278</v>
      </c>
      <c r="G112" s="262"/>
      <c r="H112" s="263" t="s">
        <v>36</v>
      </c>
      <c r="I112" s="265"/>
      <c r="J112" s="262"/>
      <c r="K112" s="262"/>
      <c r="L112" s="266"/>
      <c r="M112" s="267"/>
      <c r="N112" s="268"/>
      <c r="O112" s="268"/>
      <c r="P112" s="268"/>
      <c r="Q112" s="268"/>
      <c r="R112" s="268"/>
      <c r="S112" s="268"/>
      <c r="T112" s="269"/>
      <c r="AT112" s="270" t="s">
        <v>171</v>
      </c>
      <c r="AU112" s="270" t="s">
        <v>89</v>
      </c>
      <c r="AV112" s="13" t="s">
        <v>87</v>
      </c>
      <c r="AW112" s="13" t="s">
        <v>42</v>
      </c>
      <c r="AX112" s="13" t="s">
        <v>79</v>
      </c>
      <c r="AY112" s="270" t="s">
        <v>162</v>
      </c>
    </row>
    <row r="113" s="12" customFormat="1">
      <c r="B113" s="246"/>
      <c r="C113" s="247"/>
      <c r="D113" s="248" t="s">
        <v>171</v>
      </c>
      <c r="E113" s="249" t="s">
        <v>36</v>
      </c>
      <c r="F113" s="250" t="s">
        <v>279</v>
      </c>
      <c r="G113" s="247"/>
      <c r="H113" s="251">
        <v>30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171</v>
      </c>
      <c r="AU113" s="257" t="s">
        <v>89</v>
      </c>
      <c r="AV113" s="12" t="s">
        <v>89</v>
      </c>
      <c r="AW113" s="12" t="s">
        <v>42</v>
      </c>
      <c r="AX113" s="12" t="s">
        <v>87</v>
      </c>
      <c r="AY113" s="257" t="s">
        <v>162</v>
      </c>
    </row>
    <row r="114" s="1" customFormat="1" ht="16.5" customHeight="1">
      <c r="B114" s="48"/>
      <c r="C114" s="271" t="s">
        <v>203</v>
      </c>
      <c r="D114" s="271" t="s">
        <v>159</v>
      </c>
      <c r="E114" s="272" t="s">
        <v>280</v>
      </c>
      <c r="F114" s="273" t="s">
        <v>281</v>
      </c>
      <c r="G114" s="274" t="s">
        <v>247</v>
      </c>
      <c r="H114" s="275">
        <v>30</v>
      </c>
      <c r="I114" s="276"/>
      <c r="J114" s="275">
        <f>ROUND(I114*H114,1)</f>
        <v>0</v>
      </c>
      <c r="K114" s="273" t="s">
        <v>239</v>
      </c>
      <c r="L114" s="277"/>
      <c r="M114" s="278" t="s">
        <v>36</v>
      </c>
      <c r="N114" s="279" t="s">
        <v>50</v>
      </c>
      <c r="O114" s="49"/>
      <c r="P114" s="243">
        <f>O114*H114</f>
        <v>0</v>
      </c>
      <c r="Q114" s="243">
        <v>0.00027</v>
      </c>
      <c r="R114" s="243">
        <f>Q114*H114</f>
        <v>0.0080999999999999996</v>
      </c>
      <c r="S114" s="243">
        <v>0</v>
      </c>
      <c r="T114" s="244">
        <f>S114*H114</f>
        <v>0</v>
      </c>
      <c r="AR114" s="25" t="s">
        <v>273</v>
      </c>
      <c r="AT114" s="25" t="s">
        <v>159</v>
      </c>
      <c r="AU114" s="25" t="s">
        <v>89</v>
      </c>
      <c r="AY114" s="25" t="s">
        <v>162</v>
      </c>
      <c r="BE114" s="245">
        <f>IF(N114="základní",J114,0)</f>
        <v>0</v>
      </c>
      <c r="BF114" s="245">
        <f>IF(N114="snížená",J114,0)</f>
        <v>0</v>
      </c>
      <c r="BG114" s="245">
        <f>IF(N114="zákl. přenesená",J114,0)</f>
        <v>0</v>
      </c>
      <c r="BH114" s="245">
        <f>IF(N114="sníž. přenesená",J114,0)</f>
        <v>0</v>
      </c>
      <c r="BI114" s="245">
        <f>IF(N114="nulová",J114,0)</f>
        <v>0</v>
      </c>
      <c r="BJ114" s="25" t="s">
        <v>87</v>
      </c>
      <c r="BK114" s="245">
        <f>ROUND(I114*H114,1)</f>
        <v>0</v>
      </c>
      <c r="BL114" s="25" t="s">
        <v>264</v>
      </c>
      <c r="BM114" s="25" t="s">
        <v>282</v>
      </c>
    </row>
    <row r="115" s="1" customFormat="1" ht="25.5" customHeight="1">
      <c r="B115" s="48"/>
      <c r="C115" s="235" t="s">
        <v>207</v>
      </c>
      <c r="D115" s="235" t="s">
        <v>165</v>
      </c>
      <c r="E115" s="236" t="s">
        <v>283</v>
      </c>
      <c r="F115" s="237" t="s">
        <v>284</v>
      </c>
      <c r="G115" s="238" t="s">
        <v>247</v>
      </c>
      <c r="H115" s="239">
        <v>30</v>
      </c>
      <c r="I115" s="240"/>
      <c r="J115" s="239">
        <f>ROUND(I115*H115,1)</f>
        <v>0</v>
      </c>
      <c r="K115" s="237" t="s">
        <v>239</v>
      </c>
      <c r="L115" s="74"/>
      <c r="M115" s="241" t="s">
        <v>36</v>
      </c>
      <c r="N115" s="242" t="s">
        <v>50</v>
      </c>
      <c r="O115" s="49"/>
      <c r="P115" s="243">
        <f>O115*H115</f>
        <v>0</v>
      </c>
      <c r="Q115" s="243">
        <v>0</v>
      </c>
      <c r="R115" s="243">
        <f>Q115*H115</f>
        <v>0</v>
      </c>
      <c r="S115" s="243">
        <v>0</v>
      </c>
      <c r="T115" s="244">
        <f>S115*H115</f>
        <v>0</v>
      </c>
      <c r="AR115" s="25" t="s">
        <v>264</v>
      </c>
      <c r="AT115" s="25" t="s">
        <v>165</v>
      </c>
      <c r="AU115" s="25" t="s">
        <v>89</v>
      </c>
      <c r="AY115" s="25" t="s">
        <v>162</v>
      </c>
      <c r="BE115" s="245">
        <f>IF(N115="základní",J115,0)</f>
        <v>0</v>
      </c>
      <c r="BF115" s="245">
        <f>IF(N115="snížená",J115,0)</f>
        <v>0</v>
      </c>
      <c r="BG115" s="245">
        <f>IF(N115="zákl. přenesená",J115,0)</f>
        <v>0</v>
      </c>
      <c r="BH115" s="245">
        <f>IF(N115="sníž. přenesená",J115,0)</f>
        <v>0</v>
      </c>
      <c r="BI115" s="245">
        <f>IF(N115="nulová",J115,0)</f>
        <v>0</v>
      </c>
      <c r="BJ115" s="25" t="s">
        <v>87</v>
      </c>
      <c r="BK115" s="245">
        <f>ROUND(I115*H115,1)</f>
        <v>0</v>
      </c>
      <c r="BL115" s="25" t="s">
        <v>264</v>
      </c>
      <c r="BM115" s="25" t="s">
        <v>285</v>
      </c>
    </row>
    <row r="116" s="13" customFormat="1">
      <c r="B116" s="261"/>
      <c r="C116" s="262"/>
      <c r="D116" s="248" t="s">
        <v>171</v>
      </c>
      <c r="E116" s="263" t="s">
        <v>36</v>
      </c>
      <c r="F116" s="264" t="s">
        <v>278</v>
      </c>
      <c r="G116" s="262"/>
      <c r="H116" s="263" t="s">
        <v>36</v>
      </c>
      <c r="I116" s="265"/>
      <c r="J116" s="262"/>
      <c r="K116" s="262"/>
      <c r="L116" s="266"/>
      <c r="M116" s="267"/>
      <c r="N116" s="268"/>
      <c r="O116" s="268"/>
      <c r="P116" s="268"/>
      <c r="Q116" s="268"/>
      <c r="R116" s="268"/>
      <c r="S116" s="268"/>
      <c r="T116" s="269"/>
      <c r="AT116" s="270" t="s">
        <v>171</v>
      </c>
      <c r="AU116" s="270" t="s">
        <v>89</v>
      </c>
      <c r="AV116" s="13" t="s">
        <v>87</v>
      </c>
      <c r="AW116" s="13" t="s">
        <v>42</v>
      </c>
      <c r="AX116" s="13" t="s">
        <v>79</v>
      </c>
      <c r="AY116" s="270" t="s">
        <v>162</v>
      </c>
    </row>
    <row r="117" s="12" customFormat="1">
      <c r="B117" s="246"/>
      <c r="C117" s="247"/>
      <c r="D117" s="248" t="s">
        <v>171</v>
      </c>
      <c r="E117" s="249" t="s">
        <v>36</v>
      </c>
      <c r="F117" s="250" t="s">
        <v>286</v>
      </c>
      <c r="G117" s="247"/>
      <c r="H117" s="251">
        <v>30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171</v>
      </c>
      <c r="AU117" s="257" t="s">
        <v>89</v>
      </c>
      <c r="AV117" s="12" t="s">
        <v>89</v>
      </c>
      <c r="AW117" s="12" t="s">
        <v>42</v>
      </c>
      <c r="AX117" s="12" t="s">
        <v>87</v>
      </c>
      <c r="AY117" s="257" t="s">
        <v>162</v>
      </c>
    </row>
    <row r="118" s="1" customFormat="1" ht="16.5" customHeight="1">
      <c r="B118" s="48"/>
      <c r="C118" s="271" t="s">
        <v>211</v>
      </c>
      <c r="D118" s="271" t="s">
        <v>159</v>
      </c>
      <c r="E118" s="272" t="s">
        <v>287</v>
      </c>
      <c r="F118" s="273" t="s">
        <v>288</v>
      </c>
      <c r="G118" s="274" t="s">
        <v>247</v>
      </c>
      <c r="H118" s="275">
        <v>30</v>
      </c>
      <c r="I118" s="276"/>
      <c r="J118" s="275">
        <f>ROUND(I118*H118,1)</f>
        <v>0</v>
      </c>
      <c r="K118" s="273" t="s">
        <v>239</v>
      </c>
      <c r="L118" s="277"/>
      <c r="M118" s="278" t="s">
        <v>36</v>
      </c>
      <c r="N118" s="279" t="s">
        <v>50</v>
      </c>
      <c r="O118" s="49"/>
      <c r="P118" s="243">
        <f>O118*H118</f>
        <v>0</v>
      </c>
      <c r="Q118" s="243">
        <v>0.00035</v>
      </c>
      <c r="R118" s="243">
        <f>Q118*H118</f>
        <v>0.010500000000000001</v>
      </c>
      <c r="S118" s="243">
        <v>0</v>
      </c>
      <c r="T118" s="244">
        <f>S118*H118</f>
        <v>0</v>
      </c>
      <c r="AR118" s="25" t="s">
        <v>273</v>
      </c>
      <c r="AT118" s="25" t="s">
        <v>159</v>
      </c>
      <c r="AU118" s="25" t="s">
        <v>89</v>
      </c>
      <c r="AY118" s="25" t="s">
        <v>162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87</v>
      </c>
      <c r="BK118" s="245">
        <f>ROUND(I118*H118,1)</f>
        <v>0</v>
      </c>
      <c r="BL118" s="25" t="s">
        <v>264</v>
      </c>
      <c r="BM118" s="25" t="s">
        <v>289</v>
      </c>
    </row>
    <row r="119" s="1" customFormat="1" ht="25.5" customHeight="1">
      <c r="B119" s="48"/>
      <c r="C119" s="235" t="s">
        <v>215</v>
      </c>
      <c r="D119" s="235" t="s">
        <v>165</v>
      </c>
      <c r="E119" s="236" t="s">
        <v>290</v>
      </c>
      <c r="F119" s="237" t="s">
        <v>291</v>
      </c>
      <c r="G119" s="238" t="s">
        <v>247</v>
      </c>
      <c r="H119" s="239">
        <v>30</v>
      </c>
      <c r="I119" s="240"/>
      <c r="J119" s="239">
        <f>ROUND(I119*H119,1)</f>
        <v>0</v>
      </c>
      <c r="K119" s="237" t="s">
        <v>239</v>
      </c>
      <c r="L119" s="74"/>
      <c r="M119" s="241" t="s">
        <v>36</v>
      </c>
      <c r="N119" s="242" t="s">
        <v>50</v>
      </c>
      <c r="O119" s="49"/>
      <c r="P119" s="243">
        <f>O119*H119</f>
        <v>0</v>
      </c>
      <c r="Q119" s="243">
        <v>0</v>
      </c>
      <c r="R119" s="243">
        <f>Q119*H119</f>
        <v>0</v>
      </c>
      <c r="S119" s="243">
        <v>0</v>
      </c>
      <c r="T119" s="244">
        <f>S119*H119</f>
        <v>0</v>
      </c>
      <c r="AR119" s="25" t="s">
        <v>264</v>
      </c>
      <c r="AT119" s="25" t="s">
        <v>165</v>
      </c>
      <c r="AU119" s="25" t="s">
        <v>89</v>
      </c>
      <c r="AY119" s="25" t="s">
        <v>162</v>
      </c>
      <c r="BE119" s="245">
        <f>IF(N119="základní",J119,0)</f>
        <v>0</v>
      </c>
      <c r="BF119" s="245">
        <f>IF(N119="snížená",J119,0)</f>
        <v>0</v>
      </c>
      <c r="BG119" s="245">
        <f>IF(N119="zákl. přenesená",J119,0)</f>
        <v>0</v>
      </c>
      <c r="BH119" s="245">
        <f>IF(N119="sníž. přenesená",J119,0)</f>
        <v>0</v>
      </c>
      <c r="BI119" s="245">
        <f>IF(N119="nulová",J119,0)</f>
        <v>0</v>
      </c>
      <c r="BJ119" s="25" t="s">
        <v>87</v>
      </c>
      <c r="BK119" s="245">
        <f>ROUND(I119*H119,1)</f>
        <v>0</v>
      </c>
      <c r="BL119" s="25" t="s">
        <v>264</v>
      </c>
      <c r="BM119" s="25" t="s">
        <v>292</v>
      </c>
    </row>
    <row r="120" s="13" customFormat="1">
      <c r="B120" s="261"/>
      <c r="C120" s="262"/>
      <c r="D120" s="248" t="s">
        <v>171</v>
      </c>
      <c r="E120" s="263" t="s">
        <v>36</v>
      </c>
      <c r="F120" s="264" t="s">
        <v>241</v>
      </c>
      <c r="G120" s="262"/>
      <c r="H120" s="263" t="s">
        <v>36</v>
      </c>
      <c r="I120" s="265"/>
      <c r="J120" s="262"/>
      <c r="K120" s="262"/>
      <c r="L120" s="266"/>
      <c r="M120" s="267"/>
      <c r="N120" s="268"/>
      <c r="O120" s="268"/>
      <c r="P120" s="268"/>
      <c r="Q120" s="268"/>
      <c r="R120" s="268"/>
      <c r="S120" s="268"/>
      <c r="T120" s="269"/>
      <c r="AT120" s="270" t="s">
        <v>171</v>
      </c>
      <c r="AU120" s="270" t="s">
        <v>89</v>
      </c>
      <c r="AV120" s="13" t="s">
        <v>87</v>
      </c>
      <c r="AW120" s="13" t="s">
        <v>42</v>
      </c>
      <c r="AX120" s="13" t="s">
        <v>79</v>
      </c>
      <c r="AY120" s="270" t="s">
        <v>162</v>
      </c>
    </row>
    <row r="121" s="12" customFormat="1">
      <c r="B121" s="246"/>
      <c r="C121" s="247"/>
      <c r="D121" s="248" t="s">
        <v>171</v>
      </c>
      <c r="E121" s="249" t="s">
        <v>36</v>
      </c>
      <c r="F121" s="250" t="s">
        <v>286</v>
      </c>
      <c r="G121" s="247"/>
      <c r="H121" s="251">
        <v>30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171</v>
      </c>
      <c r="AU121" s="257" t="s">
        <v>89</v>
      </c>
      <c r="AV121" s="12" t="s">
        <v>89</v>
      </c>
      <c r="AW121" s="12" t="s">
        <v>42</v>
      </c>
      <c r="AX121" s="12" t="s">
        <v>87</v>
      </c>
      <c r="AY121" s="257" t="s">
        <v>162</v>
      </c>
    </row>
    <row r="122" s="1" customFormat="1" ht="16.5" customHeight="1">
      <c r="B122" s="48"/>
      <c r="C122" s="271" t="s">
        <v>219</v>
      </c>
      <c r="D122" s="271" t="s">
        <v>159</v>
      </c>
      <c r="E122" s="272" t="s">
        <v>293</v>
      </c>
      <c r="F122" s="273" t="s">
        <v>294</v>
      </c>
      <c r="G122" s="274" t="s">
        <v>247</v>
      </c>
      <c r="H122" s="275">
        <v>30</v>
      </c>
      <c r="I122" s="276"/>
      <c r="J122" s="275">
        <f>ROUND(I122*H122,1)</f>
        <v>0</v>
      </c>
      <c r="K122" s="273" t="s">
        <v>239</v>
      </c>
      <c r="L122" s="277"/>
      <c r="M122" s="278" t="s">
        <v>36</v>
      </c>
      <c r="N122" s="279" t="s">
        <v>50</v>
      </c>
      <c r="O122" s="49"/>
      <c r="P122" s="243">
        <f>O122*H122</f>
        <v>0</v>
      </c>
      <c r="Q122" s="243">
        <v>0.00023000000000000001</v>
      </c>
      <c r="R122" s="243">
        <f>Q122*H122</f>
        <v>0.0068999999999999999</v>
      </c>
      <c r="S122" s="243">
        <v>0</v>
      </c>
      <c r="T122" s="244">
        <f>S122*H122</f>
        <v>0</v>
      </c>
      <c r="AR122" s="25" t="s">
        <v>273</v>
      </c>
      <c r="AT122" s="25" t="s">
        <v>159</v>
      </c>
      <c r="AU122" s="25" t="s">
        <v>89</v>
      </c>
      <c r="AY122" s="25" t="s">
        <v>162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87</v>
      </c>
      <c r="BK122" s="245">
        <f>ROUND(I122*H122,1)</f>
        <v>0</v>
      </c>
      <c r="BL122" s="25" t="s">
        <v>264</v>
      </c>
      <c r="BM122" s="25" t="s">
        <v>295</v>
      </c>
    </row>
    <row r="123" s="1" customFormat="1" ht="38.25" customHeight="1">
      <c r="B123" s="48"/>
      <c r="C123" s="235" t="s">
        <v>10</v>
      </c>
      <c r="D123" s="235" t="s">
        <v>165</v>
      </c>
      <c r="E123" s="236" t="s">
        <v>296</v>
      </c>
      <c r="F123" s="237" t="s">
        <v>297</v>
      </c>
      <c r="G123" s="238" t="s">
        <v>174</v>
      </c>
      <c r="H123" s="239">
        <v>15</v>
      </c>
      <c r="I123" s="240"/>
      <c r="J123" s="239">
        <f>ROUND(I123*H123,1)</f>
        <v>0</v>
      </c>
      <c r="K123" s="237" t="s">
        <v>239</v>
      </c>
      <c r="L123" s="74"/>
      <c r="M123" s="241" t="s">
        <v>36</v>
      </c>
      <c r="N123" s="242" t="s">
        <v>50</v>
      </c>
      <c r="O123" s="49"/>
      <c r="P123" s="243">
        <f>O123*H123</f>
        <v>0</v>
      </c>
      <c r="Q123" s="243">
        <v>0</v>
      </c>
      <c r="R123" s="243">
        <f>Q123*H123</f>
        <v>0</v>
      </c>
      <c r="S123" s="243">
        <v>0</v>
      </c>
      <c r="T123" s="244">
        <f>S123*H123</f>
        <v>0</v>
      </c>
      <c r="AR123" s="25" t="s">
        <v>264</v>
      </c>
      <c r="AT123" s="25" t="s">
        <v>165</v>
      </c>
      <c r="AU123" s="25" t="s">
        <v>89</v>
      </c>
      <c r="AY123" s="25" t="s">
        <v>162</v>
      </c>
      <c r="BE123" s="245">
        <f>IF(N123="základní",J123,0)</f>
        <v>0</v>
      </c>
      <c r="BF123" s="245">
        <f>IF(N123="snížená",J123,0)</f>
        <v>0</v>
      </c>
      <c r="BG123" s="245">
        <f>IF(N123="zákl. přenesená",J123,0)</f>
        <v>0</v>
      </c>
      <c r="BH123" s="245">
        <f>IF(N123="sníž. přenesená",J123,0)</f>
        <v>0</v>
      </c>
      <c r="BI123" s="245">
        <f>IF(N123="nulová",J123,0)</f>
        <v>0</v>
      </c>
      <c r="BJ123" s="25" t="s">
        <v>87</v>
      </c>
      <c r="BK123" s="245">
        <f>ROUND(I123*H123,1)</f>
        <v>0</v>
      </c>
      <c r="BL123" s="25" t="s">
        <v>264</v>
      </c>
      <c r="BM123" s="25" t="s">
        <v>298</v>
      </c>
    </row>
    <row r="124" s="13" customFormat="1">
      <c r="B124" s="261"/>
      <c r="C124" s="262"/>
      <c r="D124" s="248" t="s">
        <v>171</v>
      </c>
      <c r="E124" s="263" t="s">
        <v>36</v>
      </c>
      <c r="F124" s="264" t="s">
        <v>241</v>
      </c>
      <c r="G124" s="262"/>
      <c r="H124" s="263" t="s">
        <v>36</v>
      </c>
      <c r="I124" s="265"/>
      <c r="J124" s="262"/>
      <c r="K124" s="262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171</v>
      </c>
      <c r="AU124" s="270" t="s">
        <v>89</v>
      </c>
      <c r="AV124" s="13" t="s">
        <v>87</v>
      </c>
      <c r="AW124" s="13" t="s">
        <v>42</v>
      </c>
      <c r="AX124" s="13" t="s">
        <v>79</v>
      </c>
      <c r="AY124" s="270" t="s">
        <v>162</v>
      </c>
    </row>
    <row r="125" s="12" customFormat="1">
      <c r="B125" s="246"/>
      <c r="C125" s="247"/>
      <c r="D125" s="248" t="s">
        <v>171</v>
      </c>
      <c r="E125" s="249" t="s">
        <v>36</v>
      </c>
      <c r="F125" s="250" t="s">
        <v>10</v>
      </c>
      <c r="G125" s="247"/>
      <c r="H125" s="251">
        <v>15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171</v>
      </c>
      <c r="AU125" s="257" t="s">
        <v>89</v>
      </c>
      <c r="AV125" s="12" t="s">
        <v>89</v>
      </c>
      <c r="AW125" s="12" t="s">
        <v>42</v>
      </c>
      <c r="AX125" s="12" t="s">
        <v>87</v>
      </c>
      <c r="AY125" s="257" t="s">
        <v>162</v>
      </c>
    </row>
    <row r="126" s="1" customFormat="1" ht="25.5" customHeight="1">
      <c r="B126" s="48"/>
      <c r="C126" s="271" t="s">
        <v>264</v>
      </c>
      <c r="D126" s="271" t="s">
        <v>159</v>
      </c>
      <c r="E126" s="272" t="s">
        <v>299</v>
      </c>
      <c r="F126" s="273" t="s">
        <v>300</v>
      </c>
      <c r="G126" s="274" t="s">
        <v>174</v>
      </c>
      <c r="H126" s="275">
        <v>15</v>
      </c>
      <c r="I126" s="276"/>
      <c r="J126" s="275">
        <f>ROUND(I126*H126,1)</f>
        <v>0</v>
      </c>
      <c r="K126" s="273" t="s">
        <v>239</v>
      </c>
      <c r="L126" s="277"/>
      <c r="M126" s="278" t="s">
        <v>36</v>
      </c>
      <c r="N126" s="279" t="s">
        <v>50</v>
      </c>
      <c r="O126" s="49"/>
      <c r="P126" s="243">
        <f>O126*H126</f>
        <v>0</v>
      </c>
      <c r="Q126" s="243">
        <v>0.00019000000000000001</v>
      </c>
      <c r="R126" s="243">
        <f>Q126*H126</f>
        <v>0.0028500000000000001</v>
      </c>
      <c r="S126" s="243">
        <v>0</v>
      </c>
      <c r="T126" s="244">
        <f>S126*H126</f>
        <v>0</v>
      </c>
      <c r="AR126" s="25" t="s">
        <v>273</v>
      </c>
      <c r="AT126" s="25" t="s">
        <v>159</v>
      </c>
      <c r="AU126" s="25" t="s">
        <v>89</v>
      </c>
      <c r="AY126" s="25" t="s">
        <v>162</v>
      </c>
      <c r="BE126" s="245">
        <f>IF(N126="základní",J126,0)</f>
        <v>0</v>
      </c>
      <c r="BF126" s="245">
        <f>IF(N126="snížená",J126,0)</f>
        <v>0</v>
      </c>
      <c r="BG126" s="245">
        <f>IF(N126="zákl. přenesená",J126,0)</f>
        <v>0</v>
      </c>
      <c r="BH126" s="245">
        <f>IF(N126="sníž. přenesená",J126,0)</f>
        <v>0</v>
      </c>
      <c r="BI126" s="245">
        <f>IF(N126="nulová",J126,0)</f>
        <v>0</v>
      </c>
      <c r="BJ126" s="25" t="s">
        <v>87</v>
      </c>
      <c r="BK126" s="245">
        <f>ROUND(I126*H126,1)</f>
        <v>0</v>
      </c>
      <c r="BL126" s="25" t="s">
        <v>264</v>
      </c>
      <c r="BM126" s="25" t="s">
        <v>301</v>
      </c>
    </row>
    <row r="127" s="1" customFormat="1" ht="25.5" customHeight="1">
      <c r="B127" s="48"/>
      <c r="C127" s="235" t="s">
        <v>302</v>
      </c>
      <c r="D127" s="235" t="s">
        <v>165</v>
      </c>
      <c r="E127" s="236" t="s">
        <v>303</v>
      </c>
      <c r="F127" s="237" t="s">
        <v>304</v>
      </c>
      <c r="G127" s="238" t="s">
        <v>247</v>
      </c>
      <c r="H127" s="239">
        <v>25</v>
      </c>
      <c r="I127" s="240"/>
      <c r="J127" s="239">
        <f>ROUND(I127*H127,1)</f>
        <v>0</v>
      </c>
      <c r="K127" s="237" t="s">
        <v>239</v>
      </c>
      <c r="L127" s="74"/>
      <c r="M127" s="241" t="s">
        <v>36</v>
      </c>
      <c r="N127" s="242" t="s">
        <v>50</v>
      </c>
      <c r="O127" s="49"/>
      <c r="P127" s="243">
        <f>O127*H127</f>
        <v>0</v>
      </c>
      <c r="Q127" s="243">
        <v>0</v>
      </c>
      <c r="R127" s="243">
        <f>Q127*H127</f>
        <v>0</v>
      </c>
      <c r="S127" s="243">
        <v>0</v>
      </c>
      <c r="T127" s="244">
        <f>S127*H127</f>
        <v>0</v>
      </c>
      <c r="AR127" s="25" t="s">
        <v>264</v>
      </c>
      <c r="AT127" s="25" t="s">
        <v>165</v>
      </c>
      <c r="AU127" s="25" t="s">
        <v>89</v>
      </c>
      <c r="AY127" s="25" t="s">
        <v>162</v>
      </c>
      <c r="BE127" s="245">
        <f>IF(N127="základní",J127,0)</f>
        <v>0</v>
      </c>
      <c r="BF127" s="245">
        <f>IF(N127="snížená",J127,0)</f>
        <v>0</v>
      </c>
      <c r="BG127" s="245">
        <f>IF(N127="zákl. přenesená",J127,0)</f>
        <v>0</v>
      </c>
      <c r="BH127" s="245">
        <f>IF(N127="sníž. přenesená",J127,0)</f>
        <v>0</v>
      </c>
      <c r="BI127" s="245">
        <f>IF(N127="nulová",J127,0)</f>
        <v>0</v>
      </c>
      <c r="BJ127" s="25" t="s">
        <v>87</v>
      </c>
      <c r="BK127" s="245">
        <f>ROUND(I127*H127,1)</f>
        <v>0</v>
      </c>
      <c r="BL127" s="25" t="s">
        <v>264</v>
      </c>
      <c r="BM127" s="25" t="s">
        <v>305</v>
      </c>
    </row>
    <row r="128" s="13" customFormat="1">
      <c r="B128" s="261"/>
      <c r="C128" s="262"/>
      <c r="D128" s="248" t="s">
        <v>171</v>
      </c>
      <c r="E128" s="263" t="s">
        <v>36</v>
      </c>
      <c r="F128" s="264" t="s">
        <v>241</v>
      </c>
      <c r="G128" s="262"/>
      <c r="H128" s="263" t="s">
        <v>36</v>
      </c>
      <c r="I128" s="265"/>
      <c r="J128" s="262"/>
      <c r="K128" s="262"/>
      <c r="L128" s="266"/>
      <c r="M128" s="267"/>
      <c r="N128" s="268"/>
      <c r="O128" s="268"/>
      <c r="P128" s="268"/>
      <c r="Q128" s="268"/>
      <c r="R128" s="268"/>
      <c r="S128" s="268"/>
      <c r="T128" s="269"/>
      <c r="AT128" s="270" t="s">
        <v>171</v>
      </c>
      <c r="AU128" s="270" t="s">
        <v>89</v>
      </c>
      <c r="AV128" s="13" t="s">
        <v>87</v>
      </c>
      <c r="AW128" s="13" t="s">
        <v>42</v>
      </c>
      <c r="AX128" s="13" t="s">
        <v>79</v>
      </c>
      <c r="AY128" s="270" t="s">
        <v>162</v>
      </c>
    </row>
    <row r="129" s="12" customFormat="1">
      <c r="B129" s="246"/>
      <c r="C129" s="247"/>
      <c r="D129" s="248" t="s">
        <v>171</v>
      </c>
      <c r="E129" s="249" t="s">
        <v>36</v>
      </c>
      <c r="F129" s="250" t="s">
        <v>306</v>
      </c>
      <c r="G129" s="247"/>
      <c r="H129" s="251">
        <v>25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171</v>
      </c>
      <c r="AU129" s="257" t="s">
        <v>89</v>
      </c>
      <c r="AV129" s="12" t="s">
        <v>89</v>
      </c>
      <c r="AW129" s="12" t="s">
        <v>42</v>
      </c>
      <c r="AX129" s="12" t="s">
        <v>87</v>
      </c>
      <c r="AY129" s="257" t="s">
        <v>162</v>
      </c>
    </row>
    <row r="130" s="1" customFormat="1" ht="16.5" customHeight="1">
      <c r="B130" s="48"/>
      <c r="C130" s="271" t="s">
        <v>307</v>
      </c>
      <c r="D130" s="271" t="s">
        <v>159</v>
      </c>
      <c r="E130" s="272" t="s">
        <v>308</v>
      </c>
      <c r="F130" s="273" t="s">
        <v>309</v>
      </c>
      <c r="G130" s="274" t="s">
        <v>247</v>
      </c>
      <c r="H130" s="275">
        <v>25</v>
      </c>
      <c r="I130" s="276"/>
      <c r="J130" s="275">
        <f>ROUND(I130*H130,1)</f>
        <v>0</v>
      </c>
      <c r="K130" s="273" t="s">
        <v>239</v>
      </c>
      <c r="L130" s="277"/>
      <c r="M130" s="278" t="s">
        <v>36</v>
      </c>
      <c r="N130" s="279" t="s">
        <v>50</v>
      </c>
      <c r="O130" s="49"/>
      <c r="P130" s="243">
        <f>O130*H130</f>
        <v>0</v>
      </c>
      <c r="Q130" s="243">
        <v>0.00010000000000000001</v>
      </c>
      <c r="R130" s="243">
        <f>Q130*H130</f>
        <v>0.0025000000000000001</v>
      </c>
      <c r="S130" s="243">
        <v>0</v>
      </c>
      <c r="T130" s="244">
        <f>S130*H130</f>
        <v>0</v>
      </c>
      <c r="AR130" s="25" t="s">
        <v>273</v>
      </c>
      <c r="AT130" s="25" t="s">
        <v>159</v>
      </c>
      <c r="AU130" s="25" t="s">
        <v>89</v>
      </c>
      <c r="AY130" s="25" t="s">
        <v>162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87</v>
      </c>
      <c r="BK130" s="245">
        <f>ROUND(I130*H130,1)</f>
        <v>0</v>
      </c>
      <c r="BL130" s="25" t="s">
        <v>264</v>
      </c>
      <c r="BM130" s="25" t="s">
        <v>310</v>
      </c>
    </row>
    <row r="131" s="1" customFormat="1" ht="25.5" customHeight="1">
      <c r="B131" s="48"/>
      <c r="C131" s="235" t="s">
        <v>311</v>
      </c>
      <c r="D131" s="235" t="s">
        <v>165</v>
      </c>
      <c r="E131" s="236" t="s">
        <v>312</v>
      </c>
      <c r="F131" s="237" t="s">
        <v>313</v>
      </c>
      <c r="G131" s="238" t="s">
        <v>247</v>
      </c>
      <c r="H131" s="239">
        <v>253</v>
      </c>
      <c r="I131" s="240"/>
      <c r="J131" s="239">
        <f>ROUND(I131*H131,1)</f>
        <v>0</v>
      </c>
      <c r="K131" s="237" t="s">
        <v>239</v>
      </c>
      <c r="L131" s="74"/>
      <c r="M131" s="241" t="s">
        <v>36</v>
      </c>
      <c r="N131" s="242" t="s">
        <v>50</v>
      </c>
      <c r="O131" s="49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AR131" s="25" t="s">
        <v>264</v>
      </c>
      <c r="AT131" s="25" t="s">
        <v>165</v>
      </c>
      <c r="AU131" s="25" t="s">
        <v>89</v>
      </c>
      <c r="AY131" s="25" t="s">
        <v>162</v>
      </c>
      <c r="BE131" s="245">
        <f>IF(N131="základní",J131,0)</f>
        <v>0</v>
      </c>
      <c r="BF131" s="245">
        <f>IF(N131="snížená",J131,0)</f>
        <v>0</v>
      </c>
      <c r="BG131" s="245">
        <f>IF(N131="zákl. přenesená",J131,0)</f>
        <v>0</v>
      </c>
      <c r="BH131" s="245">
        <f>IF(N131="sníž. přenesená",J131,0)</f>
        <v>0</v>
      </c>
      <c r="BI131" s="245">
        <f>IF(N131="nulová",J131,0)</f>
        <v>0</v>
      </c>
      <c r="BJ131" s="25" t="s">
        <v>87</v>
      </c>
      <c r="BK131" s="245">
        <f>ROUND(I131*H131,1)</f>
        <v>0</v>
      </c>
      <c r="BL131" s="25" t="s">
        <v>264</v>
      </c>
      <c r="BM131" s="25" t="s">
        <v>314</v>
      </c>
    </row>
    <row r="132" s="13" customFormat="1">
      <c r="B132" s="261"/>
      <c r="C132" s="262"/>
      <c r="D132" s="248" t="s">
        <v>171</v>
      </c>
      <c r="E132" s="263" t="s">
        <v>36</v>
      </c>
      <c r="F132" s="264" t="s">
        <v>241</v>
      </c>
      <c r="G132" s="262"/>
      <c r="H132" s="263" t="s">
        <v>36</v>
      </c>
      <c r="I132" s="265"/>
      <c r="J132" s="262"/>
      <c r="K132" s="262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171</v>
      </c>
      <c r="AU132" s="270" t="s">
        <v>89</v>
      </c>
      <c r="AV132" s="13" t="s">
        <v>87</v>
      </c>
      <c r="AW132" s="13" t="s">
        <v>42</v>
      </c>
      <c r="AX132" s="13" t="s">
        <v>79</v>
      </c>
      <c r="AY132" s="270" t="s">
        <v>162</v>
      </c>
    </row>
    <row r="133" s="12" customFormat="1">
      <c r="B133" s="246"/>
      <c r="C133" s="247"/>
      <c r="D133" s="248" t="s">
        <v>171</v>
      </c>
      <c r="E133" s="249" t="s">
        <v>36</v>
      </c>
      <c r="F133" s="250" t="s">
        <v>315</v>
      </c>
      <c r="G133" s="247"/>
      <c r="H133" s="251">
        <v>253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171</v>
      </c>
      <c r="AU133" s="257" t="s">
        <v>89</v>
      </c>
      <c r="AV133" s="12" t="s">
        <v>89</v>
      </c>
      <c r="AW133" s="12" t="s">
        <v>42</v>
      </c>
      <c r="AX133" s="12" t="s">
        <v>87</v>
      </c>
      <c r="AY133" s="257" t="s">
        <v>162</v>
      </c>
    </row>
    <row r="134" s="1" customFormat="1" ht="16.5" customHeight="1">
      <c r="B134" s="48"/>
      <c r="C134" s="271" t="s">
        <v>249</v>
      </c>
      <c r="D134" s="271" t="s">
        <v>159</v>
      </c>
      <c r="E134" s="272" t="s">
        <v>316</v>
      </c>
      <c r="F134" s="273" t="s">
        <v>317</v>
      </c>
      <c r="G134" s="274" t="s">
        <v>247</v>
      </c>
      <c r="H134" s="275">
        <v>208</v>
      </c>
      <c r="I134" s="276"/>
      <c r="J134" s="275">
        <f>ROUND(I134*H134,1)</f>
        <v>0</v>
      </c>
      <c r="K134" s="273" t="s">
        <v>239</v>
      </c>
      <c r="L134" s="277"/>
      <c r="M134" s="278" t="s">
        <v>36</v>
      </c>
      <c r="N134" s="279" t="s">
        <v>50</v>
      </c>
      <c r="O134" s="49"/>
      <c r="P134" s="243">
        <f>O134*H134</f>
        <v>0</v>
      </c>
      <c r="Q134" s="243">
        <v>0.00012</v>
      </c>
      <c r="R134" s="243">
        <f>Q134*H134</f>
        <v>0.02496</v>
      </c>
      <c r="S134" s="243">
        <v>0</v>
      </c>
      <c r="T134" s="244">
        <f>S134*H134</f>
        <v>0</v>
      </c>
      <c r="AR134" s="25" t="s">
        <v>273</v>
      </c>
      <c r="AT134" s="25" t="s">
        <v>159</v>
      </c>
      <c r="AU134" s="25" t="s">
        <v>89</v>
      </c>
      <c r="AY134" s="25" t="s">
        <v>162</v>
      </c>
      <c r="BE134" s="245">
        <f>IF(N134="základní",J134,0)</f>
        <v>0</v>
      </c>
      <c r="BF134" s="245">
        <f>IF(N134="snížená",J134,0)</f>
        <v>0</v>
      </c>
      <c r="BG134" s="245">
        <f>IF(N134="zákl. přenesená",J134,0)</f>
        <v>0</v>
      </c>
      <c r="BH134" s="245">
        <f>IF(N134="sníž. přenesená",J134,0)</f>
        <v>0</v>
      </c>
      <c r="BI134" s="245">
        <f>IF(N134="nulová",J134,0)</f>
        <v>0</v>
      </c>
      <c r="BJ134" s="25" t="s">
        <v>87</v>
      </c>
      <c r="BK134" s="245">
        <f>ROUND(I134*H134,1)</f>
        <v>0</v>
      </c>
      <c r="BL134" s="25" t="s">
        <v>264</v>
      </c>
      <c r="BM134" s="25" t="s">
        <v>318</v>
      </c>
    </row>
    <row r="135" s="12" customFormat="1">
      <c r="B135" s="246"/>
      <c r="C135" s="247"/>
      <c r="D135" s="248" t="s">
        <v>171</v>
      </c>
      <c r="E135" s="249" t="s">
        <v>36</v>
      </c>
      <c r="F135" s="250" t="s">
        <v>319</v>
      </c>
      <c r="G135" s="247"/>
      <c r="H135" s="251">
        <v>208</v>
      </c>
      <c r="I135" s="252"/>
      <c r="J135" s="247"/>
      <c r="K135" s="247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171</v>
      </c>
      <c r="AU135" s="257" t="s">
        <v>89</v>
      </c>
      <c r="AV135" s="12" t="s">
        <v>89</v>
      </c>
      <c r="AW135" s="12" t="s">
        <v>42</v>
      </c>
      <c r="AX135" s="12" t="s">
        <v>87</v>
      </c>
      <c r="AY135" s="257" t="s">
        <v>162</v>
      </c>
    </row>
    <row r="136" s="1" customFormat="1" ht="16.5" customHeight="1">
      <c r="B136" s="48"/>
      <c r="C136" s="271" t="s">
        <v>9</v>
      </c>
      <c r="D136" s="271" t="s">
        <v>159</v>
      </c>
      <c r="E136" s="272" t="s">
        <v>320</v>
      </c>
      <c r="F136" s="273" t="s">
        <v>321</v>
      </c>
      <c r="G136" s="274" t="s">
        <v>247</v>
      </c>
      <c r="H136" s="275">
        <v>45</v>
      </c>
      <c r="I136" s="276"/>
      <c r="J136" s="275">
        <f>ROUND(I136*H136,1)</f>
        <v>0</v>
      </c>
      <c r="K136" s="273" t="s">
        <v>239</v>
      </c>
      <c r="L136" s="277"/>
      <c r="M136" s="278" t="s">
        <v>36</v>
      </c>
      <c r="N136" s="279" t="s">
        <v>50</v>
      </c>
      <c r="O136" s="49"/>
      <c r="P136" s="243">
        <f>O136*H136</f>
        <v>0</v>
      </c>
      <c r="Q136" s="243">
        <v>0.00017000000000000001</v>
      </c>
      <c r="R136" s="243">
        <f>Q136*H136</f>
        <v>0.0076500000000000005</v>
      </c>
      <c r="S136" s="243">
        <v>0</v>
      </c>
      <c r="T136" s="244">
        <f>S136*H136</f>
        <v>0</v>
      </c>
      <c r="AR136" s="25" t="s">
        <v>273</v>
      </c>
      <c r="AT136" s="25" t="s">
        <v>159</v>
      </c>
      <c r="AU136" s="25" t="s">
        <v>89</v>
      </c>
      <c r="AY136" s="25" t="s">
        <v>162</v>
      </c>
      <c r="BE136" s="245">
        <f>IF(N136="základní",J136,0)</f>
        <v>0</v>
      </c>
      <c r="BF136" s="245">
        <f>IF(N136="snížená",J136,0)</f>
        <v>0</v>
      </c>
      <c r="BG136" s="245">
        <f>IF(N136="zákl. přenesená",J136,0)</f>
        <v>0</v>
      </c>
      <c r="BH136" s="245">
        <f>IF(N136="sníž. přenesená",J136,0)</f>
        <v>0</v>
      </c>
      <c r="BI136" s="245">
        <f>IF(N136="nulová",J136,0)</f>
        <v>0</v>
      </c>
      <c r="BJ136" s="25" t="s">
        <v>87</v>
      </c>
      <c r="BK136" s="245">
        <f>ROUND(I136*H136,1)</f>
        <v>0</v>
      </c>
      <c r="BL136" s="25" t="s">
        <v>264</v>
      </c>
      <c r="BM136" s="25" t="s">
        <v>322</v>
      </c>
    </row>
    <row r="137" s="12" customFormat="1">
      <c r="B137" s="246"/>
      <c r="C137" s="247"/>
      <c r="D137" s="248" t="s">
        <v>171</v>
      </c>
      <c r="E137" s="249" t="s">
        <v>36</v>
      </c>
      <c r="F137" s="250" t="s">
        <v>323</v>
      </c>
      <c r="G137" s="247"/>
      <c r="H137" s="251">
        <v>45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171</v>
      </c>
      <c r="AU137" s="257" t="s">
        <v>89</v>
      </c>
      <c r="AV137" s="12" t="s">
        <v>89</v>
      </c>
      <c r="AW137" s="12" t="s">
        <v>42</v>
      </c>
      <c r="AX137" s="12" t="s">
        <v>87</v>
      </c>
      <c r="AY137" s="257" t="s">
        <v>162</v>
      </c>
    </row>
    <row r="138" s="1" customFormat="1" ht="25.5" customHeight="1">
      <c r="B138" s="48"/>
      <c r="C138" s="235" t="s">
        <v>324</v>
      </c>
      <c r="D138" s="235" t="s">
        <v>165</v>
      </c>
      <c r="E138" s="236" t="s">
        <v>325</v>
      </c>
      <c r="F138" s="237" t="s">
        <v>326</v>
      </c>
      <c r="G138" s="238" t="s">
        <v>247</v>
      </c>
      <c r="H138" s="239">
        <v>25</v>
      </c>
      <c r="I138" s="240"/>
      <c r="J138" s="239">
        <f>ROUND(I138*H138,1)</f>
        <v>0</v>
      </c>
      <c r="K138" s="237" t="s">
        <v>239</v>
      </c>
      <c r="L138" s="74"/>
      <c r="M138" s="241" t="s">
        <v>36</v>
      </c>
      <c r="N138" s="242" t="s">
        <v>50</v>
      </c>
      <c r="O138" s="49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AR138" s="25" t="s">
        <v>264</v>
      </c>
      <c r="AT138" s="25" t="s">
        <v>165</v>
      </c>
      <c r="AU138" s="25" t="s">
        <v>89</v>
      </c>
      <c r="AY138" s="25" t="s">
        <v>162</v>
      </c>
      <c r="BE138" s="245">
        <f>IF(N138="základní",J138,0)</f>
        <v>0</v>
      </c>
      <c r="BF138" s="245">
        <f>IF(N138="snížená",J138,0)</f>
        <v>0</v>
      </c>
      <c r="BG138" s="245">
        <f>IF(N138="zákl. přenesená",J138,0)</f>
        <v>0</v>
      </c>
      <c r="BH138" s="245">
        <f>IF(N138="sníž. přenesená",J138,0)</f>
        <v>0</v>
      </c>
      <c r="BI138" s="245">
        <f>IF(N138="nulová",J138,0)</f>
        <v>0</v>
      </c>
      <c r="BJ138" s="25" t="s">
        <v>87</v>
      </c>
      <c r="BK138" s="245">
        <f>ROUND(I138*H138,1)</f>
        <v>0</v>
      </c>
      <c r="BL138" s="25" t="s">
        <v>264</v>
      </c>
      <c r="BM138" s="25" t="s">
        <v>327</v>
      </c>
    </row>
    <row r="139" s="13" customFormat="1">
      <c r="B139" s="261"/>
      <c r="C139" s="262"/>
      <c r="D139" s="248" t="s">
        <v>171</v>
      </c>
      <c r="E139" s="263" t="s">
        <v>36</v>
      </c>
      <c r="F139" s="264" t="s">
        <v>278</v>
      </c>
      <c r="G139" s="262"/>
      <c r="H139" s="263" t="s">
        <v>36</v>
      </c>
      <c r="I139" s="265"/>
      <c r="J139" s="262"/>
      <c r="K139" s="262"/>
      <c r="L139" s="266"/>
      <c r="M139" s="267"/>
      <c r="N139" s="268"/>
      <c r="O139" s="268"/>
      <c r="P139" s="268"/>
      <c r="Q139" s="268"/>
      <c r="R139" s="268"/>
      <c r="S139" s="268"/>
      <c r="T139" s="269"/>
      <c r="AT139" s="270" t="s">
        <v>171</v>
      </c>
      <c r="AU139" s="270" t="s">
        <v>89</v>
      </c>
      <c r="AV139" s="13" t="s">
        <v>87</v>
      </c>
      <c r="AW139" s="13" t="s">
        <v>42</v>
      </c>
      <c r="AX139" s="13" t="s">
        <v>79</v>
      </c>
      <c r="AY139" s="270" t="s">
        <v>162</v>
      </c>
    </row>
    <row r="140" s="12" customFormat="1">
      <c r="B140" s="246"/>
      <c r="C140" s="247"/>
      <c r="D140" s="248" t="s">
        <v>171</v>
      </c>
      <c r="E140" s="249" t="s">
        <v>36</v>
      </c>
      <c r="F140" s="250" t="s">
        <v>306</v>
      </c>
      <c r="G140" s="247"/>
      <c r="H140" s="251">
        <v>25</v>
      </c>
      <c r="I140" s="252"/>
      <c r="J140" s="247"/>
      <c r="K140" s="247"/>
      <c r="L140" s="253"/>
      <c r="M140" s="254"/>
      <c r="N140" s="255"/>
      <c r="O140" s="255"/>
      <c r="P140" s="255"/>
      <c r="Q140" s="255"/>
      <c r="R140" s="255"/>
      <c r="S140" s="255"/>
      <c r="T140" s="256"/>
      <c r="AT140" s="257" t="s">
        <v>171</v>
      </c>
      <c r="AU140" s="257" t="s">
        <v>89</v>
      </c>
      <c r="AV140" s="12" t="s">
        <v>89</v>
      </c>
      <c r="AW140" s="12" t="s">
        <v>42</v>
      </c>
      <c r="AX140" s="12" t="s">
        <v>87</v>
      </c>
      <c r="AY140" s="257" t="s">
        <v>162</v>
      </c>
    </row>
    <row r="141" s="1" customFormat="1" ht="16.5" customHeight="1">
      <c r="B141" s="48"/>
      <c r="C141" s="271" t="s">
        <v>328</v>
      </c>
      <c r="D141" s="271" t="s">
        <v>159</v>
      </c>
      <c r="E141" s="272" t="s">
        <v>329</v>
      </c>
      <c r="F141" s="273" t="s">
        <v>330</v>
      </c>
      <c r="G141" s="274" t="s">
        <v>247</v>
      </c>
      <c r="H141" s="275">
        <v>25</v>
      </c>
      <c r="I141" s="276"/>
      <c r="J141" s="275">
        <f>ROUND(I141*H141,1)</f>
        <v>0</v>
      </c>
      <c r="K141" s="273" t="s">
        <v>36</v>
      </c>
      <c r="L141" s="277"/>
      <c r="M141" s="278" t="s">
        <v>36</v>
      </c>
      <c r="N141" s="279" t="s">
        <v>50</v>
      </c>
      <c r="O141" s="49"/>
      <c r="P141" s="243">
        <f>O141*H141</f>
        <v>0</v>
      </c>
      <c r="Q141" s="243">
        <v>0.00089999999999999998</v>
      </c>
      <c r="R141" s="243">
        <f>Q141*H141</f>
        <v>0.022499999999999999</v>
      </c>
      <c r="S141" s="243">
        <v>0</v>
      </c>
      <c r="T141" s="244">
        <f>S141*H141</f>
        <v>0</v>
      </c>
      <c r="AR141" s="25" t="s">
        <v>273</v>
      </c>
      <c r="AT141" s="25" t="s">
        <v>159</v>
      </c>
      <c r="AU141" s="25" t="s">
        <v>89</v>
      </c>
      <c r="AY141" s="25" t="s">
        <v>162</v>
      </c>
      <c r="BE141" s="245">
        <f>IF(N141="základní",J141,0)</f>
        <v>0</v>
      </c>
      <c r="BF141" s="245">
        <f>IF(N141="snížená",J141,0)</f>
        <v>0</v>
      </c>
      <c r="BG141" s="245">
        <f>IF(N141="zákl. přenesená",J141,0)</f>
        <v>0</v>
      </c>
      <c r="BH141" s="245">
        <f>IF(N141="sníž. přenesená",J141,0)</f>
        <v>0</v>
      </c>
      <c r="BI141" s="245">
        <f>IF(N141="nulová",J141,0)</f>
        <v>0</v>
      </c>
      <c r="BJ141" s="25" t="s">
        <v>87</v>
      </c>
      <c r="BK141" s="245">
        <f>ROUND(I141*H141,1)</f>
        <v>0</v>
      </c>
      <c r="BL141" s="25" t="s">
        <v>264</v>
      </c>
      <c r="BM141" s="25" t="s">
        <v>331</v>
      </c>
    </row>
    <row r="142" s="1" customFormat="1" ht="25.5" customHeight="1">
      <c r="B142" s="48"/>
      <c r="C142" s="235" t="s">
        <v>332</v>
      </c>
      <c r="D142" s="235" t="s">
        <v>165</v>
      </c>
      <c r="E142" s="236" t="s">
        <v>333</v>
      </c>
      <c r="F142" s="237" t="s">
        <v>334</v>
      </c>
      <c r="G142" s="238" t="s">
        <v>247</v>
      </c>
      <c r="H142" s="239">
        <v>65</v>
      </c>
      <c r="I142" s="240"/>
      <c r="J142" s="239">
        <f>ROUND(I142*H142,1)</f>
        <v>0</v>
      </c>
      <c r="K142" s="237" t="s">
        <v>239</v>
      </c>
      <c r="L142" s="74"/>
      <c r="M142" s="241" t="s">
        <v>36</v>
      </c>
      <c r="N142" s="242" t="s">
        <v>50</v>
      </c>
      <c r="O142" s="49"/>
      <c r="P142" s="243">
        <f>O142*H142</f>
        <v>0</v>
      </c>
      <c r="Q142" s="243">
        <v>0</v>
      </c>
      <c r="R142" s="243">
        <f>Q142*H142</f>
        <v>0</v>
      </c>
      <c r="S142" s="243">
        <v>0</v>
      </c>
      <c r="T142" s="244">
        <f>S142*H142</f>
        <v>0</v>
      </c>
      <c r="AR142" s="25" t="s">
        <v>264</v>
      </c>
      <c r="AT142" s="25" t="s">
        <v>165</v>
      </c>
      <c r="AU142" s="25" t="s">
        <v>89</v>
      </c>
      <c r="AY142" s="25" t="s">
        <v>162</v>
      </c>
      <c r="BE142" s="245">
        <f>IF(N142="základní",J142,0)</f>
        <v>0</v>
      </c>
      <c r="BF142" s="245">
        <f>IF(N142="snížená",J142,0)</f>
        <v>0</v>
      </c>
      <c r="BG142" s="245">
        <f>IF(N142="zákl. přenesená",J142,0)</f>
        <v>0</v>
      </c>
      <c r="BH142" s="245">
        <f>IF(N142="sníž. přenesená",J142,0)</f>
        <v>0</v>
      </c>
      <c r="BI142" s="245">
        <f>IF(N142="nulová",J142,0)</f>
        <v>0</v>
      </c>
      <c r="BJ142" s="25" t="s">
        <v>87</v>
      </c>
      <c r="BK142" s="245">
        <f>ROUND(I142*H142,1)</f>
        <v>0</v>
      </c>
      <c r="BL142" s="25" t="s">
        <v>264</v>
      </c>
      <c r="BM142" s="25" t="s">
        <v>335</v>
      </c>
    </row>
    <row r="143" s="13" customFormat="1">
      <c r="B143" s="261"/>
      <c r="C143" s="262"/>
      <c r="D143" s="248" t="s">
        <v>171</v>
      </c>
      <c r="E143" s="263" t="s">
        <v>36</v>
      </c>
      <c r="F143" s="264" t="s">
        <v>278</v>
      </c>
      <c r="G143" s="262"/>
      <c r="H143" s="263" t="s">
        <v>36</v>
      </c>
      <c r="I143" s="265"/>
      <c r="J143" s="262"/>
      <c r="K143" s="262"/>
      <c r="L143" s="266"/>
      <c r="M143" s="267"/>
      <c r="N143" s="268"/>
      <c r="O143" s="268"/>
      <c r="P143" s="268"/>
      <c r="Q143" s="268"/>
      <c r="R143" s="268"/>
      <c r="S143" s="268"/>
      <c r="T143" s="269"/>
      <c r="AT143" s="270" t="s">
        <v>171</v>
      </c>
      <c r="AU143" s="270" t="s">
        <v>89</v>
      </c>
      <c r="AV143" s="13" t="s">
        <v>87</v>
      </c>
      <c r="AW143" s="13" t="s">
        <v>42</v>
      </c>
      <c r="AX143" s="13" t="s">
        <v>79</v>
      </c>
      <c r="AY143" s="270" t="s">
        <v>162</v>
      </c>
    </row>
    <row r="144" s="12" customFormat="1">
      <c r="B144" s="246"/>
      <c r="C144" s="247"/>
      <c r="D144" s="248" t="s">
        <v>171</v>
      </c>
      <c r="E144" s="249" t="s">
        <v>36</v>
      </c>
      <c r="F144" s="250" t="s">
        <v>336</v>
      </c>
      <c r="G144" s="247"/>
      <c r="H144" s="251">
        <v>65</v>
      </c>
      <c r="I144" s="252"/>
      <c r="J144" s="247"/>
      <c r="K144" s="247"/>
      <c r="L144" s="253"/>
      <c r="M144" s="254"/>
      <c r="N144" s="255"/>
      <c r="O144" s="255"/>
      <c r="P144" s="255"/>
      <c r="Q144" s="255"/>
      <c r="R144" s="255"/>
      <c r="S144" s="255"/>
      <c r="T144" s="256"/>
      <c r="AT144" s="257" t="s">
        <v>171</v>
      </c>
      <c r="AU144" s="257" t="s">
        <v>89</v>
      </c>
      <c r="AV144" s="12" t="s">
        <v>89</v>
      </c>
      <c r="AW144" s="12" t="s">
        <v>42</v>
      </c>
      <c r="AX144" s="12" t="s">
        <v>87</v>
      </c>
      <c r="AY144" s="257" t="s">
        <v>162</v>
      </c>
    </row>
    <row r="145" s="1" customFormat="1" ht="16.5" customHeight="1">
      <c r="B145" s="48"/>
      <c r="C145" s="271" t="s">
        <v>306</v>
      </c>
      <c r="D145" s="271" t="s">
        <v>159</v>
      </c>
      <c r="E145" s="272" t="s">
        <v>337</v>
      </c>
      <c r="F145" s="273" t="s">
        <v>338</v>
      </c>
      <c r="G145" s="274" t="s">
        <v>247</v>
      </c>
      <c r="H145" s="275">
        <v>65</v>
      </c>
      <c r="I145" s="276"/>
      <c r="J145" s="275">
        <f>ROUND(I145*H145,1)</f>
        <v>0</v>
      </c>
      <c r="K145" s="273" t="s">
        <v>239</v>
      </c>
      <c r="L145" s="277"/>
      <c r="M145" s="278" t="s">
        <v>36</v>
      </c>
      <c r="N145" s="279" t="s">
        <v>50</v>
      </c>
      <c r="O145" s="49"/>
      <c r="P145" s="243">
        <f>O145*H145</f>
        <v>0</v>
      </c>
      <c r="Q145" s="243">
        <v>0.00025000000000000001</v>
      </c>
      <c r="R145" s="243">
        <f>Q145*H145</f>
        <v>0.016250000000000001</v>
      </c>
      <c r="S145" s="243">
        <v>0</v>
      </c>
      <c r="T145" s="244">
        <f>S145*H145</f>
        <v>0</v>
      </c>
      <c r="AR145" s="25" t="s">
        <v>273</v>
      </c>
      <c r="AT145" s="25" t="s">
        <v>159</v>
      </c>
      <c r="AU145" s="25" t="s">
        <v>89</v>
      </c>
      <c r="AY145" s="25" t="s">
        <v>162</v>
      </c>
      <c r="BE145" s="245">
        <f>IF(N145="základní",J145,0)</f>
        <v>0</v>
      </c>
      <c r="BF145" s="245">
        <f>IF(N145="snížená",J145,0)</f>
        <v>0</v>
      </c>
      <c r="BG145" s="245">
        <f>IF(N145="zákl. přenesená",J145,0)</f>
        <v>0</v>
      </c>
      <c r="BH145" s="245">
        <f>IF(N145="sníž. přenesená",J145,0)</f>
        <v>0</v>
      </c>
      <c r="BI145" s="245">
        <f>IF(N145="nulová",J145,0)</f>
        <v>0</v>
      </c>
      <c r="BJ145" s="25" t="s">
        <v>87</v>
      </c>
      <c r="BK145" s="245">
        <f>ROUND(I145*H145,1)</f>
        <v>0</v>
      </c>
      <c r="BL145" s="25" t="s">
        <v>264</v>
      </c>
      <c r="BM145" s="25" t="s">
        <v>339</v>
      </c>
    </row>
    <row r="146" s="1" customFormat="1" ht="25.5" customHeight="1">
      <c r="B146" s="48"/>
      <c r="C146" s="235" t="s">
        <v>340</v>
      </c>
      <c r="D146" s="235" t="s">
        <v>165</v>
      </c>
      <c r="E146" s="236" t="s">
        <v>341</v>
      </c>
      <c r="F146" s="237" t="s">
        <v>342</v>
      </c>
      <c r="G146" s="238" t="s">
        <v>247</v>
      </c>
      <c r="H146" s="239">
        <v>4</v>
      </c>
      <c r="I146" s="240"/>
      <c r="J146" s="239">
        <f>ROUND(I146*H146,1)</f>
        <v>0</v>
      </c>
      <c r="K146" s="237" t="s">
        <v>239</v>
      </c>
      <c r="L146" s="74"/>
      <c r="M146" s="241" t="s">
        <v>36</v>
      </c>
      <c r="N146" s="242" t="s">
        <v>50</v>
      </c>
      <c r="O146" s="49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AR146" s="25" t="s">
        <v>264</v>
      </c>
      <c r="AT146" s="25" t="s">
        <v>165</v>
      </c>
      <c r="AU146" s="25" t="s">
        <v>89</v>
      </c>
      <c r="AY146" s="25" t="s">
        <v>162</v>
      </c>
      <c r="BE146" s="245">
        <f>IF(N146="základní",J146,0)</f>
        <v>0</v>
      </c>
      <c r="BF146" s="245">
        <f>IF(N146="snížená",J146,0)</f>
        <v>0</v>
      </c>
      <c r="BG146" s="245">
        <f>IF(N146="zákl. přenesená",J146,0)</f>
        <v>0</v>
      </c>
      <c r="BH146" s="245">
        <f>IF(N146="sníž. přenesená",J146,0)</f>
        <v>0</v>
      </c>
      <c r="BI146" s="245">
        <f>IF(N146="nulová",J146,0)</f>
        <v>0</v>
      </c>
      <c r="BJ146" s="25" t="s">
        <v>87</v>
      </c>
      <c r="BK146" s="245">
        <f>ROUND(I146*H146,1)</f>
        <v>0</v>
      </c>
      <c r="BL146" s="25" t="s">
        <v>264</v>
      </c>
      <c r="BM146" s="25" t="s">
        <v>343</v>
      </c>
    </row>
    <row r="147" s="13" customFormat="1">
      <c r="B147" s="261"/>
      <c r="C147" s="262"/>
      <c r="D147" s="248" t="s">
        <v>171</v>
      </c>
      <c r="E147" s="263" t="s">
        <v>36</v>
      </c>
      <c r="F147" s="264" t="s">
        <v>278</v>
      </c>
      <c r="G147" s="262"/>
      <c r="H147" s="263" t="s">
        <v>36</v>
      </c>
      <c r="I147" s="265"/>
      <c r="J147" s="262"/>
      <c r="K147" s="262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171</v>
      </c>
      <c r="AU147" s="270" t="s">
        <v>89</v>
      </c>
      <c r="AV147" s="13" t="s">
        <v>87</v>
      </c>
      <c r="AW147" s="13" t="s">
        <v>42</v>
      </c>
      <c r="AX147" s="13" t="s">
        <v>79</v>
      </c>
      <c r="AY147" s="270" t="s">
        <v>162</v>
      </c>
    </row>
    <row r="148" s="12" customFormat="1">
      <c r="B148" s="246"/>
      <c r="C148" s="247"/>
      <c r="D148" s="248" t="s">
        <v>171</v>
      </c>
      <c r="E148" s="249" t="s">
        <v>36</v>
      </c>
      <c r="F148" s="250" t="s">
        <v>179</v>
      </c>
      <c r="G148" s="247"/>
      <c r="H148" s="251">
        <v>4</v>
      </c>
      <c r="I148" s="252"/>
      <c r="J148" s="247"/>
      <c r="K148" s="247"/>
      <c r="L148" s="253"/>
      <c r="M148" s="254"/>
      <c r="N148" s="255"/>
      <c r="O148" s="255"/>
      <c r="P148" s="255"/>
      <c r="Q148" s="255"/>
      <c r="R148" s="255"/>
      <c r="S148" s="255"/>
      <c r="T148" s="256"/>
      <c r="AT148" s="257" t="s">
        <v>171</v>
      </c>
      <c r="AU148" s="257" t="s">
        <v>89</v>
      </c>
      <c r="AV148" s="12" t="s">
        <v>89</v>
      </c>
      <c r="AW148" s="12" t="s">
        <v>42</v>
      </c>
      <c r="AX148" s="12" t="s">
        <v>87</v>
      </c>
      <c r="AY148" s="257" t="s">
        <v>162</v>
      </c>
    </row>
    <row r="149" s="1" customFormat="1" ht="16.5" customHeight="1">
      <c r="B149" s="48"/>
      <c r="C149" s="271" t="s">
        <v>344</v>
      </c>
      <c r="D149" s="271" t="s">
        <v>159</v>
      </c>
      <c r="E149" s="272" t="s">
        <v>345</v>
      </c>
      <c r="F149" s="273" t="s">
        <v>346</v>
      </c>
      <c r="G149" s="274" t="s">
        <v>247</v>
      </c>
      <c r="H149" s="275">
        <v>4</v>
      </c>
      <c r="I149" s="276"/>
      <c r="J149" s="275">
        <f>ROUND(I149*H149,1)</f>
        <v>0</v>
      </c>
      <c r="K149" s="273" t="s">
        <v>36</v>
      </c>
      <c r="L149" s="277"/>
      <c r="M149" s="278" t="s">
        <v>36</v>
      </c>
      <c r="N149" s="279" t="s">
        <v>50</v>
      </c>
      <c r="O149" s="49"/>
      <c r="P149" s="243">
        <f>O149*H149</f>
        <v>0</v>
      </c>
      <c r="Q149" s="243">
        <v>0.00052999999999999998</v>
      </c>
      <c r="R149" s="243">
        <f>Q149*H149</f>
        <v>0.0021199999999999999</v>
      </c>
      <c r="S149" s="243">
        <v>0</v>
      </c>
      <c r="T149" s="244">
        <f>S149*H149</f>
        <v>0</v>
      </c>
      <c r="AR149" s="25" t="s">
        <v>273</v>
      </c>
      <c r="AT149" s="25" t="s">
        <v>159</v>
      </c>
      <c r="AU149" s="25" t="s">
        <v>89</v>
      </c>
      <c r="AY149" s="25" t="s">
        <v>162</v>
      </c>
      <c r="BE149" s="245">
        <f>IF(N149="základní",J149,0)</f>
        <v>0</v>
      </c>
      <c r="BF149" s="245">
        <f>IF(N149="snížená",J149,0)</f>
        <v>0</v>
      </c>
      <c r="BG149" s="245">
        <f>IF(N149="zákl. přenesená",J149,0)</f>
        <v>0</v>
      </c>
      <c r="BH149" s="245">
        <f>IF(N149="sníž. přenesená",J149,0)</f>
        <v>0</v>
      </c>
      <c r="BI149" s="245">
        <f>IF(N149="nulová",J149,0)</f>
        <v>0</v>
      </c>
      <c r="BJ149" s="25" t="s">
        <v>87</v>
      </c>
      <c r="BK149" s="245">
        <f>ROUND(I149*H149,1)</f>
        <v>0</v>
      </c>
      <c r="BL149" s="25" t="s">
        <v>264</v>
      </c>
      <c r="BM149" s="25" t="s">
        <v>347</v>
      </c>
    </row>
    <row r="150" s="12" customFormat="1">
      <c r="B150" s="246"/>
      <c r="C150" s="247"/>
      <c r="D150" s="248" t="s">
        <v>171</v>
      </c>
      <c r="E150" s="249" t="s">
        <v>36</v>
      </c>
      <c r="F150" s="250" t="s">
        <v>179</v>
      </c>
      <c r="G150" s="247"/>
      <c r="H150" s="251">
        <v>4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171</v>
      </c>
      <c r="AU150" s="257" t="s">
        <v>89</v>
      </c>
      <c r="AV150" s="12" t="s">
        <v>89</v>
      </c>
      <c r="AW150" s="12" t="s">
        <v>42</v>
      </c>
      <c r="AX150" s="12" t="s">
        <v>87</v>
      </c>
      <c r="AY150" s="257" t="s">
        <v>162</v>
      </c>
    </row>
    <row r="151" s="1" customFormat="1" ht="25.5" customHeight="1">
      <c r="B151" s="48"/>
      <c r="C151" s="235" t="s">
        <v>348</v>
      </c>
      <c r="D151" s="235" t="s">
        <v>165</v>
      </c>
      <c r="E151" s="236" t="s">
        <v>349</v>
      </c>
      <c r="F151" s="237" t="s">
        <v>350</v>
      </c>
      <c r="G151" s="238" t="s">
        <v>174</v>
      </c>
      <c r="H151" s="239">
        <v>15</v>
      </c>
      <c r="I151" s="240"/>
      <c r="J151" s="239">
        <f>ROUND(I151*H151,1)</f>
        <v>0</v>
      </c>
      <c r="K151" s="237" t="s">
        <v>239</v>
      </c>
      <c r="L151" s="74"/>
      <c r="M151" s="241" t="s">
        <v>36</v>
      </c>
      <c r="N151" s="242" t="s">
        <v>50</v>
      </c>
      <c r="O151" s="49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AR151" s="25" t="s">
        <v>264</v>
      </c>
      <c r="AT151" s="25" t="s">
        <v>165</v>
      </c>
      <c r="AU151" s="25" t="s">
        <v>89</v>
      </c>
      <c r="AY151" s="25" t="s">
        <v>162</v>
      </c>
      <c r="BE151" s="245">
        <f>IF(N151="základní",J151,0)</f>
        <v>0</v>
      </c>
      <c r="BF151" s="245">
        <f>IF(N151="snížená",J151,0)</f>
        <v>0</v>
      </c>
      <c r="BG151" s="245">
        <f>IF(N151="zákl. přenesená",J151,0)</f>
        <v>0</v>
      </c>
      <c r="BH151" s="245">
        <f>IF(N151="sníž. přenesená",J151,0)</f>
        <v>0</v>
      </c>
      <c r="BI151" s="245">
        <f>IF(N151="nulová",J151,0)</f>
        <v>0</v>
      </c>
      <c r="BJ151" s="25" t="s">
        <v>87</v>
      </c>
      <c r="BK151" s="245">
        <f>ROUND(I151*H151,1)</f>
        <v>0</v>
      </c>
      <c r="BL151" s="25" t="s">
        <v>264</v>
      </c>
      <c r="BM151" s="25" t="s">
        <v>351</v>
      </c>
    </row>
    <row r="152" s="13" customFormat="1">
      <c r="B152" s="261"/>
      <c r="C152" s="262"/>
      <c r="D152" s="248" t="s">
        <v>171</v>
      </c>
      <c r="E152" s="263" t="s">
        <v>36</v>
      </c>
      <c r="F152" s="264" t="s">
        <v>278</v>
      </c>
      <c r="G152" s="262"/>
      <c r="H152" s="263" t="s">
        <v>36</v>
      </c>
      <c r="I152" s="265"/>
      <c r="J152" s="262"/>
      <c r="K152" s="262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171</v>
      </c>
      <c r="AU152" s="270" t="s">
        <v>89</v>
      </c>
      <c r="AV152" s="13" t="s">
        <v>87</v>
      </c>
      <c r="AW152" s="13" t="s">
        <v>42</v>
      </c>
      <c r="AX152" s="13" t="s">
        <v>79</v>
      </c>
      <c r="AY152" s="270" t="s">
        <v>162</v>
      </c>
    </row>
    <row r="153" s="13" customFormat="1">
      <c r="B153" s="261"/>
      <c r="C153" s="262"/>
      <c r="D153" s="248" t="s">
        <v>171</v>
      </c>
      <c r="E153" s="263" t="s">
        <v>36</v>
      </c>
      <c r="F153" s="264" t="s">
        <v>241</v>
      </c>
      <c r="G153" s="262"/>
      <c r="H153" s="263" t="s">
        <v>36</v>
      </c>
      <c r="I153" s="265"/>
      <c r="J153" s="262"/>
      <c r="K153" s="262"/>
      <c r="L153" s="266"/>
      <c r="M153" s="267"/>
      <c r="N153" s="268"/>
      <c r="O153" s="268"/>
      <c r="P153" s="268"/>
      <c r="Q153" s="268"/>
      <c r="R153" s="268"/>
      <c r="S153" s="268"/>
      <c r="T153" s="269"/>
      <c r="AT153" s="270" t="s">
        <v>171</v>
      </c>
      <c r="AU153" s="270" t="s">
        <v>89</v>
      </c>
      <c r="AV153" s="13" t="s">
        <v>87</v>
      </c>
      <c r="AW153" s="13" t="s">
        <v>42</v>
      </c>
      <c r="AX153" s="13" t="s">
        <v>79</v>
      </c>
      <c r="AY153" s="270" t="s">
        <v>162</v>
      </c>
    </row>
    <row r="154" s="12" customFormat="1">
      <c r="B154" s="246"/>
      <c r="C154" s="247"/>
      <c r="D154" s="248" t="s">
        <v>171</v>
      </c>
      <c r="E154" s="249" t="s">
        <v>36</v>
      </c>
      <c r="F154" s="250" t="s">
        <v>10</v>
      </c>
      <c r="G154" s="247"/>
      <c r="H154" s="251">
        <v>15</v>
      </c>
      <c r="I154" s="252"/>
      <c r="J154" s="247"/>
      <c r="K154" s="247"/>
      <c r="L154" s="253"/>
      <c r="M154" s="254"/>
      <c r="N154" s="255"/>
      <c r="O154" s="255"/>
      <c r="P154" s="255"/>
      <c r="Q154" s="255"/>
      <c r="R154" s="255"/>
      <c r="S154" s="255"/>
      <c r="T154" s="256"/>
      <c r="AT154" s="257" t="s">
        <v>171</v>
      </c>
      <c r="AU154" s="257" t="s">
        <v>89</v>
      </c>
      <c r="AV154" s="12" t="s">
        <v>89</v>
      </c>
      <c r="AW154" s="12" t="s">
        <v>42</v>
      </c>
      <c r="AX154" s="12" t="s">
        <v>87</v>
      </c>
      <c r="AY154" s="257" t="s">
        <v>162</v>
      </c>
    </row>
    <row r="155" s="1" customFormat="1" ht="25.5" customHeight="1">
      <c r="B155" s="48"/>
      <c r="C155" s="235" t="s">
        <v>352</v>
      </c>
      <c r="D155" s="235" t="s">
        <v>165</v>
      </c>
      <c r="E155" s="236" t="s">
        <v>353</v>
      </c>
      <c r="F155" s="237" t="s">
        <v>354</v>
      </c>
      <c r="G155" s="238" t="s">
        <v>174</v>
      </c>
      <c r="H155" s="239">
        <v>5</v>
      </c>
      <c r="I155" s="240"/>
      <c r="J155" s="239">
        <f>ROUND(I155*H155,1)</f>
        <v>0</v>
      </c>
      <c r="K155" s="237" t="s">
        <v>239</v>
      </c>
      <c r="L155" s="74"/>
      <c r="M155" s="241" t="s">
        <v>36</v>
      </c>
      <c r="N155" s="242" t="s">
        <v>50</v>
      </c>
      <c r="O155" s="49"/>
      <c r="P155" s="243">
        <f>O155*H155</f>
        <v>0</v>
      </c>
      <c r="Q155" s="243">
        <v>0</v>
      </c>
      <c r="R155" s="243">
        <f>Q155*H155</f>
        <v>0</v>
      </c>
      <c r="S155" s="243">
        <v>0</v>
      </c>
      <c r="T155" s="244">
        <f>S155*H155</f>
        <v>0</v>
      </c>
      <c r="AR155" s="25" t="s">
        <v>264</v>
      </c>
      <c r="AT155" s="25" t="s">
        <v>165</v>
      </c>
      <c r="AU155" s="25" t="s">
        <v>89</v>
      </c>
      <c r="AY155" s="25" t="s">
        <v>162</v>
      </c>
      <c r="BE155" s="245">
        <f>IF(N155="základní",J155,0)</f>
        <v>0</v>
      </c>
      <c r="BF155" s="245">
        <f>IF(N155="snížená",J155,0)</f>
        <v>0</v>
      </c>
      <c r="BG155" s="245">
        <f>IF(N155="zákl. přenesená",J155,0)</f>
        <v>0</v>
      </c>
      <c r="BH155" s="245">
        <f>IF(N155="sníž. přenesená",J155,0)</f>
        <v>0</v>
      </c>
      <c r="BI155" s="245">
        <f>IF(N155="nulová",J155,0)</f>
        <v>0</v>
      </c>
      <c r="BJ155" s="25" t="s">
        <v>87</v>
      </c>
      <c r="BK155" s="245">
        <f>ROUND(I155*H155,1)</f>
        <v>0</v>
      </c>
      <c r="BL155" s="25" t="s">
        <v>264</v>
      </c>
      <c r="BM155" s="25" t="s">
        <v>355</v>
      </c>
    </row>
    <row r="156" s="13" customFormat="1">
      <c r="B156" s="261"/>
      <c r="C156" s="262"/>
      <c r="D156" s="248" t="s">
        <v>171</v>
      </c>
      <c r="E156" s="263" t="s">
        <v>36</v>
      </c>
      <c r="F156" s="264" t="s">
        <v>278</v>
      </c>
      <c r="G156" s="262"/>
      <c r="H156" s="263" t="s">
        <v>36</v>
      </c>
      <c r="I156" s="265"/>
      <c r="J156" s="262"/>
      <c r="K156" s="262"/>
      <c r="L156" s="266"/>
      <c r="M156" s="267"/>
      <c r="N156" s="268"/>
      <c r="O156" s="268"/>
      <c r="P156" s="268"/>
      <c r="Q156" s="268"/>
      <c r="R156" s="268"/>
      <c r="S156" s="268"/>
      <c r="T156" s="269"/>
      <c r="AT156" s="270" t="s">
        <v>171</v>
      </c>
      <c r="AU156" s="270" t="s">
        <v>89</v>
      </c>
      <c r="AV156" s="13" t="s">
        <v>87</v>
      </c>
      <c r="AW156" s="13" t="s">
        <v>42</v>
      </c>
      <c r="AX156" s="13" t="s">
        <v>79</v>
      </c>
      <c r="AY156" s="270" t="s">
        <v>162</v>
      </c>
    </row>
    <row r="157" s="13" customFormat="1">
      <c r="B157" s="261"/>
      <c r="C157" s="262"/>
      <c r="D157" s="248" t="s">
        <v>171</v>
      </c>
      <c r="E157" s="263" t="s">
        <v>36</v>
      </c>
      <c r="F157" s="264" t="s">
        <v>241</v>
      </c>
      <c r="G157" s="262"/>
      <c r="H157" s="263" t="s">
        <v>36</v>
      </c>
      <c r="I157" s="265"/>
      <c r="J157" s="262"/>
      <c r="K157" s="262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171</v>
      </c>
      <c r="AU157" s="270" t="s">
        <v>89</v>
      </c>
      <c r="AV157" s="13" t="s">
        <v>87</v>
      </c>
      <c r="AW157" s="13" t="s">
        <v>42</v>
      </c>
      <c r="AX157" s="13" t="s">
        <v>79</v>
      </c>
      <c r="AY157" s="270" t="s">
        <v>162</v>
      </c>
    </row>
    <row r="158" s="12" customFormat="1">
      <c r="B158" s="246"/>
      <c r="C158" s="247"/>
      <c r="D158" s="248" t="s">
        <v>171</v>
      </c>
      <c r="E158" s="249" t="s">
        <v>36</v>
      </c>
      <c r="F158" s="250" t="s">
        <v>183</v>
      </c>
      <c r="G158" s="247"/>
      <c r="H158" s="251">
        <v>5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171</v>
      </c>
      <c r="AU158" s="257" t="s">
        <v>89</v>
      </c>
      <c r="AV158" s="12" t="s">
        <v>89</v>
      </c>
      <c r="AW158" s="12" t="s">
        <v>42</v>
      </c>
      <c r="AX158" s="12" t="s">
        <v>87</v>
      </c>
      <c r="AY158" s="257" t="s">
        <v>162</v>
      </c>
    </row>
    <row r="159" s="1" customFormat="1" ht="25.5" customHeight="1">
      <c r="B159" s="48"/>
      <c r="C159" s="235" t="s">
        <v>286</v>
      </c>
      <c r="D159" s="235" t="s">
        <v>165</v>
      </c>
      <c r="E159" s="236" t="s">
        <v>356</v>
      </c>
      <c r="F159" s="237" t="s">
        <v>357</v>
      </c>
      <c r="G159" s="238" t="s">
        <v>174</v>
      </c>
      <c r="H159" s="239">
        <v>6</v>
      </c>
      <c r="I159" s="240"/>
      <c r="J159" s="239">
        <f>ROUND(I159*H159,1)</f>
        <v>0</v>
      </c>
      <c r="K159" s="237" t="s">
        <v>239</v>
      </c>
      <c r="L159" s="74"/>
      <c r="M159" s="241" t="s">
        <v>36</v>
      </c>
      <c r="N159" s="242" t="s">
        <v>50</v>
      </c>
      <c r="O159" s="49"/>
      <c r="P159" s="243">
        <f>O159*H159</f>
        <v>0</v>
      </c>
      <c r="Q159" s="243">
        <v>0</v>
      </c>
      <c r="R159" s="243">
        <f>Q159*H159</f>
        <v>0</v>
      </c>
      <c r="S159" s="243">
        <v>0</v>
      </c>
      <c r="T159" s="244">
        <f>S159*H159</f>
        <v>0</v>
      </c>
      <c r="AR159" s="25" t="s">
        <v>264</v>
      </c>
      <c r="AT159" s="25" t="s">
        <v>165</v>
      </c>
      <c r="AU159" s="25" t="s">
        <v>89</v>
      </c>
      <c r="AY159" s="25" t="s">
        <v>162</v>
      </c>
      <c r="BE159" s="245">
        <f>IF(N159="základní",J159,0)</f>
        <v>0</v>
      </c>
      <c r="BF159" s="245">
        <f>IF(N159="snížená",J159,0)</f>
        <v>0</v>
      </c>
      <c r="BG159" s="245">
        <f>IF(N159="zákl. přenesená",J159,0)</f>
        <v>0</v>
      </c>
      <c r="BH159" s="245">
        <f>IF(N159="sníž. přenesená",J159,0)</f>
        <v>0</v>
      </c>
      <c r="BI159" s="245">
        <f>IF(N159="nulová",J159,0)</f>
        <v>0</v>
      </c>
      <c r="BJ159" s="25" t="s">
        <v>87</v>
      </c>
      <c r="BK159" s="245">
        <f>ROUND(I159*H159,1)</f>
        <v>0</v>
      </c>
      <c r="BL159" s="25" t="s">
        <v>264</v>
      </c>
      <c r="BM159" s="25" t="s">
        <v>358</v>
      </c>
    </row>
    <row r="160" s="13" customFormat="1">
      <c r="B160" s="261"/>
      <c r="C160" s="262"/>
      <c r="D160" s="248" t="s">
        <v>171</v>
      </c>
      <c r="E160" s="263" t="s">
        <v>36</v>
      </c>
      <c r="F160" s="264" t="s">
        <v>278</v>
      </c>
      <c r="G160" s="262"/>
      <c r="H160" s="263" t="s">
        <v>36</v>
      </c>
      <c r="I160" s="265"/>
      <c r="J160" s="262"/>
      <c r="K160" s="262"/>
      <c r="L160" s="266"/>
      <c r="M160" s="267"/>
      <c r="N160" s="268"/>
      <c r="O160" s="268"/>
      <c r="P160" s="268"/>
      <c r="Q160" s="268"/>
      <c r="R160" s="268"/>
      <c r="S160" s="268"/>
      <c r="T160" s="269"/>
      <c r="AT160" s="270" t="s">
        <v>171</v>
      </c>
      <c r="AU160" s="270" t="s">
        <v>89</v>
      </c>
      <c r="AV160" s="13" t="s">
        <v>87</v>
      </c>
      <c r="AW160" s="13" t="s">
        <v>42</v>
      </c>
      <c r="AX160" s="13" t="s">
        <v>79</v>
      </c>
      <c r="AY160" s="270" t="s">
        <v>162</v>
      </c>
    </row>
    <row r="161" s="13" customFormat="1">
      <c r="B161" s="261"/>
      <c r="C161" s="262"/>
      <c r="D161" s="248" t="s">
        <v>171</v>
      </c>
      <c r="E161" s="263" t="s">
        <v>36</v>
      </c>
      <c r="F161" s="264" t="s">
        <v>241</v>
      </c>
      <c r="G161" s="262"/>
      <c r="H161" s="263" t="s">
        <v>36</v>
      </c>
      <c r="I161" s="265"/>
      <c r="J161" s="262"/>
      <c r="K161" s="262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171</v>
      </c>
      <c r="AU161" s="270" t="s">
        <v>89</v>
      </c>
      <c r="AV161" s="13" t="s">
        <v>87</v>
      </c>
      <c r="AW161" s="13" t="s">
        <v>42</v>
      </c>
      <c r="AX161" s="13" t="s">
        <v>79</v>
      </c>
      <c r="AY161" s="270" t="s">
        <v>162</v>
      </c>
    </row>
    <row r="162" s="12" customFormat="1">
      <c r="B162" s="246"/>
      <c r="C162" s="247"/>
      <c r="D162" s="248" t="s">
        <v>171</v>
      </c>
      <c r="E162" s="249" t="s">
        <v>36</v>
      </c>
      <c r="F162" s="250" t="s">
        <v>187</v>
      </c>
      <c r="G162" s="247"/>
      <c r="H162" s="251">
        <v>6</v>
      </c>
      <c r="I162" s="252"/>
      <c r="J162" s="247"/>
      <c r="K162" s="247"/>
      <c r="L162" s="253"/>
      <c r="M162" s="254"/>
      <c r="N162" s="255"/>
      <c r="O162" s="255"/>
      <c r="P162" s="255"/>
      <c r="Q162" s="255"/>
      <c r="R162" s="255"/>
      <c r="S162" s="255"/>
      <c r="T162" s="256"/>
      <c r="AT162" s="257" t="s">
        <v>171</v>
      </c>
      <c r="AU162" s="257" t="s">
        <v>89</v>
      </c>
      <c r="AV162" s="12" t="s">
        <v>89</v>
      </c>
      <c r="AW162" s="12" t="s">
        <v>42</v>
      </c>
      <c r="AX162" s="12" t="s">
        <v>87</v>
      </c>
      <c r="AY162" s="257" t="s">
        <v>162</v>
      </c>
    </row>
    <row r="163" s="1" customFormat="1" ht="25.5" customHeight="1">
      <c r="B163" s="48"/>
      <c r="C163" s="235" t="s">
        <v>359</v>
      </c>
      <c r="D163" s="235" t="s">
        <v>165</v>
      </c>
      <c r="E163" s="236" t="s">
        <v>360</v>
      </c>
      <c r="F163" s="237" t="s">
        <v>361</v>
      </c>
      <c r="G163" s="238" t="s">
        <v>174</v>
      </c>
      <c r="H163" s="239">
        <v>21</v>
      </c>
      <c r="I163" s="240"/>
      <c r="J163" s="239">
        <f>ROUND(I163*H163,1)</f>
        <v>0</v>
      </c>
      <c r="K163" s="237" t="s">
        <v>239</v>
      </c>
      <c r="L163" s="74"/>
      <c r="M163" s="241" t="s">
        <v>36</v>
      </c>
      <c r="N163" s="242" t="s">
        <v>50</v>
      </c>
      <c r="O163" s="49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AR163" s="25" t="s">
        <v>264</v>
      </c>
      <c r="AT163" s="25" t="s">
        <v>165</v>
      </c>
      <c r="AU163" s="25" t="s">
        <v>89</v>
      </c>
      <c r="AY163" s="25" t="s">
        <v>162</v>
      </c>
      <c r="BE163" s="245">
        <f>IF(N163="základní",J163,0)</f>
        <v>0</v>
      </c>
      <c r="BF163" s="245">
        <f>IF(N163="snížená",J163,0)</f>
        <v>0</v>
      </c>
      <c r="BG163" s="245">
        <f>IF(N163="zákl. přenesená",J163,0)</f>
        <v>0</v>
      </c>
      <c r="BH163" s="245">
        <f>IF(N163="sníž. přenesená",J163,0)</f>
        <v>0</v>
      </c>
      <c r="BI163" s="245">
        <f>IF(N163="nulová",J163,0)</f>
        <v>0</v>
      </c>
      <c r="BJ163" s="25" t="s">
        <v>87</v>
      </c>
      <c r="BK163" s="245">
        <f>ROUND(I163*H163,1)</f>
        <v>0</v>
      </c>
      <c r="BL163" s="25" t="s">
        <v>264</v>
      </c>
      <c r="BM163" s="25" t="s">
        <v>362</v>
      </c>
    </row>
    <row r="164" s="13" customFormat="1">
      <c r="B164" s="261"/>
      <c r="C164" s="262"/>
      <c r="D164" s="248" t="s">
        <v>171</v>
      </c>
      <c r="E164" s="263" t="s">
        <v>36</v>
      </c>
      <c r="F164" s="264" t="s">
        <v>278</v>
      </c>
      <c r="G164" s="262"/>
      <c r="H164" s="263" t="s">
        <v>36</v>
      </c>
      <c r="I164" s="265"/>
      <c r="J164" s="262"/>
      <c r="K164" s="262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171</v>
      </c>
      <c r="AU164" s="270" t="s">
        <v>89</v>
      </c>
      <c r="AV164" s="13" t="s">
        <v>87</v>
      </c>
      <c r="AW164" s="13" t="s">
        <v>42</v>
      </c>
      <c r="AX164" s="13" t="s">
        <v>79</v>
      </c>
      <c r="AY164" s="270" t="s">
        <v>162</v>
      </c>
    </row>
    <row r="165" s="13" customFormat="1">
      <c r="B165" s="261"/>
      <c r="C165" s="262"/>
      <c r="D165" s="248" t="s">
        <v>171</v>
      </c>
      <c r="E165" s="263" t="s">
        <v>36</v>
      </c>
      <c r="F165" s="264" t="s">
        <v>241</v>
      </c>
      <c r="G165" s="262"/>
      <c r="H165" s="263" t="s">
        <v>36</v>
      </c>
      <c r="I165" s="265"/>
      <c r="J165" s="262"/>
      <c r="K165" s="262"/>
      <c r="L165" s="266"/>
      <c r="M165" s="267"/>
      <c r="N165" s="268"/>
      <c r="O165" s="268"/>
      <c r="P165" s="268"/>
      <c r="Q165" s="268"/>
      <c r="R165" s="268"/>
      <c r="S165" s="268"/>
      <c r="T165" s="269"/>
      <c r="AT165" s="270" t="s">
        <v>171</v>
      </c>
      <c r="AU165" s="270" t="s">
        <v>89</v>
      </c>
      <c r="AV165" s="13" t="s">
        <v>87</v>
      </c>
      <c r="AW165" s="13" t="s">
        <v>42</v>
      </c>
      <c r="AX165" s="13" t="s">
        <v>79</v>
      </c>
      <c r="AY165" s="270" t="s">
        <v>162</v>
      </c>
    </row>
    <row r="166" s="12" customFormat="1">
      <c r="B166" s="246"/>
      <c r="C166" s="247"/>
      <c r="D166" s="248" t="s">
        <v>171</v>
      </c>
      <c r="E166" s="249" t="s">
        <v>36</v>
      </c>
      <c r="F166" s="250" t="s">
        <v>9</v>
      </c>
      <c r="G166" s="247"/>
      <c r="H166" s="251">
        <v>21</v>
      </c>
      <c r="I166" s="252"/>
      <c r="J166" s="247"/>
      <c r="K166" s="247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171</v>
      </c>
      <c r="AU166" s="257" t="s">
        <v>89</v>
      </c>
      <c r="AV166" s="12" t="s">
        <v>89</v>
      </c>
      <c r="AW166" s="12" t="s">
        <v>42</v>
      </c>
      <c r="AX166" s="12" t="s">
        <v>87</v>
      </c>
      <c r="AY166" s="257" t="s">
        <v>162</v>
      </c>
    </row>
    <row r="167" s="1" customFormat="1" ht="25.5" customHeight="1">
      <c r="B167" s="48"/>
      <c r="C167" s="235" t="s">
        <v>273</v>
      </c>
      <c r="D167" s="235" t="s">
        <v>165</v>
      </c>
      <c r="E167" s="236" t="s">
        <v>363</v>
      </c>
      <c r="F167" s="237" t="s">
        <v>364</v>
      </c>
      <c r="G167" s="238" t="s">
        <v>174</v>
      </c>
      <c r="H167" s="239">
        <v>15</v>
      </c>
      <c r="I167" s="240"/>
      <c r="J167" s="239">
        <f>ROUND(I167*H167,1)</f>
        <v>0</v>
      </c>
      <c r="K167" s="237" t="s">
        <v>239</v>
      </c>
      <c r="L167" s="74"/>
      <c r="M167" s="241" t="s">
        <v>36</v>
      </c>
      <c r="N167" s="242" t="s">
        <v>50</v>
      </c>
      <c r="O167" s="49"/>
      <c r="P167" s="243">
        <f>O167*H167</f>
        <v>0</v>
      </c>
      <c r="Q167" s="243">
        <v>0</v>
      </c>
      <c r="R167" s="243">
        <f>Q167*H167</f>
        <v>0</v>
      </c>
      <c r="S167" s="243">
        <v>0</v>
      </c>
      <c r="T167" s="244">
        <f>S167*H167</f>
        <v>0</v>
      </c>
      <c r="AR167" s="25" t="s">
        <v>264</v>
      </c>
      <c r="AT167" s="25" t="s">
        <v>165</v>
      </c>
      <c r="AU167" s="25" t="s">
        <v>89</v>
      </c>
      <c r="AY167" s="25" t="s">
        <v>162</v>
      </c>
      <c r="BE167" s="245">
        <f>IF(N167="základní",J167,0)</f>
        <v>0</v>
      </c>
      <c r="BF167" s="245">
        <f>IF(N167="snížená",J167,0)</f>
        <v>0</v>
      </c>
      <c r="BG167" s="245">
        <f>IF(N167="zákl. přenesená",J167,0)</f>
        <v>0</v>
      </c>
      <c r="BH167" s="245">
        <f>IF(N167="sníž. přenesená",J167,0)</f>
        <v>0</v>
      </c>
      <c r="BI167" s="245">
        <f>IF(N167="nulová",J167,0)</f>
        <v>0</v>
      </c>
      <c r="BJ167" s="25" t="s">
        <v>87</v>
      </c>
      <c r="BK167" s="245">
        <f>ROUND(I167*H167,1)</f>
        <v>0</v>
      </c>
      <c r="BL167" s="25" t="s">
        <v>264</v>
      </c>
      <c r="BM167" s="25" t="s">
        <v>365</v>
      </c>
    </row>
    <row r="168" s="13" customFormat="1">
      <c r="B168" s="261"/>
      <c r="C168" s="262"/>
      <c r="D168" s="248" t="s">
        <v>171</v>
      </c>
      <c r="E168" s="263" t="s">
        <v>36</v>
      </c>
      <c r="F168" s="264" t="s">
        <v>278</v>
      </c>
      <c r="G168" s="262"/>
      <c r="H168" s="263" t="s">
        <v>36</v>
      </c>
      <c r="I168" s="265"/>
      <c r="J168" s="262"/>
      <c r="K168" s="262"/>
      <c r="L168" s="266"/>
      <c r="M168" s="267"/>
      <c r="N168" s="268"/>
      <c r="O168" s="268"/>
      <c r="P168" s="268"/>
      <c r="Q168" s="268"/>
      <c r="R168" s="268"/>
      <c r="S168" s="268"/>
      <c r="T168" s="269"/>
      <c r="AT168" s="270" t="s">
        <v>171</v>
      </c>
      <c r="AU168" s="270" t="s">
        <v>89</v>
      </c>
      <c r="AV168" s="13" t="s">
        <v>87</v>
      </c>
      <c r="AW168" s="13" t="s">
        <v>42</v>
      </c>
      <c r="AX168" s="13" t="s">
        <v>79</v>
      </c>
      <c r="AY168" s="270" t="s">
        <v>162</v>
      </c>
    </row>
    <row r="169" s="13" customFormat="1">
      <c r="B169" s="261"/>
      <c r="C169" s="262"/>
      <c r="D169" s="248" t="s">
        <v>171</v>
      </c>
      <c r="E169" s="263" t="s">
        <v>36</v>
      </c>
      <c r="F169" s="264" t="s">
        <v>241</v>
      </c>
      <c r="G169" s="262"/>
      <c r="H169" s="263" t="s">
        <v>36</v>
      </c>
      <c r="I169" s="265"/>
      <c r="J169" s="262"/>
      <c r="K169" s="262"/>
      <c r="L169" s="266"/>
      <c r="M169" s="267"/>
      <c r="N169" s="268"/>
      <c r="O169" s="268"/>
      <c r="P169" s="268"/>
      <c r="Q169" s="268"/>
      <c r="R169" s="268"/>
      <c r="S169" s="268"/>
      <c r="T169" s="269"/>
      <c r="AT169" s="270" t="s">
        <v>171</v>
      </c>
      <c r="AU169" s="270" t="s">
        <v>89</v>
      </c>
      <c r="AV169" s="13" t="s">
        <v>87</v>
      </c>
      <c r="AW169" s="13" t="s">
        <v>42</v>
      </c>
      <c r="AX169" s="13" t="s">
        <v>79</v>
      </c>
      <c r="AY169" s="270" t="s">
        <v>162</v>
      </c>
    </row>
    <row r="170" s="12" customFormat="1">
      <c r="B170" s="246"/>
      <c r="C170" s="247"/>
      <c r="D170" s="248" t="s">
        <v>171</v>
      </c>
      <c r="E170" s="249" t="s">
        <v>36</v>
      </c>
      <c r="F170" s="250" t="s">
        <v>10</v>
      </c>
      <c r="G170" s="247"/>
      <c r="H170" s="251">
        <v>15</v>
      </c>
      <c r="I170" s="252"/>
      <c r="J170" s="247"/>
      <c r="K170" s="247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171</v>
      </c>
      <c r="AU170" s="257" t="s">
        <v>89</v>
      </c>
      <c r="AV170" s="12" t="s">
        <v>89</v>
      </c>
      <c r="AW170" s="12" t="s">
        <v>42</v>
      </c>
      <c r="AX170" s="12" t="s">
        <v>87</v>
      </c>
      <c r="AY170" s="257" t="s">
        <v>162</v>
      </c>
    </row>
    <row r="171" s="1" customFormat="1" ht="25.5" customHeight="1">
      <c r="B171" s="48"/>
      <c r="C171" s="235" t="s">
        <v>366</v>
      </c>
      <c r="D171" s="235" t="s">
        <v>165</v>
      </c>
      <c r="E171" s="236" t="s">
        <v>367</v>
      </c>
      <c r="F171" s="237" t="s">
        <v>368</v>
      </c>
      <c r="G171" s="238" t="s">
        <v>174</v>
      </c>
      <c r="H171" s="239">
        <v>20</v>
      </c>
      <c r="I171" s="240"/>
      <c r="J171" s="239">
        <f>ROUND(I171*H171,1)</f>
        <v>0</v>
      </c>
      <c r="K171" s="237" t="s">
        <v>239</v>
      </c>
      <c r="L171" s="74"/>
      <c r="M171" s="241" t="s">
        <v>36</v>
      </c>
      <c r="N171" s="242" t="s">
        <v>50</v>
      </c>
      <c r="O171" s="49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AR171" s="25" t="s">
        <v>264</v>
      </c>
      <c r="AT171" s="25" t="s">
        <v>165</v>
      </c>
      <c r="AU171" s="25" t="s">
        <v>89</v>
      </c>
      <c r="AY171" s="25" t="s">
        <v>162</v>
      </c>
      <c r="BE171" s="245">
        <f>IF(N171="základní",J171,0)</f>
        <v>0</v>
      </c>
      <c r="BF171" s="245">
        <f>IF(N171="snížená",J171,0)</f>
        <v>0</v>
      </c>
      <c r="BG171" s="245">
        <f>IF(N171="zákl. přenesená",J171,0)</f>
        <v>0</v>
      </c>
      <c r="BH171" s="245">
        <f>IF(N171="sníž. přenesená",J171,0)</f>
        <v>0</v>
      </c>
      <c r="BI171" s="245">
        <f>IF(N171="nulová",J171,0)</f>
        <v>0</v>
      </c>
      <c r="BJ171" s="25" t="s">
        <v>87</v>
      </c>
      <c r="BK171" s="245">
        <f>ROUND(I171*H171,1)</f>
        <v>0</v>
      </c>
      <c r="BL171" s="25" t="s">
        <v>264</v>
      </c>
      <c r="BM171" s="25" t="s">
        <v>369</v>
      </c>
    </row>
    <row r="172" s="13" customFormat="1">
      <c r="B172" s="261"/>
      <c r="C172" s="262"/>
      <c r="D172" s="248" t="s">
        <v>171</v>
      </c>
      <c r="E172" s="263" t="s">
        <v>36</v>
      </c>
      <c r="F172" s="264" t="s">
        <v>278</v>
      </c>
      <c r="G172" s="262"/>
      <c r="H172" s="263" t="s">
        <v>36</v>
      </c>
      <c r="I172" s="265"/>
      <c r="J172" s="262"/>
      <c r="K172" s="262"/>
      <c r="L172" s="266"/>
      <c r="M172" s="267"/>
      <c r="N172" s="268"/>
      <c r="O172" s="268"/>
      <c r="P172" s="268"/>
      <c r="Q172" s="268"/>
      <c r="R172" s="268"/>
      <c r="S172" s="268"/>
      <c r="T172" s="269"/>
      <c r="AT172" s="270" t="s">
        <v>171</v>
      </c>
      <c r="AU172" s="270" t="s">
        <v>89</v>
      </c>
      <c r="AV172" s="13" t="s">
        <v>87</v>
      </c>
      <c r="AW172" s="13" t="s">
        <v>42</v>
      </c>
      <c r="AX172" s="13" t="s">
        <v>79</v>
      </c>
      <c r="AY172" s="270" t="s">
        <v>162</v>
      </c>
    </row>
    <row r="173" s="13" customFormat="1">
      <c r="B173" s="261"/>
      <c r="C173" s="262"/>
      <c r="D173" s="248" t="s">
        <v>171</v>
      </c>
      <c r="E173" s="263" t="s">
        <v>36</v>
      </c>
      <c r="F173" s="264" t="s">
        <v>241</v>
      </c>
      <c r="G173" s="262"/>
      <c r="H173" s="263" t="s">
        <v>36</v>
      </c>
      <c r="I173" s="265"/>
      <c r="J173" s="262"/>
      <c r="K173" s="262"/>
      <c r="L173" s="266"/>
      <c r="M173" s="267"/>
      <c r="N173" s="268"/>
      <c r="O173" s="268"/>
      <c r="P173" s="268"/>
      <c r="Q173" s="268"/>
      <c r="R173" s="268"/>
      <c r="S173" s="268"/>
      <c r="T173" s="269"/>
      <c r="AT173" s="270" t="s">
        <v>171</v>
      </c>
      <c r="AU173" s="270" t="s">
        <v>89</v>
      </c>
      <c r="AV173" s="13" t="s">
        <v>87</v>
      </c>
      <c r="AW173" s="13" t="s">
        <v>42</v>
      </c>
      <c r="AX173" s="13" t="s">
        <v>79</v>
      </c>
      <c r="AY173" s="270" t="s">
        <v>162</v>
      </c>
    </row>
    <row r="174" s="12" customFormat="1">
      <c r="B174" s="246"/>
      <c r="C174" s="247"/>
      <c r="D174" s="248" t="s">
        <v>171</v>
      </c>
      <c r="E174" s="249" t="s">
        <v>36</v>
      </c>
      <c r="F174" s="250" t="s">
        <v>249</v>
      </c>
      <c r="G174" s="247"/>
      <c r="H174" s="251">
        <v>20</v>
      </c>
      <c r="I174" s="252"/>
      <c r="J174" s="247"/>
      <c r="K174" s="247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171</v>
      </c>
      <c r="AU174" s="257" t="s">
        <v>89</v>
      </c>
      <c r="AV174" s="12" t="s">
        <v>89</v>
      </c>
      <c r="AW174" s="12" t="s">
        <v>42</v>
      </c>
      <c r="AX174" s="12" t="s">
        <v>87</v>
      </c>
      <c r="AY174" s="257" t="s">
        <v>162</v>
      </c>
    </row>
    <row r="175" s="1" customFormat="1" ht="25.5" customHeight="1">
      <c r="B175" s="48"/>
      <c r="C175" s="235" t="s">
        <v>370</v>
      </c>
      <c r="D175" s="235" t="s">
        <v>165</v>
      </c>
      <c r="E175" s="236" t="s">
        <v>371</v>
      </c>
      <c r="F175" s="237" t="s">
        <v>372</v>
      </c>
      <c r="G175" s="238" t="s">
        <v>174</v>
      </c>
      <c r="H175" s="239">
        <v>2</v>
      </c>
      <c r="I175" s="240"/>
      <c r="J175" s="239">
        <f>ROUND(I175*H175,1)</f>
        <v>0</v>
      </c>
      <c r="K175" s="237" t="s">
        <v>239</v>
      </c>
      <c r="L175" s="74"/>
      <c r="M175" s="241" t="s">
        <v>36</v>
      </c>
      <c r="N175" s="242" t="s">
        <v>50</v>
      </c>
      <c r="O175" s="49"/>
      <c r="P175" s="243">
        <f>O175*H175</f>
        <v>0</v>
      </c>
      <c r="Q175" s="243">
        <v>0</v>
      </c>
      <c r="R175" s="243">
        <f>Q175*H175</f>
        <v>0</v>
      </c>
      <c r="S175" s="243">
        <v>0</v>
      </c>
      <c r="T175" s="244">
        <f>S175*H175</f>
        <v>0</v>
      </c>
      <c r="AR175" s="25" t="s">
        <v>264</v>
      </c>
      <c r="AT175" s="25" t="s">
        <v>165</v>
      </c>
      <c r="AU175" s="25" t="s">
        <v>89</v>
      </c>
      <c r="AY175" s="25" t="s">
        <v>162</v>
      </c>
      <c r="BE175" s="245">
        <f>IF(N175="základní",J175,0)</f>
        <v>0</v>
      </c>
      <c r="BF175" s="245">
        <f>IF(N175="snížená",J175,0)</f>
        <v>0</v>
      </c>
      <c r="BG175" s="245">
        <f>IF(N175="zákl. přenesená",J175,0)</f>
        <v>0</v>
      </c>
      <c r="BH175" s="245">
        <f>IF(N175="sníž. přenesená",J175,0)</f>
        <v>0</v>
      </c>
      <c r="BI175" s="245">
        <f>IF(N175="nulová",J175,0)</f>
        <v>0</v>
      </c>
      <c r="BJ175" s="25" t="s">
        <v>87</v>
      </c>
      <c r="BK175" s="245">
        <f>ROUND(I175*H175,1)</f>
        <v>0</v>
      </c>
      <c r="BL175" s="25" t="s">
        <v>264</v>
      </c>
      <c r="BM175" s="25" t="s">
        <v>373</v>
      </c>
    </row>
    <row r="176" s="13" customFormat="1">
      <c r="B176" s="261"/>
      <c r="C176" s="262"/>
      <c r="D176" s="248" t="s">
        <v>171</v>
      </c>
      <c r="E176" s="263" t="s">
        <v>36</v>
      </c>
      <c r="F176" s="264" t="s">
        <v>241</v>
      </c>
      <c r="G176" s="262"/>
      <c r="H176" s="263" t="s">
        <v>36</v>
      </c>
      <c r="I176" s="265"/>
      <c r="J176" s="262"/>
      <c r="K176" s="262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171</v>
      </c>
      <c r="AU176" s="270" t="s">
        <v>89</v>
      </c>
      <c r="AV176" s="13" t="s">
        <v>87</v>
      </c>
      <c r="AW176" s="13" t="s">
        <v>42</v>
      </c>
      <c r="AX176" s="13" t="s">
        <v>79</v>
      </c>
      <c r="AY176" s="270" t="s">
        <v>162</v>
      </c>
    </row>
    <row r="177" s="12" customFormat="1">
      <c r="B177" s="246"/>
      <c r="C177" s="247"/>
      <c r="D177" s="248" t="s">
        <v>171</v>
      </c>
      <c r="E177" s="249" t="s">
        <v>36</v>
      </c>
      <c r="F177" s="250" t="s">
        <v>89</v>
      </c>
      <c r="G177" s="247"/>
      <c r="H177" s="251">
        <v>2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171</v>
      </c>
      <c r="AU177" s="257" t="s">
        <v>89</v>
      </c>
      <c r="AV177" s="12" t="s">
        <v>89</v>
      </c>
      <c r="AW177" s="12" t="s">
        <v>42</v>
      </c>
      <c r="AX177" s="12" t="s">
        <v>87</v>
      </c>
      <c r="AY177" s="257" t="s">
        <v>162</v>
      </c>
    </row>
    <row r="178" s="1" customFormat="1" ht="25.5" customHeight="1">
      <c r="B178" s="48"/>
      <c r="C178" s="271" t="s">
        <v>253</v>
      </c>
      <c r="D178" s="271" t="s">
        <v>159</v>
      </c>
      <c r="E178" s="272" t="s">
        <v>374</v>
      </c>
      <c r="F178" s="273" t="s">
        <v>375</v>
      </c>
      <c r="G178" s="274" t="s">
        <v>174</v>
      </c>
      <c r="H178" s="275">
        <v>1</v>
      </c>
      <c r="I178" s="276"/>
      <c r="J178" s="275">
        <f>ROUND(I178*H178,1)</f>
        <v>0</v>
      </c>
      <c r="K178" s="273" t="s">
        <v>239</v>
      </c>
      <c r="L178" s="277"/>
      <c r="M178" s="278" t="s">
        <v>36</v>
      </c>
      <c r="N178" s="279" t="s">
        <v>50</v>
      </c>
      <c r="O178" s="49"/>
      <c r="P178" s="243">
        <f>O178*H178</f>
        <v>0</v>
      </c>
      <c r="Q178" s="243">
        <v>0.0030100000000000001</v>
      </c>
      <c r="R178" s="243">
        <f>Q178*H178</f>
        <v>0.0030100000000000001</v>
      </c>
      <c r="S178" s="243">
        <v>0</v>
      </c>
      <c r="T178" s="244">
        <f>S178*H178</f>
        <v>0</v>
      </c>
      <c r="AR178" s="25" t="s">
        <v>273</v>
      </c>
      <c r="AT178" s="25" t="s">
        <v>159</v>
      </c>
      <c r="AU178" s="25" t="s">
        <v>89</v>
      </c>
      <c r="AY178" s="25" t="s">
        <v>162</v>
      </c>
      <c r="BE178" s="245">
        <f>IF(N178="základní",J178,0)</f>
        <v>0</v>
      </c>
      <c r="BF178" s="245">
        <f>IF(N178="snížená",J178,0)</f>
        <v>0</v>
      </c>
      <c r="BG178" s="245">
        <f>IF(N178="zákl. přenesená",J178,0)</f>
        <v>0</v>
      </c>
      <c r="BH178" s="245">
        <f>IF(N178="sníž. přenesená",J178,0)</f>
        <v>0</v>
      </c>
      <c r="BI178" s="245">
        <f>IF(N178="nulová",J178,0)</f>
        <v>0</v>
      </c>
      <c r="BJ178" s="25" t="s">
        <v>87</v>
      </c>
      <c r="BK178" s="245">
        <f>ROUND(I178*H178,1)</f>
        <v>0</v>
      </c>
      <c r="BL178" s="25" t="s">
        <v>264</v>
      </c>
      <c r="BM178" s="25" t="s">
        <v>376</v>
      </c>
    </row>
    <row r="179" s="12" customFormat="1">
      <c r="B179" s="246"/>
      <c r="C179" s="247"/>
      <c r="D179" s="248" t="s">
        <v>171</v>
      </c>
      <c r="E179" s="249" t="s">
        <v>36</v>
      </c>
      <c r="F179" s="250" t="s">
        <v>87</v>
      </c>
      <c r="G179" s="247"/>
      <c r="H179" s="251">
        <v>1</v>
      </c>
      <c r="I179" s="252"/>
      <c r="J179" s="247"/>
      <c r="K179" s="247"/>
      <c r="L179" s="253"/>
      <c r="M179" s="254"/>
      <c r="N179" s="255"/>
      <c r="O179" s="255"/>
      <c r="P179" s="255"/>
      <c r="Q179" s="255"/>
      <c r="R179" s="255"/>
      <c r="S179" s="255"/>
      <c r="T179" s="256"/>
      <c r="AT179" s="257" t="s">
        <v>171</v>
      </c>
      <c r="AU179" s="257" t="s">
        <v>89</v>
      </c>
      <c r="AV179" s="12" t="s">
        <v>89</v>
      </c>
      <c r="AW179" s="12" t="s">
        <v>42</v>
      </c>
      <c r="AX179" s="12" t="s">
        <v>87</v>
      </c>
      <c r="AY179" s="257" t="s">
        <v>162</v>
      </c>
    </row>
    <row r="180" s="1" customFormat="1" ht="16.5" customHeight="1">
      <c r="B180" s="48"/>
      <c r="C180" s="271" t="s">
        <v>377</v>
      </c>
      <c r="D180" s="271" t="s">
        <v>159</v>
      </c>
      <c r="E180" s="272" t="s">
        <v>378</v>
      </c>
      <c r="F180" s="273" t="s">
        <v>379</v>
      </c>
      <c r="G180" s="274" t="s">
        <v>174</v>
      </c>
      <c r="H180" s="275">
        <v>1</v>
      </c>
      <c r="I180" s="276"/>
      <c r="J180" s="275">
        <f>ROUND(I180*H180,1)</f>
        <v>0</v>
      </c>
      <c r="K180" s="273" t="s">
        <v>239</v>
      </c>
      <c r="L180" s="277"/>
      <c r="M180" s="278" t="s">
        <v>36</v>
      </c>
      <c r="N180" s="279" t="s">
        <v>50</v>
      </c>
      <c r="O180" s="49"/>
      <c r="P180" s="243">
        <f>O180*H180</f>
        <v>0</v>
      </c>
      <c r="Q180" s="243">
        <v>0.01</v>
      </c>
      <c r="R180" s="243">
        <f>Q180*H180</f>
        <v>0.01</v>
      </c>
      <c r="S180" s="243">
        <v>0</v>
      </c>
      <c r="T180" s="244">
        <f>S180*H180</f>
        <v>0</v>
      </c>
      <c r="AR180" s="25" t="s">
        <v>273</v>
      </c>
      <c r="AT180" s="25" t="s">
        <v>159</v>
      </c>
      <c r="AU180" s="25" t="s">
        <v>89</v>
      </c>
      <c r="AY180" s="25" t="s">
        <v>162</v>
      </c>
      <c r="BE180" s="245">
        <f>IF(N180="základní",J180,0)</f>
        <v>0</v>
      </c>
      <c r="BF180" s="245">
        <f>IF(N180="snížená",J180,0)</f>
        <v>0</v>
      </c>
      <c r="BG180" s="245">
        <f>IF(N180="zákl. přenesená",J180,0)</f>
        <v>0</v>
      </c>
      <c r="BH180" s="245">
        <f>IF(N180="sníž. přenesená",J180,0)</f>
        <v>0</v>
      </c>
      <c r="BI180" s="245">
        <f>IF(N180="nulová",J180,0)</f>
        <v>0</v>
      </c>
      <c r="BJ180" s="25" t="s">
        <v>87</v>
      </c>
      <c r="BK180" s="245">
        <f>ROUND(I180*H180,1)</f>
        <v>0</v>
      </c>
      <c r="BL180" s="25" t="s">
        <v>264</v>
      </c>
      <c r="BM180" s="25" t="s">
        <v>380</v>
      </c>
    </row>
    <row r="181" s="12" customFormat="1">
      <c r="B181" s="246"/>
      <c r="C181" s="247"/>
      <c r="D181" s="248" t="s">
        <v>171</v>
      </c>
      <c r="E181" s="249" t="s">
        <v>36</v>
      </c>
      <c r="F181" s="250" t="s">
        <v>87</v>
      </c>
      <c r="G181" s="247"/>
      <c r="H181" s="251">
        <v>1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171</v>
      </c>
      <c r="AU181" s="257" t="s">
        <v>89</v>
      </c>
      <c r="AV181" s="12" t="s">
        <v>89</v>
      </c>
      <c r="AW181" s="12" t="s">
        <v>42</v>
      </c>
      <c r="AX181" s="12" t="s">
        <v>87</v>
      </c>
      <c r="AY181" s="257" t="s">
        <v>162</v>
      </c>
    </row>
    <row r="182" s="1" customFormat="1" ht="25.5" customHeight="1">
      <c r="B182" s="48"/>
      <c r="C182" s="235" t="s">
        <v>381</v>
      </c>
      <c r="D182" s="235" t="s">
        <v>165</v>
      </c>
      <c r="E182" s="236" t="s">
        <v>382</v>
      </c>
      <c r="F182" s="237" t="s">
        <v>383</v>
      </c>
      <c r="G182" s="238" t="s">
        <v>174</v>
      </c>
      <c r="H182" s="239">
        <v>5</v>
      </c>
      <c r="I182" s="240"/>
      <c r="J182" s="239">
        <f>ROUND(I182*H182,1)</f>
        <v>0</v>
      </c>
      <c r="K182" s="237" t="s">
        <v>239</v>
      </c>
      <c r="L182" s="74"/>
      <c r="M182" s="241" t="s">
        <v>36</v>
      </c>
      <c r="N182" s="242" t="s">
        <v>50</v>
      </c>
      <c r="O182" s="49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AR182" s="25" t="s">
        <v>264</v>
      </c>
      <c r="AT182" s="25" t="s">
        <v>165</v>
      </c>
      <c r="AU182" s="25" t="s">
        <v>89</v>
      </c>
      <c r="AY182" s="25" t="s">
        <v>162</v>
      </c>
      <c r="BE182" s="245">
        <f>IF(N182="základní",J182,0)</f>
        <v>0</v>
      </c>
      <c r="BF182" s="245">
        <f>IF(N182="snížená",J182,0)</f>
        <v>0</v>
      </c>
      <c r="BG182" s="245">
        <f>IF(N182="zákl. přenesená",J182,0)</f>
        <v>0</v>
      </c>
      <c r="BH182" s="245">
        <f>IF(N182="sníž. přenesená",J182,0)</f>
        <v>0</v>
      </c>
      <c r="BI182" s="245">
        <f>IF(N182="nulová",J182,0)</f>
        <v>0</v>
      </c>
      <c r="BJ182" s="25" t="s">
        <v>87</v>
      </c>
      <c r="BK182" s="245">
        <f>ROUND(I182*H182,1)</f>
        <v>0</v>
      </c>
      <c r="BL182" s="25" t="s">
        <v>264</v>
      </c>
      <c r="BM182" s="25" t="s">
        <v>384</v>
      </c>
    </row>
    <row r="183" s="13" customFormat="1">
      <c r="B183" s="261"/>
      <c r="C183" s="262"/>
      <c r="D183" s="248" t="s">
        <v>171</v>
      </c>
      <c r="E183" s="263" t="s">
        <v>36</v>
      </c>
      <c r="F183" s="264" t="s">
        <v>241</v>
      </c>
      <c r="G183" s="262"/>
      <c r="H183" s="263" t="s">
        <v>36</v>
      </c>
      <c r="I183" s="265"/>
      <c r="J183" s="262"/>
      <c r="K183" s="262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171</v>
      </c>
      <c r="AU183" s="270" t="s">
        <v>89</v>
      </c>
      <c r="AV183" s="13" t="s">
        <v>87</v>
      </c>
      <c r="AW183" s="13" t="s">
        <v>42</v>
      </c>
      <c r="AX183" s="13" t="s">
        <v>79</v>
      </c>
      <c r="AY183" s="270" t="s">
        <v>162</v>
      </c>
    </row>
    <row r="184" s="12" customFormat="1">
      <c r="B184" s="246"/>
      <c r="C184" s="247"/>
      <c r="D184" s="248" t="s">
        <v>171</v>
      </c>
      <c r="E184" s="249" t="s">
        <v>36</v>
      </c>
      <c r="F184" s="250" t="s">
        <v>183</v>
      </c>
      <c r="G184" s="247"/>
      <c r="H184" s="251">
        <v>5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171</v>
      </c>
      <c r="AU184" s="257" t="s">
        <v>89</v>
      </c>
      <c r="AV184" s="12" t="s">
        <v>89</v>
      </c>
      <c r="AW184" s="12" t="s">
        <v>42</v>
      </c>
      <c r="AX184" s="12" t="s">
        <v>87</v>
      </c>
      <c r="AY184" s="257" t="s">
        <v>162</v>
      </c>
    </row>
    <row r="185" s="1" customFormat="1" ht="16.5" customHeight="1">
      <c r="B185" s="48"/>
      <c r="C185" s="271" t="s">
        <v>385</v>
      </c>
      <c r="D185" s="271" t="s">
        <v>159</v>
      </c>
      <c r="E185" s="272" t="s">
        <v>386</v>
      </c>
      <c r="F185" s="273" t="s">
        <v>387</v>
      </c>
      <c r="G185" s="274" t="s">
        <v>174</v>
      </c>
      <c r="H185" s="275">
        <v>5</v>
      </c>
      <c r="I185" s="276"/>
      <c r="J185" s="275">
        <f>ROUND(I185*H185,1)</f>
        <v>0</v>
      </c>
      <c r="K185" s="273" t="s">
        <v>239</v>
      </c>
      <c r="L185" s="277"/>
      <c r="M185" s="278" t="s">
        <v>36</v>
      </c>
      <c r="N185" s="279" t="s">
        <v>50</v>
      </c>
      <c r="O185" s="49"/>
      <c r="P185" s="243">
        <f>O185*H185</f>
        <v>0</v>
      </c>
      <c r="Q185" s="243">
        <v>5.0000000000000002E-05</v>
      </c>
      <c r="R185" s="243">
        <f>Q185*H185</f>
        <v>0.00025000000000000001</v>
      </c>
      <c r="S185" s="243">
        <v>0</v>
      </c>
      <c r="T185" s="244">
        <f>S185*H185</f>
        <v>0</v>
      </c>
      <c r="AR185" s="25" t="s">
        <v>273</v>
      </c>
      <c r="AT185" s="25" t="s">
        <v>159</v>
      </c>
      <c r="AU185" s="25" t="s">
        <v>89</v>
      </c>
      <c r="AY185" s="25" t="s">
        <v>162</v>
      </c>
      <c r="BE185" s="245">
        <f>IF(N185="základní",J185,0)</f>
        <v>0</v>
      </c>
      <c r="BF185" s="245">
        <f>IF(N185="snížená",J185,0)</f>
        <v>0</v>
      </c>
      <c r="BG185" s="245">
        <f>IF(N185="zákl. přenesená",J185,0)</f>
        <v>0</v>
      </c>
      <c r="BH185" s="245">
        <f>IF(N185="sníž. přenesená",J185,0)</f>
        <v>0</v>
      </c>
      <c r="BI185" s="245">
        <f>IF(N185="nulová",J185,0)</f>
        <v>0</v>
      </c>
      <c r="BJ185" s="25" t="s">
        <v>87</v>
      </c>
      <c r="BK185" s="245">
        <f>ROUND(I185*H185,1)</f>
        <v>0</v>
      </c>
      <c r="BL185" s="25" t="s">
        <v>264</v>
      </c>
      <c r="BM185" s="25" t="s">
        <v>388</v>
      </c>
    </row>
    <row r="186" s="1" customFormat="1" ht="25.5" customHeight="1">
      <c r="B186" s="48"/>
      <c r="C186" s="235" t="s">
        <v>389</v>
      </c>
      <c r="D186" s="235" t="s">
        <v>165</v>
      </c>
      <c r="E186" s="236" t="s">
        <v>390</v>
      </c>
      <c r="F186" s="237" t="s">
        <v>391</v>
      </c>
      <c r="G186" s="238" t="s">
        <v>174</v>
      </c>
      <c r="H186" s="239">
        <v>2</v>
      </c>
      <c r="I186" s="240"/>
      <c r="J186" s="239">
        <f>ROUND(I186*H186,1)</f>
        <v>0</v>
      </c>
      <c r="K186" s="237" t="s">
        <v>239</v>
      </c>
      <c r="L186" s="74"/>
      <c r="M186" s="241" t="s">
        <v>36</v>
      </c>
      <c r="N186" s="242" t="s">
        <v>50</v>
      </c>
      <c r="O186" s="49"/>
      <c r="P186" s="243">
        <f>O186*H186</f>
        <v>0</v>
      </c>
      <c r="Q186" s="243">
        <v>0</v>
      </c>
      <c r="R186" s="243">
        <f>Q186*H186</f>
        <v>0</v>
      </c>
      <c r="S186" s="243">
        <v>0</v>
      </c>
      <c r="T186" s="244">
        <f>S186*H186</f>
        <v>0</v>
      </c>
      <c r="AR186" s="25" t="s">
        <v>264</v>
      </c>
      <c r="AT186" s="25" t="s">
        <v>165</v>
      </c>
      <c r="AU186" s="25" t="s">
        <v>89</v>
      </c>
      <c r="AY186" s="25" t="s">
        <v>162</v>
      </c>
      <c r="BE186" s="245">
        <f>IF(N186="základní",J186,0)</f>
        <v>0</v>
      </c>
      <c r="BF186" s="245">
        <f>IF(N186="snížená",J186,0)</f>
        <v>0</v>
      </c>
      <c r="BG186" s="245">
        <f>IF(N186="zákl. přenesená",J186,0)</f>
        <v>0</v>
      </c>
      <c r="BH186" s="245">
        <f>IF(N186="sníž. přenesená",J186,0)</f>
        <v>0</v>
      </c>
      <c r="BI186" s="245">
        <f>IF(N186="nulová",J186,0)</f>
        <v>0</v>
      </c>
      <c r="BJ186" s="25" t="s">
        <v>87</v>
      </c>
      <c r="BK186" s="245">
        <f>ROUND(I186*H186,1)</f>
        <v>0</v>
      </c>
      <c r="BL186" s="25" t="s">
        <v>264</v>
      </c>
      <c r="BM186" s="25" t="s">
        <v>392</v>
      </c>
    </row>
    <row r="187" s="13" customFormat="1">
      <c r="B187" s="261"/>
      <c r="C187" s="262"/>
      <c r="D187" s="248" t="s">
        <v>171</v>
      </c>
      <c r="E187" s="263" t="s">
        <v>36</v>
      </c>
      <c r="F187" s="264" t="s">
        <v>241</v>
      </c>
      <c r="G187" s="262"/>
      <c r="H187" s="263" t="s">
        <v>36</v>
      </c>
      <c r="I187" s="265"/>
      <c r="J187" s="262"/>
      <c r="K187" s="262"/>
      <c r="L187" s="266"/>
      <c r="M187" s="267"/>
      <c r="N187" s="268"/>
      <c r="O187" s="268"/>
      <c r="P187" s="268"/>
      <c r="Q187" s="268"/>
      <c r="R187" s="268"/>
      <c r="S187" s="268"/>
      <c r="T187" s="269"/>
      <c r="AT187" s="270" t="s">
        <v>171</v>
      </c>
      <c r="AU187" s="270" t="s">
        <v>89</v>
      </c>
      <c r="AV187" s="13" t="s">
        <v>87</v>
      </c>
      <c r="AW187" s="13" t="s">
        <v>42</v>
      </c>
      <c r="AX187" s="13" t="s">
        <v>79</v>
      </c>
      <c r="AY187" s="270" t="s">
        <v>162</v>
      </c>
    </row>
    <row r="188" s="12" customFormat="1">
      <c r="B188" s="246"/>
      <c r="C188" s="247"/>
      <c r="D188" s="248" t="s">
        <v>171</v>
      </c>
      <c r="E188" s="249" t="s">
        <v>36</v>
      </c>
      <c r="F188" s="250" t="s">
        <v>89</v>
      </c>
      <c r="G188" s="247"/>
      <c r="H188" s="251">
        <v>2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171</v>
      </c>
      <c r="AU188" s="257" t="s">
        <v>89</v>
      </c>
      <c r="AV188" s="12" t="s">
        <v>89</v>
      </c>
      <c r="AW188" s="12" t="s">
        <v>42</v>
      </c>
      <c r="AX188" s="12" t="s">
        <v>87</v>
      </c>
      <c r="AY188" s="257" t="s">
        <v>162</v>
      </c>
    </row>
    <row r="189" s="1" customFormat="1" ht="16.5" customHeight="1">
      <c r="B189" s="48"/>
      <c r="C189" s="271" t="s">
        <v>393</v>
      </c>
      <c r="D189" s="271" t="s">
        <v>159</v>
      </c>
      <c r="E189" s="272" t="s">
        <v>394</v>
      </c>
      <c r="F189" s="273" t="s">
        <v>395</v>
      </c>
      <c r="G189" s="274" t="s">
        <v>174</v>
      </c>
      <c r="H189" s="275">
        <v>2</v>
      </c>
      <c r="I189" s="276"/>
      <c r="J189" s="275">
        <f>ROUND(I189*H189,1)</f>
        <v>0</v>
      </c>
      <c r="K189" s="273" t="s">
        <v>239</v>
      </c>
      <c r="L189" s="277"/>
      <c r="M189" s="278" t="s">
        <v>36</v>
      </c>
      <c r="N189" s="279" t="s">
        <v>50</v>
      </c>
      <c r="O189" s="49"/>
      <c r="P189" s="243">
        <f>O189*H189</f>
        <v>0</v>
      </c>
      <c r="Q189" s="243">
        <v>6.0000000000000002E-05</v>
      </c>
      <c r="R189" s="243">
        <f>Q189*H189</f>
        <v>0.00012</v>
      </c>
      <c r="S189" s="243">
        <v>0</v>
      </c>
      <c r="T189" s="244">
        <f>S189*H189</f>
        <v>0</v>
      </c>
      <c r="AR189" s="25" t="s">
        <v>273</v>
      </c>
      <c r="AT189" s="25" t="s">
        <v>159</v>
      </c>
      <c r="AU189" s="25" t="s">
        <v>89</v>
      </c>
      <c r="AY189" s="25" t="s">
        <v>162</v>
      </c>
      <c r="BE189" s="245">
        <f>IF(N189="základní",J189,0)</f>
        <v>0</v>
      </c>
      <c r="BF189" s="245">
        <f>IF(N189="snížená",J189,0)</f>
        <v>0</v>
      </c>
      <c r="BG189" s="245">
        <f>IF(N189="zákl. přenesená",J189,0)</f>
        <v>0</v>
      </c>
      <c r="BH189" s="245">
        <f>IF(N189="sníž. přenesená",J189,0)</f>
        <v>0</v>
      </c>
      <c r="BI189" s="245">
        <f>IF(N189="nulová",J189,0)</f>
        <v>0</v>
      </c>
      <c r="BJ189" s="25" t="s">
        <v>87</v>
      </c>
      <c r="BK189" s="245">
        <f>ROUND(I189*H189,1)</f>
        <v>0</v>
      </c>
      <c r="BL189" s="25" t="s">
        <v>264</v>
      </c>
      <c r="BM189" s="25" t="s">
        <v>396</v>
      </c>
    </row>
    <row r="190" s="1" customFormat="1" ht="25.5" customHeight="1">
      <c r="B190" s="48"/>
      <c r="C190" s="235" t="s">
        <v>397</v>
      </c>
      <c r="D190" s="235" t="s">
        <v>165</v>
      </c>
      <c r="E190" s="236" t="s">
        <v>398</v>
      </c>
      <c r="F190" s="237" t="s">
        <v>399</v>
      </c>
      <c r="G190" s="238" t="s">
        <v>174</v>
      </c>
      <c r="H190" s="239">
        <v>6</v>
      </c>
      <c r="I190" s="240"/>
      <c r="J190" s="239">
        <f>ROUND(I190*H190,1)</f>
        <v>0</v>
      </c>
      <c r="K190" s="237" t="s">
        <v>239</v>
      </c>
      <c r="L190" s="74"/>
      <c r="M190" s="241" t="s">
        <v>36</v>
      </c>
      <c r="N190" s="242" t="s">
        <v>50</v>
      </c>
      <c r="O190" s="49"/>
      <c r="P190" s="243">
        <f>O190*H190</f>
        <v>0</v>
      </c>
      <c r="Q190" s="243">
        <v>0</v>
      </c>
      <c r="R190" s="243">
        <f>Q190*H190</f>
        <v>0</v>
      </c>
      <c r="S190" s="243">
        <v>0</v>
      </c>
      <c r="T190" s="244">
        <f>S190*H190</f>
        <v>0</v>
      </c>
      <c r="AR190" s="25" t="s">
        <v>264</v>
      </c>
      <c r="AT190" s="25" t="s">
        <v>165</v>
      </c>
      <c r="AU190" s="25" t="s">
        <v>89</v>
      </c>
      <c r="AY190" s="25" t="s">
        <v>162</v>
      </c>
      <c r="BE190" s="245">
        <f>IF(N190="základní",J190,0)</f>
        <v>0</v>
      </c>
      <c r="BF190" s="245">
        <f>IF(N190="snížená",J190,0)</f>
        <v>0</v>
      </c>
      <c r="BG190" s="245">
        <f>IF(N190="zákl. přenesená",J190,0)</f>
        <v>0</v>
      </c>
      <c r="BH190" s="245">
        <f>IF(N190="sníž. přenesená",J190,0)</f>
        <v>0</v>
      </c>
      <c r="BI190" s="245">
        <f>IF(N190="nulová",J190,0)</f>
        <v>0</v>
      </c>
      <c r="BJ190" s="25" t="s">
        <v>87</v>
      </c>
      <c r="BK190" s="245">
        <f>ROUND(I190*H190,1)</f>
        <v>0</v>
      </c>
      <c r="BL190" s="25" t="s">
        <v>264</v>
      </c>
      <c r="BM190" s="25" t="s">
        <v>400</v>
      </c>
    </row>
    <row r="191" s="13" customFormat="1">
      <c r="B191" s="261"/>
      <c r="C191" s="262"/>
      <c r="D191" s="248" t="s">
        <v>171</v>
      </c>
      <c r="E191" s="263" t="s">
        <v>36</v>
      </c>
      <c r="F191" s="264" t="s">
        <v>241</v>
      </c>
      <c r="G191" s="262"/>
      <c r="H191" s="263" t="s">
        <v>36</v>
      </c>
      <c r="I191" s="265"/>
      <c r="J191" s="262"/>
      <c r="K191" s="262"/>
      <c r="L191" s="266"/>
      <c r="M191" s="267"/>
      <c r="N191" s="268"/>
      <c r="O191" s="268"/>
      <c r="P191" s="268"/>
      <c r="Q191" s="268"/>
      <c r="R191" s="268"/>
      <c r="S191" s="268"/>
      <c r="T191" s="269"/>
      <c r="AT191" s="270" t="s">
        <v>171</v>
      </c>
      <c r="AU191" s="270" t="s">
        <v>89</v>
      </c>
      <c r="AV191" s="13" t="s">
        <v>87</v>
      </c>
      <c r="AW191" s="13" t="s">
        <v>42</v>
      </c>
      <c r="AX191" s="13" t="s">
        <v>79</v>
      </c>
      <c r="AY191" s="270" t="s">
        <v>162</v>
      </c>
    </row>
    <row r="192" s="12" customFormat="1">
      <c r="B192" s="246"/>
      <c r="C192" s="247"/>
      <c r="D192" s="248" t="s">
        <v>171</v>
      </c>
      <c r="E192" s="249" t="s">
        <v>36</v>
      </c>
      <c r="F192" s="250" t="s">
        <v>187</v>
      </c>
      <c r="G192" s="247"/>
      <c r="H192" s="251">
        <v>6</v>
      </c>
      <c r="I192" s="252"/>
      <c r="J192" s="247"/>
      <c r="K192" s="247"/>
      <c r="L192" s="253"/>
      <c r="M192" s="254"/>
      <c r="N192" s="255"/>
      <c r="O192" s="255"/>
      <c r="P192" s="255"/>
      <c r="Q192" s="255"/>
      <c r="R192" s="255"/>
      <c r="S192" s="255"/>
      <c r="T192" s="256"/>
      <c r="AT192" s="257" t="s">
        <v>171</v>
      </c>
      <c r="AU192" s="257" t="s">
        <v>89</v>
      </c>
      <c r="AV192" s="12" t="s">
        <v>89</v>
      </c>
      <c r="AW192" s="12" t="s">
        <v>42</v>
      </c>
      <c r="AX192" s="12" t="s">
        <v>87</v>
      </c>
      <c r="AY192" s="257" t="s">
        <v>162</v>
      </c>
    </row>
    <row r="193" s="1" customFormat="1" ht="16.5" customHeight="1">
      <c r="B193" s="48"/>
      <c r="C193" s="271" t="s">
        <v>401</v>
      </c>
      <c r="D193" s="271" t="s">
        <v>159</v>
      </c>
      <c r="E193" s="272" t="s">
        <v>402</v>
      </c>
      <c r="F193" s="273" t="s">
        <v>403</v>
      </c>
      <c r="G193" s="274" t="s">
        <v>174</v>
      </c>
      <c r="H193" s="275">
        <v>6</v>
      </c>
      <c r="I193" s="276"/>
      <c r="J193" s="275">
        <f>ROUND(I193*H193,1)</f>
        <v>0</v>
      </c>
      <c r="K193" s="273" t="s">
        <v>239</v>
      </c>
      <c r="L193" s="277"/>
      <c r="M193" s="278" t="s">
        <v>36</v>
      </c>
      <c r="N193" s="279" t="s">
        <v>50</v>
      </c>
      <c r="O193" s="49"/>
      <c r="P193" s="243">
        <f>O193*H193</f>
        <v>0</v>
      </c>
      <c r="Q193" s="243">
        <v>6.0000000000000002E-05</v>
      </c>
      <c r="R193" s="243">
        <f>Q193*H193</f>
        <v>0.00036000000000000002</v>
      </c>
      <c r="S193" s="243">
        <v>0</v>
      </c>
      <c r="T193" s="244">
        <f>S193*H193</f>
        <v>0</v>
      </c>
      <c r="AR193" s="25" t="s">
        <v>273</v>
      </c>
      <c r="AT193" s="25" t="s">
        <v>159</v>
      </c>
      <c r="AU193" s="25" t="s">
        <v>89</v>
      </c>
      <c r="AY193" s="25" t="s">
        <v>162</v>
      </c>
      <c r="BE193" s="245">
        <f>IF(N193="základní",J193,0)</f>
        <v>0</v>
      </c>
      <c r="BF193" s="245">
        <f>IF(N193="snížená",J193,0)</f>
        <v>0</v>
      </c>
      <c r="BG193" s="245">
        <f>IF(N193="zákl. přenesená",J193,0)</f>
        <v>0</v>
      </c>
      <c r="BH193" s="245">
        <f>IF(N193="sníž. přenesená",J193,0)</f>
        <v>0</v>
      </c>
      <c r="BI193" s="245">
        <f>IF(N193="nulová",J193,0)</f>
        <v>0</v>
      </c>
      <c r="BJ193" s="25" t="s">
        <v>87</v>
      </c>
      <c r="BK193" s="245">
        <f>ROUND(I193*H193,1)</f>
        <v>0</v>
      </c>
      <c r="BL193" s="25" t="s">
        <v>264</v>
      </c>
      <c r="BM193" s="25" t="s">
        <v>404</v>
      </c>
    </row>
    <row r="194" s="1" customFormat="1" ht="16.5" customHeight="1">
      <c r="B194" s="48"/>
      <c r="C194" s="235" t="s">
        <v>405</v>
      </c>
      <c r="D194" s="235" t="s">
        <v>165</v>
      </c>
      <c r="E194" s="236" t="s">
        <v>406</v>
      </c>
      <c r="F194" s="237" t="s">
        <v>407</v>
      </c>
      <c r="G194" s="238" t="s">
        <v>174</v>
      </c>
      <c r="H194" s="239">
        <v>1</v>
      </c>
      <c r="I194" s="240"/>
      <c r="J194" s="239">
        <f>ROUND(I194*H194,1)</f>
        <v>0</v>
      </c>
      <c r="K194" s="237" t="s">
        <v>239</v>
      </c>
      <c r="L194" s="74"/>
      <c r="M194" s="241" t="s">
        <v>36</v>
      </c>
      <c r="N194" s="242" t="s">
        <v>50</v>
      </c>
      <c r="O194" s="49"/>
      <c r="P194" s="243">
        <f>O194*H194</f>
        <v>0</v>
      </c>
      <c r="Q194" s="243">
        <v>0</v>
      </c>
      <c r="R194" s="243">
        <f>Q194*H194</f>
        <v>0</v>
      </c>
      <c r="S194" s="243">
        <v>0</v>
      </c>
      <c r="T194" s="244">
        <f>S194*H194</f>
        <v>0</v>
      </c>
      <c r="AR194" s="25" t="s">
        <v>264</v>
      </c>
      <c r="AT194" s="25" t="s">
        <v>165</v>
      </c>
      <c r="AU194" s="25" t="s">
        <v>89</v>
      </c>
      <c r="AY194" s="25" t="s">
        <v>162</v>
      </c>
      <c r="BE194" s="245">
        <f>IF(N194="základní",J194,0)</f>
        <v>0</v>
      </c>
      <c r="BF194" s="245">
        <f>IF(N194="snížená",J194,0)</f>
        <v>0</v>
      </c>
      <c r="BG194" s="245">
        <f>IF(N194="zákl. přenesená",J194,0)</f>
        <v>0</v>
      </c>
      <c r="BH194" s="245">
        <f>IF(N194="sníž. přenesená",J194,0)</f>
        <v>0</v>
      </c>
      <c r="BI194" s="245">
        <f>IF(N194="nulová",J194,0)</f>
        <v>0</v>
      </c>
      <c r="BJ194" s="25" t="s">
        <v>87</v>
      </c>
      <c r="BK194" s="245">
        <f>ROUND(I194*H194,1)</f>
        <v>0</v>
      </c>
      <c r="BL194" s="25" t="s">
        <v>264</v>
      </c>
      <c r="BM194" s="25" t="s">
        <v>408</v>
      </c>
    </row>
    <row r="195" s="13" customFormat="1">
      <c r="B195" s="261"/>
      <c r="C195" s="262"/>
      <c r="D195" s="248" t="s">
        <v>171</v>
      </c>
      <c r="E195" s="263" t="s">
        <v>36</v>
      </c>
      <c r="F195" s="264" t="s">
        <v>241</v>
      </c>
      <c r="G195" s="262"/>
      <c r="H195" s="263" t="s">
        <v>36</v>
      </c>
      <c r="I195" s="265"/>
      <c r="J195" s="262"/>
      <c r="K195" s="262"/>
      <c r="L195" s="266"/>
      <c r="M195" s="267"/>
      <c r="N195" s="268"/>
      <c r="O195" s="268"/>
      <c r="P195" s="268"/>
      <c r="Q195" s="268"/>
      <c r="R195" s="268"/>
      <c r="S195" s="268"/>
      <c r="T195" s="269"/>
      <c r="AT195" s="270" t="s">
        <v>171</v>
      </c>
      <c r="AU195" s="270" t="s">
        <v>89</v>
      </c>
      <c r="AV195" s="13" t="s">
        <v>87</v>
      </c>
      <c r="AW195" s="13" t="s">
        <v>42</v>
      </c>
      <c r="AX195" s="13" t="s">
        <v>79</v>
      </c>
      <c r="AY195" s="270" t="s">
        <v>162</v>
      </c>
    </row>
    <row r="196" s="12" customFormat="1">
      <c r="B196" s="246"/>
      <c r="C196" s="247"/>
      <c r="D196" s="248" t="s">
        <v>171</v>
      </c>
      <c r="E196" s="249" t="s">
        <v>36</v>
      </c>
      <c r="F196" s="250" t="s">
        <v>87</v>
      </c>
      <c r="G196" s="247"/>
      <c r="H196" s="251">
        <v>1</v>
      </c>
      <c r="I196" s="252"/>
      <c r="J196" s="247"/>
      <c r="K196" s="247"/>
      <c r="L196" s="253"/>
      <c r="M196" s="254"/>
      <c r="N196" s="255"/>
      <c r="O196" s="255"/>
      <c r="P196" s="255"/>
      <c r="Q196" s="255"/>
      <c r="R196" s="255"/>
      <c r="S196" s="255"/>
      <c r="T196" s="256"/>
      <c r="AT196" s="257" t="s">
        <v>171</v>
      </c>
      <c r="AU196" s="257" t="s">
        <v>89</v>
      </c>
      <c r="AV196" s="12" t="s">
        <v>89</v>
      </c>
      <c r="AW196" s="12" t="s">
        <v>42</v>
      </c>
      <c r="AX196" s="12" t="s">
        <v>87</v>
      </c>
      <c r="AY196" s="257" t="s">
        <v>162</v>
      </c>
    </row>
    <row r="197" s="1" customFormat="1" ht="16.5" customHeight="1">
      <c r="B197" s="48"/>
      <c r="C197" s="271" t="s">
        <v>409</v>
      </c>
      <c r="D197" s="271" t="s">
        <v>159</v>
      </c>
      <c r="E197" s="272" t="s">
        <v>410</v>
      </c>
      <c r="F197" s="273" t="s">
        <v>411</v>
      </c>
      <c r="G197" s="274" t="s">
        <v>174</v>
      </c>
      <c r="H197" s="275">
        <v>1</v>
      </c>
      <c r="I197" s="276"/>
      <c r="J197" s="275">
        <f>ROUND(I197*H197,1)</f>
        <v>0</v>
      </c>
      <c r="K197" s="273" t="s">
        <v>239</v>
      </c>
      <c r="L197" s="277"/>
      <c r="M197" s="278" t="s">
        <v>36</v>
      </c>
      <c r="N197" s="279" t="s">
        <v>50</v>
      </c>
      <c r="O197" s="49"/>
      <c r="P197" s="243">
        <f>O197*H197</f>
        <v>0</v>
      </c>
      <c r="Q197" s="243">
        <v>0.00040000000000000002</v>
      </c>
      <c r="R197" s="243">
        <f>Q197*H197</f>
        <v>0.00040000000000000002</v>
      </c>
      <c r="S197" s="243">
        <v>0</v>
      </c>
      <c r="T197" s="244">
        <f>S197*H197</f>
        <v>0</v>
      </c>
      <c r="AR197" s="25" t="s">
        <v>273</v>
      </c>
      <c r="AT197" s="25" t="s">
        <v>159</v>
      </c>
      <c r="AU197" s="25" t="s">
        <v>89</v>
      </c>
      <c r="AY197" s="25" t="s">
        <v>162</v>
      </c>
      <c r="BE197" s="245">
        <f>IF(N197="základní",J197,0)</f>
        <v>0</v>
      </c>
      <c r="BF197" s="245">
        <f>IF(N197="snížená",J197,0)</f>
        <v>0</v>
      </c>
      <c r="BG197" s="245">
        <f>IF(N197="zákl. přenesená",J197,0)</f>
        <v>0</v>
      </c>
      <c r="BH197" s="245">
        <f>IF(N197="sníž. přenesená",J197,0)</f>
        <v>0</v>
      </c>
      <c r="BI197" s="245">
        <f>IF(N197="nulová",J197,0)</f>
        <v>0</v>
      </c>
      <c r="BJ197" s="25" t="s">
        <v>87</v>
      </c>
      <c r="BK197" s="245">
        <f>ROUND(I197*H197,1)</f>
        <v>0</v>
      </c>
      <c r="BL197" s="25" t="s">
        <v>264</v>
      </c>
      <c r="BM197" s="25" t="s">
        <v>412</v>
      </c>
    </row>
    <row r="198" s="12" customFormat="1">
      <c r="B198" s="246"/>
      <c r="C198" s="247"/>
      <c r="D198" s="248" t="s">
        <v>171</v>
      </c>
      <c r="E198" s="249" t="s">
        <v>36</v>
      </c>
      <c r="F198" s="250" t="s">
        <v>87</v>
      </c>
      <c r="G198" s="247"/>
      <c r="H198" s="251">
        <v>1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171</v>
      </c>
      <c r="AU198" s="257" t="s">
        <v>89</v>
      </c>
      <c r="AV198" s="12" t="s">
        <v>89</v>
      </c>
      <c r="AW198" s="12" t="s">
        <v>42</v>
      </c>
      <c r="AX198" s="12" t="s">
        <v>87</v>
      </c>
      <c r="AY198" s="257" t="s">
        <v>162</v>
      </c>
    </row>
    <row r="199" s="1" customFormat="1" ht="25.5" customHeight="1">
      <c r="B199" s="48"/>
      <c r="C199" s="271" t="s">
        <v>323</v>
      </c>
      <c r="D199" s="271" t="s">
        <v>159</v>
      </c>
      <c r="E199" s="272" t="s">
        <v>413</v>
      </c>
      <c r="F199" s="273" t="s">
        <v>414</v>
      </c>
      <c r="G199" s="274" t="s">
        <v>174</v>
      </c>
      <c r="H199" s="275">
        <v>1</v>
      </c>
      <c r="I199" s="276"/>
      <c r="J199" s="275">
        <f>ROUND(I199*H199,1)</f>
        <v>0</v>
      </c>
      <c r="K199" s="273" t="s">
        <v>239</v>
      </c>
      <c r="L199" s="277"/>
      <c r="M199" s="278" t="s">
        <v>36</v>
      </c>
      <c r="N199" s="279" t="s">
        <v>50</v>
      </c>
      <c r="O199" s="49"/>
      <c r="P199" s="243">
        <f>O199*H199</f>
        <v>0</v>
      </c>
      <c r="Q199" s="243">
        <v>0.00089999999999999998</v>
      </c>
      <c r="R199" s="243">
        <f>Q199*H199</f>
        <v>0.00089999999999999998</v>
      </c>
      <c r="S199" s="243">
        <v>0</v>
      </c>
      <c r="T199" s="244">
        <f>S199*H199</f>
        <v>0</v>
      </c>
      <c r="AR199" s="25" t="s">
        <v>273</v>
      </c>
      <c r="AT199" s="25" t="s">
        <v>159</v>
      </c>
      <c r="AU199" s="25" t="s">
        <v>89</v>
      </c>
      <c r="AY199" s="25" t="s">
        <v>162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87</v>
      </c>
      <c r="BK199" s="245">
        <f>ROUND(I199*H199,1)</f>
        <v>0</v>
      </c>
      <c r="BL199" s="25" t="s">
        <v>264</v>
      </c>
      <c r="BM199" s="25" t="s">
        <v>415</v>
      </c>
    </row>
    <row r="200" s="12" customFormat="1">
      <c r="B200" s="246"/>
      <c r="C200" s="247"/>
      <c r="D200" s="248" t="s">
        <v>171</v>
      </c>
      <c r="E200" s="249" t="s">
        <v>36</v>
      </c>
      <c r="F200" s="250" t="s">
        <v>87</v>
      </c>
      <c r="G200" s="247"/>
      <c r="H200" s="251">
        <v>1</v>
      </c>
      <c r="I200" s="252"/>
      <c r="J200" s="247"/>
      <c r="K200" s="247"/>
      <c r="L200" s="253"/>
      <c r="M200" s="254"/>
      <c r="N200" s="255"/>
      <c r="O200" s="255"/>
      <c r="P200" s="255"/>
      <c r="Q200" s="255"/>
      <c r="R200" s="255"/>
      <c r="S200" s="255"/>
      <c r="T200" s="256"/>
      <c r="AT200" s="257" t="s">
        <v>171</v>
      </c>
      <c r="AU200" s="257" t="s">
        <v>89</v>
      </c>
      <c r="AV200" s="12" t="s">
        <v>89</v>
      </c>
      <c r="AW200" s="12" t="s">
        <v>42</v>
      </c>
      <c r="AX200" s="12" t="s">
        <v>87</v>
      </c>
      <c r="AY200" s="257" t="s">
        <v>162</v>
      </c>
    </row>
    <row r="201" s="1" customFormat="1" ht="16.5" customHeight="1">
      <c r="B201" s="48"/>
      <c r="C201" s="271" t="s">
        <v>416</v>
      </c>
      <c r="D201" s="271" t="s">
        <v>159</v>
      </c>
      <c r="E201" s="272" t="s">
        <v>417</v>
      </c>
      <c r="F201" s="273" t="s">
        <v>418</v>
      </c>
      <c r="G201" s="274" t="s">
        <v>174</v>
      </c>
      <c r="H201" s="275">
        <v>4</v>
      </c>
      <c r="I201" s="276"/>
      <c r="J201" s="275">
        <f>ROUND(I201*H201,1)</f>
        <v>0</v>
      </c>
      <c r="K201" s="273" t="s">
        <v>36</v>
      </c>
      <c r="L201" s="277"/>
      <c r="M201" s="278" t="s">
        <v>36</v>
      </c>
      <c r="N201" s="279" t="s">
        <v>50</v>
      </c>
      <c r="O201" s="49"/>
      <c r="P201" s="243">
        <f>O201*H201</f>
        <v>0</v>
      </c>
      <c r="Q201" s="243">
        <v>8.0000000000000007E-05</v>
      </c>
      <c r="R201" s="243">
        <f>Q201*H201</f>
        <v>0.00032000000000000003</v>
      </c>
      <c r="S201" s="243">
        <v>0</v>
      </c>
      <c r="T201" s="244">
        <f>S201*H201</f>
        <v>0</v>
      </c>
      <c r="AR201" s="25" t="s">
        <v>273</v>
      </c>
      <c r="AT201" s="25" t="s">
        <v>159</v>
      </c>
      <c r="AU201" s="25" t="s">
        <v>89</v>
      </c>
      <c r="AY201" s="25" t="s">
        <v>162</v>
      </c>
      <c r="BE201" s="245">
        <f>IF(N201="základní",J201,0)</f>
        <v>0</v>
      </c>
      <c r="BF201" s="245">
        <f>IF(N201="snížená",J201,0)</f>
        <v>0</v>
      </c>
      <c r="BG201" s="245">
        <f>IF(N201="zákl. přenesená",J201,0)</f>
        <v>0</v>
      </c>
      <c r="BH201" s="245">
        <f>IF(N201="sníž. přenesená",J201,0)</f>
        <v>0</v>
      </c>
      <c r="BI201" s="245">
        <f>IF(N201="nulová",J201,0)</f>
        <v>0</v>
      </c>
      <c r="BJ201" s="25" t="s">
        <v>87</v>
      </c>
      <c r="BK201" s="245">
        <f>ROUND(I201*H201,1)</f>
        <v>0</v>
      </c>
      <c r="BL201" s="25" t="s">
        <v>264</v>
      </c>
      <c r="BM201" s="25" t="s">
        <v>419</v>
      </c>
    </row>
    <row r="202" s="12" customFormat="1">
      <c r="B202" s="246"/>
      <c r="C202" s="247"/>
      <c r="D202" s="248" t="s">
        <v>171</v>
      </c>
      <c r="E202" s="249" t="s">
        <v>36</v>
      </c>
      <c r="F202" s="250" t="s">
        <v>179</v>
      </c>
      <c r="G202" s="247"/>
      <c r="H202" s="251">
        <v>4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171</v>
      </c>
      <c r="AU202" s="257" t="s">
        <v>89</v>
      </c>
      <c r="AV202" s="12" t="s">
        <v>89</v>
      </c>
      <c r="AW202" s="12" t="s">
        <v>42</v>
      </c>
      <c r="AX202" s="12" t="s">
        <v>87</v>
      </c>
      <c r="AY202" s="257" t="s">
        <v>162</v>
      </c>
    </row>
    <row r="203" s="1" customFormat="1" ht="16.5" customHeight="1">
      <c r="B203" s="48"/>
      <c r="C203" s="271" t="s">
        <v>420</v>
      </c>
      <c r="D203" s="271" t="s">
        <v>159</v>
      </c>
      <c r="E203" s="272" t="s">
        <v>421</v>
      </c>
      <c r="F203" s="273" t="s">
        <v>422</v>
      </c>
      <c r="G203" s="274" t="s">
        <v>174</v>
      </c>
      <c r="H203" s="275">
        <v>1</v>
      </c>
      <c r="I203" s="276"/>
      <c r="J203" s="275">
        <f>ROUND(I203*H203,1)</f>
        <v>0</v>
      </c>
      <c r="K203" s="273" t="s">
        <v>36</v>
      </c>
      <c r="L203" s="277"/>
      <c r="M203" s="278" t="s">
        <v>36</v>
      </c>
      <c r="N203" s="279" t="s">
        <v>50</v>
      </c>
      <c r="O203" s="49"/>
      <c r="P203" s="243">
        <f>O203*H203</f>
        <v>0</v>
      </c>
      <c r="Q203" s="243">
        <v>6.9999999999999994E-05</v>
      </c>
      <c r="R203" s="243">
        <f>Q203*H203</f>
        <v>6.9999999999999994E-05</v>
      </c>
      <c r="S203" s="243">
        <v>0</v>
      </c>
      <c r="T203" s="244">
        <f>S203*H203</f>
        <v>0</v>
      </c>
      <c r="AR203" s="25" t="s">
        <v>273</v>
      </c>
      <c r="AT203" s="25" t="s">
        <v>159</v>
      </c>
      <c r="AU203" s="25" t="s">
        <v>89</v>
      </c>
      <c r="AY203" s="25" t="s">
        <v>162</v>
      </c>
      <c r="BE203" s="245">
        <f>IF(N203="základní",J203,0)</f>
        <v>0</v>
      </c>
      <c r="BF203" s="245">
        <f>IF(N203="snížená",J203,0)</f>
        <v>0</v>
      </c>
      <c r="BG203" s="245">
        <f>IF(N203="zákl. přenesená",J203,0)</f>
        <v>0</v>
      </c>
      <c r="BH203" s="245">
        <f>IF(N203="sníž. přenesená",J203,0)</f>
        <v>0</v>
      </c>
      <c r="BI203" s="245">
        <f>IF(N203="nulová",J203,0)</f>
        <v>0</v>
      </c>
      <c r="BJ203" s="25" t="s">
        <v>87</v>
      </c>
      <c r="BK203" s="245">
        <f>ROUND(I203*H203,1)</f>
        <v>0</v>
      </c>
      <c r="BL203" s="25" t="s">
        <v>264</v>
      </c>
      <c r="BM203" s="25" t="s">
        <v>423</v>
      </c>
    </row>
    <row r="204" s="12" customFormat="1">
      <c r="B204" s="246"/>
      <c r="C204" s="247"/>
      <c r="D204" s="248" t="s">
        <v>171</v>
      </c>
      <c r="E204" s="249" t="s">
        <v>36</v>
      </c>
      <c r="F204" s="250" t="s">
        <v>87</v>
      </c>
      <c r="G204" s="247"/>
      <c r="H204" s="251">
        <v>1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171</v>
      </c>
      <c r="AU204" s="257" t="s">
        <v>89</v>
      </c>
      <c r="AV204" s="12" t="s">
        <v>89</v>
      </c>
      <c r="AW204" s="12" t="s">
        <v>42</v>
      </c>
      <c r="AX204" s="12" t="s">
        <v>87</v>
      </c>
      <c r="AY204" s="257" t="s">
        <v>162</v>
      </c>
    </row>
    <row r="205" s="12" customFormat="1">
      <c r="B205" s="246"/>
      <c r="C205" s="247"/>
      <c r="D205" s="248" t="s">
        <v>171</v>
      </c>
      <c r="E205" s="249" t="s">
        <v>36</v>
      </c>
      <c r="F205" s="250" t="s">
        <v>36</v>
      </c>
      <c r="G205" s="247"/>
      <c r="H205" s="251">
        <v>0</v>
      </c>
      <c r="I205" s="252"/>
      <c r="J205" s="247"/>
      <c r="K205" s="247"/>
      <c r="L205" s="253"/>
      <c r="M205" s="254"/>
      <c r="N205" s="255"/>
      <c r="O205" s="255"/>
      <c r="P205" s="255"/>
      <c r="Q205" s="255"/>
      <c r="R205" s="255"/>
      <c r="S205" s="255"/>
      <c r="T205" s="256"/>
      <c r="AT205" s="257" t="s">
        <v>171</v>
      </c>
      <c r="AU205" s="257" t="s">
        <v>89</v>
      </c>
      <c r="AV205" s="12" t="s">
        <v>89</v>
      </c>
      <c r="AW205" s="12" t="s">
        <v>42</v>
      </c>
      <c r="AX205" s="12" t="s">
        <v>79</v>
      </c>
      <c r="AY205" s="257" t="s">
        <v>162</v>
      </c>
    </row>
    <row r="206" s="12" customFormat="1">
      <c r="B206" s="246"/>
      <c r="C206" s="247"/>
      <c r="D206" s="248" t="s">
        <v>171</v>
      </c>
      <c r="E206" s="249" t="s">
        <v>36</v>
      </c>
      <c r="F206" s="250" t="s">
        <v>36</v>
      </c>
      <c r="G206" s="247"/>
      <c r="H206" s="251">
        <v>0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171</v>
      </c>
      <c r="AU206" s="257" t="s">
        <v>89</v>
      </c>
      <c r="AV206" s="12" t="s">
        <v>89</v>
      </c>
      <c r="AW206" s="12" t="s">
        <v>42</v>
      </c>
      <c r="AX206" s="12" t="s">
        <v>79</v>
      </c>
      <c r="AY206" s="257" t="s">
        <v>162</v>
      </c>
    </row>
    <row r="207" s="12" customFormat="1">
      <c r="B207" s="246"/>
      <c r="C207" s="247"/>
      <c r="D207" s="248" t="s">
        <v>171</v>
      </c>
      <c r="E207" s="249" t="s">
        <v>36</v>
      </c>
      <c r="F207" s="250" t="s">
        <v>36</v>
      </c>
      <c r="G207" s="247"/>
      <c r="H207" s="251">
        <v>0</v>
      </c>
      <c r="I207" s="252"/>
      <c r="J207" s="247"/>
      <c r="K207" s="247"/>
      <c r="L207" s="253"/>
      <c r="M207" s="254"/>
      <c r="N207" s="255"/>
      <c r="O207" s="255"/>
      <c r="P207" s="255"/>
      <c r="Q207" s="255"/>
      <c r="R207" s="255"/>
      <c r="S207" s="255"/>
      <c r="T207" s="256"/>
      <c r="AT207" s="257" t="s">
        <v>171</v>
      </c>
      <c r="AU207" s="257" t="s">
        <v>89</v>
      </c>
      <c r="AV207" s="12" t="s">
        <v>89</v>
      </c>
      <c r="AW207" s="12" t="s">
        <v>42</v>
      </c>
      <c r="AX207" s="12" t="s">
        <v>79</v>
      </c>
      <c r="AY207" s="257" t="s">
        <v>162</v>
      </c>
    </row>
    <row r="208" s="12" customFormat="1">
      <c r="B208" s="246"/>
      <c r="C208" s="247"/>
      <c r="D208" s="248" t="s">
        <v>171</v>
      </c>
      <c r="E208" s="249" t="s">
        <v>36</v>
      </c>
      <c r="F208" s="250" t="s">
        <v>36</v>
      </c>
      <c r="G208" s="247"/>
      <c r="H208" s="251">
        <v>0</v>
      </c>
      <c r="I208" s="252"/>
      <c r="J208" s="247"/>
      <c r="K208" s="247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171</v>
      </c>
      <c r="AU208" s="257" t="s">
        <v>89</v>
      </c>
      <c r="AV208" s="12" t="s">
        <v>89</v>
      </c>
      <c r="AW208" s="12" t="s">
        <v>42</v>
      </c>
      <c r="AX208" s="12" t="s">
        <v>79</v>
      </c>
      <c r="AY208" s="257" t="s">
        <v>162</v>
      </c>
    </row>
    <row r="209" s="12" customFormat="1">
      <c r="B209" s="246"/>
      <c r="C209" s="247"/>
      <c r="D209" s="248" t="s">
        <v>171</v>
      </c>
      <c r="E209" s="249" t="s">
        <v>36</v>
      </c>
      <c r="F209" s="250" t="s">
        <v>36</v>
      </c>
      <c r="G209" s="247"/>
      <c r="H209" s="251">
        <v>0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171</v>
      </c>
      <c r="AU209" s="257" t="s">
        <v>89</v>
      </c>
      <c r="AV209" s="12" t="s">
        <v>89</v>
      </c>
      <c r="AW209" s="12" t="s">
        <v>42</v>
      </c>
      <c r="AX209" s="12" t="s">
        <v>79</v>
      </c>
      <c r="AY209" s="257" t="s">
        <v>162</v>
      </c>
    </row>
    <row r="210" s="12" customFormat="1">
      <c r="B210" s="246"/>
      <c r="C210" s="247"/>
      <c r="D210" s="248" t="s">
        <v>171</v>
      </c>
      <c r="E210" s="249" t="s">
        <v>36</v>
      </c>
      <c r="F210" s="250" t="s">
        <v>36</v>
      </c>
      <c r="G210" s="247"/>
      <c r="H210" s="251">
        <v>0</v>
      </c>
      <c r="I210" s="252"/>
      <c r="J210" s="247"/>
      <c r="K210" s="247"/>
      <c r="L210" s="253"/>
      <c r="M210" s="254"/>
      <c r="N210" s="255"/>
      <c r="O210" s="255"/>
      <c r="P210" s="255"/>
      <c r="Q210" s="255"/>
      <c r="R210" s="255"/>
      <c r="S210" s="255"/>
      <c r="T210" s="256"/>
      <c r="AT210" s="257" t="s">
        <v>171</v>
      </c>
      <c r="AU210" s="257" t="s">
        <v>89</v>
      </c>
      <c r="AV210" s="12" t="s">
        <v>89</v>
      </c>
      <c r="AW210" s="12" t="s">
        <v>42</v>
      </c>
      <c r="AX210" s="12" t="s">
        <v>79</v>
      </c>
      <c r="AY210" s="257" t="s">
        <v>162</v>
      </c>
    </row>
    <row r="211" s="12" customFormat="1">
      <c r="B211" s="246"/>
      <c r="C211" s="247"/>
      <c r="D211" s="248" t="s">
        <v>171</v>
      </c>
      <c r="E211" s="249" t="s">
        <v>36</v>
      </c>
      <c r="F211" s="250" t="s">
        <v>36</v>
      </c>
      <c r="G211" s="247"/>
      <c r="H211" s="251">
        <v>0</v>
      </c>
      <c r="I211" s="252"/>
      <c r="J211" s="247"/>
      <c r="K211" s="247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171</v>
      </c>
      <c r="AU211" s="257" t="s">
        <v>89</v>
      </c>
      <c r="AV211" s="12" t="s">
        <v>89</v>
      </c>
      <c r="AW211" s="12" t="s">
        <v>42</v>
      </c>
      <c r="AX211" s="12" t="s">
        <v>79</v>
      </c>
      <c r="AY211" s="257" t="s">
        <v>162</v>
      </c>
    </row>
    <row r="212" s="12" customFormat="1">
      <c r="B212" s="246"/>
      <c r="C212" s="247"/>
      <c r="D212" s="248" t="s">
        <v>171</v>
      </c>
      <c r="E212" s="249" t="s">
        <v>36</v>
      </c>
      <c r="F212" s="250" t="s">
        <v>36</v>
      </c>
      <c r="G212" s="247"/>
      <c r="H212" s="251">
        <v>0</v>
      </c>
      <c r="I212" s="252"/>
      <c r="J212" s="247"/>
      <c r="K212" s="247"/>
      <c r="L212" s="253"/>
      <c r="M212" s="254"/>
      <c r="N212" s="255"/>
      <c r="O212" s="255"/>
      <c r="P212" s="255"/>
      <c r="Q212" s="255"/>
      <c r="R212" s="255"/>
      <c r="S212" s="255"/>
      <c r="T212" s="256"/>
      <c r="AT212" s="257" t="s">
        <v>171</v>
      </c>
      <c r="AU212" s="257" t="s">
        <v>89</v>
      </c>
      <c r="AV212" s="12" t="s">
        <v>89</v>
      </c>
      <c r="AW212" s="12" t="s">
        <v>42</v>
      </c>
      <c r="AX212" s="12" t="s">
        <v>79</v>
      </c>
      <c r="AY212" s="257" t="s">
        <v>162</v>
      </c>
    </row>
    <row r="213" s="12" customFormat="1">
      <c r="B213" s="246"/>
      <c r="C213" s="247"/>
      <c r="D213" s="248" t="s">
        <v>171</v>
      </c>
      <c r="E213" s="249" t="s">
        <v>36</v>
      </c>
      <c r="F213" s="250" t="s">
        <v>36</v>
      </c>
      <c r="G213" s="247"/>
      <c r="H213" s="251">
        <v>0</v>
      </c>
      <c r="I213" s="252"/>
      <c r="J213" s="247"/>
      <c r="K213" s="247"/>
      <c r="L213" s="253"/>
      <c r="M213" s="254"/>
      <c r="N213" s="255"/>
      <c r="O213" s="255"/>
      <c r="P213" s="255"/>
      <c r="Q213" s="255"/>
      <c r="R213" s="255"/>
      <c r="S213" s="255"/>
      <c r="T213" s="256"/>
      <c r="AT213" s="257" t="s">
        <v>171</v>
      </c>
      <c r="AU213" s="257" t="s">
        <v>89</v>
      </c>
      <c r="AV213" s="12" t="s">
        <v>89</v>
      </c>
      <c r="AW213" s="12" t="s">
        <v>42</v>
      </c>
      <c r="AX213" s="12" t="s">
        <v>79</v>
      </c>
      <c r="AY213" s="257" t="s">
        <v>162</v>
      </c>
    </row>
    <row r="214" s="12" customFormat="1">
      <c r="B214" s="246"/>
      <c r="C214" s="247"/>
      <c r="D214" s="248" t="s">
        <v>171</v>
      </c>
      <c r="E214" s="249" t="s">
        <v>36</v>
      </c>
      <c r="F214" s="250" t="s">
        <v>36</v>
      </c>
      <c r="G214" s="247"/>
      <c r="H214" s="251">
        <v>0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171</v>
      </c>
      <c r="AU214" s="257" t="s">
        <v>89</v>
      </c>
      <c r="AV214" s="12" t="s">
        <v>89</v>
      </c>
      <c r="AW214" s="12" t="s">
        <v>42</v>
      </c>
      <c r="AX214" s="12" t="s">
        <v>79</v>
      </c>
      <c r="AY214" s="257" t="s">
        <v>162</v>
      </c>
    </row>
    <row r="215" s="12" customFormat="1">
      <c r="B215" s="246"/>
      <c r="C215" s="247"/>
      <c r="D215" s="248" t="s">
        <v>171</v>
      </c>
      <c r="E215" s="249" t="s">
        <v>36</v>
      </c>
      <c r="F215" s="250" t="s">
        <v>36</v>
      </c>
      <c r="G215" s="247"/>
      <c r="H215" s="251">
        <v>0</v>
      </c>
      <c r="I215" s="252"/>
      <c r="J215" s="247"/>
      <c r="K215" s="247"/>
      <c r="L215" s="253"/>
      <c r="M215" s="254"/>
      <c r="N215" s="255"/>
      <c r="O215" s="255"/>
      <c r="P215" s="255"/>
      <c r="Q215" s="255"/>
      <c r="R215" s="255"/>
      <c r="S215" s="255"/>
      <c r="T215" s="256"/>
      <c r="AT215" s="257" t="s">
        <v>171</v>
      </c>
      <c r="AU215" s="257" t="s">
        <v>89</v>
      </c>
      <c r="AV215" s="12" t="s">
        <v>89</v>
      </c>
      <c r="AW215" s="12" t="s">
        <v>42</v>
      </c>
      <c r="AX215" s="12" t="s">
        <v>79</v>
      </c>
      <c r="AY215" s="257" t="s">
        <v>162</v>
      </c>
    </row>
    <row r="216" s="1" customFormat="1" ht="16.5" customHeight="1">
      <c r="B216" s="48"/>
      <c r="C216" s="271" t="s">
        <v>424</v>
      </c>
      <c r="D216" s="271" t="s">
        <v>159</v>
      </c>
      <c r="E216" s="272" t="s">
        <v>425</v>
      </c>
      <c r="F216" s="273" t="s">
        <v>426</v>
      </c>
      <c r="G216" s="274" t="s">
        <v>174</v>
      </c>
      <c r="H216" s="275">
        <v>1</v>
      </c>
      <c r="I216" s="276"/>
      <c r="J216" s="275">
        <f>ROUND(I216*H216,1)</f>
        <v>0</v>
      </c>
      <c r="K216" s="273" t="s">
        <v>239</v>
      </c>
      <c r="L216" s="277"/>
      <c r="M216" s="278" t="s">
        <v>36</v>
      </c>
      <c r="N216" s="279" t="s">
        <v>50</v>
      </c>
      <c r="O216" s="49"/>
      <c r="P216" s="243">
        <f>O216*H216</f>
        <v>0</v>
      </c>
      <c r="Q216" s="243">
        <v>0.00025999999999999998</v>
      </c>
      <c r="R216" s="243">
        <f>Q216*H216</f>
        <v>0.00025999999999999998</v>
      </c>
      <c r="S216" s="243">
        <v>0</v>
      </c>
      <c r="T216" s="244">
        <f>S216*H216</f>
        <v>0</v>
      </c>
      <c r="AR216" s="25" t="s">
        <v>273</v>
      </c>
      <c r="AT216" s="25" t="s">
        <v>159</v>
      </c>
      <c r="AU216" s="25" t="s">
        <v>89</v>
      </c>
      <c r="AY216" s="25" t="s">
        <v>162</v>
      </c>
      <c r="BE216" s="245">
        <f>IF(N216="základní",J216,0)</f>
        <v>0</v>
      </c>
      <c r="BF216" s="245">
        <f>IF(N216="snížená",J216,0)</f>
        <v>0</v>
      </c>
      <c r="BG216" s="245">
        <f>IF(N216="zákl. přenesená",J216,0)</f>
        <v>0</v>
      </c>
      <c r="BH216" s="245">
        <f>IF(N216="sníž. přenesená",J216,0)</f>
        <v>0</v>
      </c>
      <c r="BI216" s="245">
        <f>IF(N216="nulová",J216,0)</f>
        <v>0</v>
      </c>
      <c r="BJ216" s="25" t="s">
        <v>87</v>
      </c>
      <c r="BK216" s="245">
        <f>ROUND(I216*H216,1)</f>
        <v>0</v>
      </c>
      <c r="BL216" s="25" t="s">
        <v>264</v>
      </c>
      <c r="BM216" s="25" t="s">
        <v>427</v>
      </c>
    </row>
    <row r="217" s="1" customFormat="1" ht="25.5" customHeight="1">
      <c r="B217" s="48"/>
      <c r="C217" s="235" t="s">
        <v>428</v>
      </c>
      <c r="D217" s="235" t="s">
        <v>165</v>
      </c>
      <c r="E217" s="236" t="s">
        <v>429</v>
      </c>
      <c r="F217" s="237" t="s">
        <v>430</v>
      </c>
      <c r="G217" s="238" t="s">
        <v>174</v>
      </c>
      <c r="H217" s="239">
        <v>4</v>
      </c>
      <c r="I217" s="240"/>
      <c r="J217" s="239">
        <f>ROUND(I217*H217,1)</f>
        <v>0</v>
      </c>
      <c r="K217" s="237" t="s">
        <v>239</v>
      </c>
      <c r="L217" s="74"/>
      <c r="M217" s="241" t="s">
        <v>36</v>
      </c>
      <c r="N217" s="242" t="s">
        <v>50</v>
      </c>
      <c r="O217" s="49"/>
      <c r="P217" s="243">
        <f>O217*H217</f>
        <v>0</v>
      </c>
      <c r="Q217" s="243">
        <v>0</v>
      </c>
      <c r="R217" s="243">
        <f>Q217*H217</f>
        <v>0</v>
      </c>
      <c r="S217" s="243">
        <v>0</v>
      </c>
      <c r="T217" s="244">
        <f>S217*H217</f>
        <v>0</v>
      </c>
      <c r="AR217" s="25" t="s">
        <v>264</v>
      </c>
      <c r="AT217" s="25" t="s">
        <v>165</v>
      </c>
      <c r="AU217" s="25" t="s">
        <v>89</v>
      </c>
      <c r="AY217" s="25" t="s">
        <v>162</v>
      </c>
      <c r="BE217" s="245">
        <f>IF(N217="základní",J217,0)</f>
        <v>0</v>
      </c>
      <c r="BF217" s="245">
        <f>IF(N217="snížená",J217,0)</f>
        <v>0</v>
      </c>
      <c r="BG217" s="245">
        <f>IF(N217="zákl. přenesená",J217,0)</f>
        <v>0</v>
      </c>
      <c r="BH217" s="245">
        <f>IF(N217="sníž. přenesená",J217,0)</f>
        <v>0</v>
      </c>
      <c r="BI217" s="245">
        <f>IF(N217="nulová",J217,0)</f>
        <v>0</v>
      </c>
      <c r="BJ217" s="25" t="s">
        <v>87</v>
      </c>
      <c r="BK217" s="245">
        <f>ROUND(I217*H217,1)</f>
        <v>0</v>
      </c>
      <c r="BL217" s="25" t="s">
        <v>264</v>
      </c>
      <c r="BM217" s="25" t="s">
        <v>431</v>
      </c>
    </row>
    <row r="218" s="13" customFormat="1">
      <c r="B218" s="261"/>
      <c r="C218" s="262"/>
      <c r="D218" s="248" t="s">
        <v>171</v>
      </c>
      <c r="E218" s="263" t="s">
        <v>36</v>
      </c>
      <c r="F218" s="264" t="s">
        <v>241</v>
      </c>
      <c r="G218" s="262"/>
      <c r="H218" s="263" t="s">
        <v>36</v>
      </c>
      <c r="I218" s="265"/>
      <c r="J218" s="262"/>
      <c r="K218" s="262"/>
      <c r="L218" s="266"/>
      <c r="M218" s="267"/>
      <c r="N218" s="268"/>
      <c r="O218" s="268"/>
      <c r="P218" s="268"/>
      <c r="Q218" s="268"/>
      <c r="R218" s="268"/>
      <c r="S218" s="268"/>
      <c r="T218" s="269"/>
      <c r="AT218" s="270" t="s">
        <v>171</v>
      </c>
      <c r="AU218" s="270" t="s">
        <v>89</v>
      </c>
      <c r="AV218" s="13" t="s">
        <v>87</v>
      </c>
      <c r="AW218" s="13" t="s">
        <v>42</v>
      </c>
      <c r="AX218" s="13" t="s">
        <v>79</v>
      </c>
      <c r="AY218" s="270" t="s">
        <v>162</v>
      </c>
    </row>
    <row r="219" s="12" customFormat="1">
      <c r="B219" s="246"/>
      <c r="C219" s="247"/>
      <c r="D219" s="248" t="s">
        <v>171</v>
      </c>
      <c r="E219" s="249" t="s">
        <v>36</v>
      </c>
      <c r="F219" s="250" t="s">
        <v>179</v>
      </c>
      <c r="G219" s="247"/>
      <c r="H219" s="251">
        <v>4</v>
      </c>
      <c r="I219" s="252"/>
      <c r="J219" s="247"/>
      <c r="K219" s="247"/>
      <c r="L219" s="253"/>
      <c r="M219" s="254"/>
      <c r="N219" s="255"/>
      <c r="O219" s="255"/>
      <c r="P219" s="255"/>
      <c r="Q219" s="255"/>
      <c r="R219" s="255"/>
      <c r="S219" s="255"/>
      <c r="T219" s="256"/>
      <c r="AT219" s="257" t="s">
        <v>171</v>
      </c>
      <c r="AU219" s="257" t="s">
        <v>89</v>
      </c>
      <c r="AV219" s="12" t="s">
        <v>89</v>
      </c>
      <c r="AW219" s="12" t="s">
        <v>42</v>
      </c>
      <c r="AX219" s="12" t="s">
        <v>87</v>
      </c>
      <c r="AY219" s="257" t="s">
        <v>162</v>
      </c>
    </row>
    <row r="220" s="1" customFormat="1" ht="16.5" customHeight="1">
      <c r="B220" s="48"/>
      <c r="C220" s="271" t="s">
        <v>432</v>
      </c>
      <c r="D220" s="271" t="s">
        <v>159</v>
      </c>
      <c r="E220" s="272" t="s">
        <v>433</v>
      </c>
      <c r="F220" s="273" t="s">
        <v>434</v>
      </c>
      <c r="G220" s="274" t="s">
        <v>174</v>
      </c>
      <c r="H220" s="275">
        <v>2</v>
      </c>
      <c r="I220" s="276"/>
      <c r="J220" s="275">
        <f>ROUND(I220*H220,1)</f>
        <v>0</v>
      </c>
      <c r="K220" s="273" t="s">
        <v>239</v>
      </c>
      <c r="L220" s="277"/>
      <c r="M220" s="278" t="s">
        <v>36</v>
      </c>
      <c r="N220" s="279" t="s">
        <v>50</v>
      </c>
      <c r="O220" s="49"/>
      <c r="P220" s="243">
        <f>O220*H220</f>
        <v>0</v>
      </c>
      <c r="Q220" s="243">
        <v>0.0035999999999999999</v>
      </c>
      <c r="R220" s="243">
        <f>Q220*H220</f>
        <v>0.0071999999999999998</v>
      </c>
      <c r="S220" s="243">
        <v>0</v>
      </c>
      <c r="T220" s="244">
        <f>S220*H220</f>
        <v>0</v>
      </c>
      <c r="AR220" s="25" t="s">
        <v>273</v>
      </c>
      <c r="AT220" s="25" t="s">
        <v>159</v>
      </c>
      <c r="AU220" s="25" t="s">
        <v>89</v>
      </c>
      <c r="AY220" s="25" t="s">
        <v>162</v>
      </c>
      <c r="BE220" s="245">
        <f>IF(N220="základní",J220,0)</f>
        <v>0</v>
      </c>
      <c r="BF220" s="245">
        <f>IF(N220="snížená",J220,0)</f>
        <v>0</v>
      </c>
      <c r="BG220" s="245">
        <f>IF(N220="zákl. přenesená",J220,0)</f>
        <v>0</v>
      </c>
      <c r="BH220" s="245">
        <f>IF(N220="sníž. přenesená",J220,0)</f>
        <v>0</v>
      </c>
      <c r="BI220" s="245">
        <f>IF(N220="nulová",J220,0)</f>
        <v>0</v>
      </c>
      <c r="BJ220" s="25" t="s">
        <v>87</v>
      </c>
      <c r="BK220" s="245">
        <f>ROUND(I220*H220,1)</f>
        <v>0</v>
      </c>
      <c r="BL220" s="25" t="s">
        <v>264</v>
      </c>
      <c r="BM220" s="25" t="s">
        <v>435</v>
      </c>
    </row>
    <row r="221" s="12" customFormat="1">
      <c r="B221" s="246"/>
      <c r="C221" s="247"/>
      <c r="D221" s="248" t="s">
        <v>171</v>
      </c>
      <c r="E221" s="249" t="s">
        <v>36</v>
      </c>
      <c r="F221" s="250" t="s">
        <v>89</v>
      </c>
      <c r="G221" s="247"/>
      <c r="H221" s="251">
        <v>2</v>
      </c>
      <c r="I221" s="252"/>
      <c r="J221" s="247"/>
      <c r="K221" s="247"/>
      <c r="L221" s="253"/>
      <c r="M221" s="254"/>
      <c r="N221" s="255"/>
      <c r="O221" s="255"/>
      <c r="P221" s="255"/>
      <c r="Q221" s="255"/>
      <c r="R221" s="255"/>
      <c r="S221" s="255"/>
      <c r="T221" s="256"/>
      <c r="AT221" s="257" t="s">
        <v>171</v>
      </c>
      <c r="AU221" s="257" t="s">
        <v>89</v>
      </c>
      <c r="AV221" s="12" t="s">
        <v>89</v>
      </c>
      <c r="AW221" s="12" t="s">
        <v>42</v>
      </c>
      <c r="AX221" s="12" t="s">
        <v>87</v>
      </c>
      <c r="AY221" s="257" t="s">
        <v>162</v>
      </c>
    </row>
    <row r="222" s="1" customFormat="1" ht="16.5" customHeight="1">
      <c r="B222" s="48"/>
      <c r="C222" s="271" t="s">
        <v>436</v>
      </c>
      <c r="D222" s="271" t="s">
        <v>159</v>
      </c>
      <c r="E222" s="272" t="s">
        <v>437</v>
      </c>
      <c r="F222" s="273" t="s">
        <v>438</v>
      </c>
      <c r="G222" s="274" t="s">
        <v>174</v>
      </c>
      <c r="H222" s="275">
        <v>2</v>
      </c>
      <c r="I222" s="276"/>
      <c r="J222" s="275">
        <f>ROUND(I222*H222,1)</f>
        <v>0</v>
      </c>
      <c r="K222" s="273" t="s">
        <v>239</v>
      </c>
      <c r="L222" s="277"/>
      <c r="M222" s="278" t="s">
        <v>36</v>
      </c>
      <c r="N222" s="279" t="s">
        <v>50</v>
      </c>
      <c r="O222" s="49"/>
      <c r="P222" s="243">
        <f>O222*H222</f>
        <v>0</v>
      </c>
      <c r="Q222" s="243">
        <v>0.0016000000000000001</v>
      </c>
      <c r="R222" s="243">
        <f>Q222*H222</f>
        <v>0.0032000000000000002</v>
      </c>
      <c r="S222" s="243">
        <v>0</v>
      </c>
      <c r="T222" s="244">
        <f>S222*H222</f>
        <v>0</v>
      </c>
      <c r="AR222" s="25" t="s">
        <v>273</v>
      </c>
      <c r="AT222" s="25" t="s">
        <v>159</v>
      </c>
      <c r="AU222" s="25" t="s">
        <v>89</v>
      </c>
      <c r="AY222" s="25" t="s">
        <v>162</v>
      </c>
      <c r="BE222" s="245">
        <f>IF(N222="základní",J222,0)</f>
        <v>0</v>
      </c>
      <c r="BF222" s="245">
        <f>IF(N222="snížená",J222,0)</f>
        <v>0</v>
      </c>
      <c r="BG222" s="245">
        <f>IF(N222="zákl. přenesená",J222,0)</f>
        <v>0</v>
      </c>
      <c r="BH222" s="245">
        <f>IF(N222="sníž. přenesená",J222,0)</f>
        <v>0</v>
      </c>
      <c r="BI222" s="245">
        <f>IF(N222="nulová",J222,0)</f>
        <v>0</v>
      </c>
      <c r="BJ222" s="25" t="s">
        <v>87</v>
      </c>
      <c r="BK222" s="245">
        <f>ROUND(I222*H222,1)</f>
        <v>0</v>
      </c>
      <c r="BL222" s="25" t="s">
        <v>264</v>
      </c>
      <c r="BM222" s="25" t="s">
        <v>439</v>
      </c>
    </row>
    <row r="223" s="12" customFormat="1">
      <c r="B223" s="246"/>
      <c r="C223" s="247"/>
      <c r="D223" s="248" t="s">
        <v>171</v>
      </c>
      <c r="E223" s="249" t="s">
        <v>36</v>
      </c>
      <c r="F223" s="250" t="s">
        <v>89</v>
      </c>
      <c r="G223" s="247"/>
      <c r="H223" s="251">
        <v>2</v>
      </c>
      <c r="I223" s="252"/>
      <c r="J223" s="247"/>
      <c r="K223" s="247"/>
      <c r="L223" s="253"/>
      <c r="M223" s="254"/>
      <c r="N223" s="255"/>
      <c r="O223" s="255"/>
      <c r="P223" s="255"/>
      <c r="Q223" s="255"/>
      <c r="R223" s="255"/>
      <c r="S223" s="255"/>
      <c r="T223" s="256"/>
      <c r="AT223" s="257" t="s">
        <v>171</v>
      </c>
      <c r="AU223" s="257" t="s">
        <v>89</v>
      </c>
      <c r="AV223" s="12" t="s">
        <v>89</v>
      </c>
      <c r="AW223" s="12" t="s">
        <v>42</v>
      </c>
      <c r="AX223" s="12" t="s">
        <v>87</v>
      </c>
      <c r="AY223" s="257" t="s">
        <v>162</v>
      </c>
    </row>
    <row r="224" s="1" customFormat="1" ht="25.5" customHeight="1">
      <c r="B224" s="48"/>
      <c r="C224" s="235" t="s">
        <v>440</v>
      </c>
      <c r="D224" s="235" t="s">
        <v>165</v>
      </c>
      <c r="E224" s="236" t="s">
        <v>441</v>
      </c>
      <c r="F224" s="237" t="s">
        <v>442</v>
      </c>
      <c r="G224" s="238" t="s">
        <v>174</v>
      </c>
      <c r="H224" s="239">
        <v>3</v>
      </c>
      <c r="I224" s="240"/>
      <c r="J224" s="239">
        <f>ROUND(I224*H224,1)</f>
        <v>0</v>
      </c>
      <c r="K224" s="237" t="s">
        <v>239</v>
      </c>
      <c r="L224" s="74"/>
      <c r="M224" s="241" t="s">
        <v>36</v>
      </c>
      <c r="N224" s="242" t="s">
        <v>50</v>
      </c>
      <c r="O224" s="49"/>
      <c r="P224" s="243">
        <f>O224*H224</f>
        <v>0</v>
      </c>
      <c r="Q224" s="243">
        <v>0</v>
      </c>
      <c r="R224" s="243">
        <f>Q224*H224</f>
        <v>0</v>
      </c>
      <c r="S224" s="243">
        <v>0</v>
      </c>
      <c r="T224" s="244">
        <f>S224*H224</f>
        <v>0</v>
      </c>
      <c r="AR224" s="25" t="s">
        <v>264</v>
      </c>
      <c r="AT224" s="25" t="s">
        <v>165</v>
      </c>
      <c r="AU224" s="25" t="s">
        <v>89</v>
      </c>
      <c r="AY224" s="25" t="s">
        <v>162</v>
      </c>
      <c r="BE224" s="245">
        <f>IF(N224="základní",J224,0)</f>
        <v>0</v>
      </c>
      <c r="BF224" s="245">
        <f>IF(N224="snížená",J224,0)</f>
        <v>0</v>
      </c>
      <c r="BG224" s="245">
        <f>IF(N224="zákl. přenesená",J224,0)</f>
        <v>0</v>
      </c>
      <c r="BH224" s="245">
        <f>IF(N224="sníž. přenesená",J224,0)</f>
        <v>0</v>
      </c>
      <c r="BI224" s="245">
        <f>IF(N224="nulová",J224,0)</f>
        <v>0</v>
      </c>
      <c r="BJ224" s="25" t="s">
        <v>87</v>
      </c>
      <c r="BK224" s="245">
        <f>ROUND(I224*H224,1)</f>
        <v>0</v>
      </c>
      <c r="BL224" s="25" t="s">
        <v>264</v>
      </c>
      <c r="BM224" s="25" t="s">
        <v>443</v>
      </c>
    </row>
    <row r="225" s="13" customFormat="1">
      <c r="B225" s="261"/>
      <c r="C225" s="262"/>
      <c r="D225" s="248" t="s">
        <v>171</v>
      </c>
      <c r="E225" s="263" t="s">
        <v>36</v>
      </c>
      <c r="F225" s="264" t="s">
        <v>241</v>
      </c>
      <c r="G225" s="262"/>
      <c r="H225" s="263" t="s">
        <v>36</v>
      </c>
      <c r="I225" s="265"/>
      <c r="J225" s="262"/>
      <c r="K225" s="262"/>
      <c r="L225" s="266"/>
      <c r="M225" s="267"/>
      <c r="N225" s="268"/>
      <c r="O225" s="268"/>
      <c r="P225" s="268"/>
      <c r="Q225" s="268"/>
      <c r="R225" s="268"/>
      <c r="S225" s="268"/>
      <c r="T225" s="269"/>
      <c r="AT225" s="270" t="s">
        <v>171</v>
      </c>
      <c r="AU225" s="270" t="s">
        <v>89</v>
      </c>
      <c r="AV225" s="13" t="s">
        <v>87</v>
      </c>
      <c r="AW225" s="13" t="s">
        <v>42</v>
      </c>
      <c r="AX225" s="13" t="s">
        <v>79</v>
      </c>
      <c r="AY225" s="270" t="s">
        <v>162</v>
      </c>
    </row>
    <row r="226" s="12" customFormat="1">
      <c r="B226" s="246"/>
      <c r="C226" s="247"/>
      <c r="D226" s="248" t="s">
        <v>171</v>
      </c>
      <c r="E226" s="249" t="s">
        <v>36</v>
      </c>
      <c r="F226" s="250" t="s">
        <v>161</v>
      </c>
      <c r="G226" s="247"/>
      <c r="H226" s="251">
        <v>3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171</v>
      </c>
      <c r="AU226" s="257" t="s">
        <v>89</v>
      </c>
      <c r="AV226" s="12" t="s">
        <v>89</v>
      </c>
      <c r="AW226" s="12" t="s">
        <v>42</v>
      </c>
      <c r="AX226" s="12" t="s">
        <v>87</v>
      </c>
      <c r="AY226" s="257" t="s">
        <v>162</v>
      </c>
    </row>
    <row r="227" s="1" customFormat="1" ht="25.5" customHeight="1">
      <c r="B227" s="48"/>
      <c r="C227" s="271" t="s">
        <v>444</v>
      </c>
      <c r="D227" s="271" t="s">
        <v>159</v>
      </c>
      <c r="E227" s="272" t="s">
        <v>445</v>
      </c>
      <c r="F227" s="273" t="s">
        <v>446</v>
      </c>
      <c r="G227" s="274" t="s">
        <v>174</v>
      </c>
      <c r="H227" s="275">
        <v>3</v>
      </c>
      <c r="I227" s="276"/>
      <c r="J227" s="275">
        <f>ROUND(I227*H227,1)</f>
        <v>0</v>
      </c>
      <c r="K227" s="273" t="s">
        <v>239</v>
      </c>
      <c r="L227" s="277"/>
      <c r="M227" s="278" t="s">
        <v>36</v>
      </c>
      <c r="N227" s="279" t="s">
        <v>50</v>
      </c>
      <c r="O227" s="49"/>
      <c r="P227" s="243">
        <f>O227*H227</f>
        <v>0</v>
      </c>
      <c r="Q227" s="243">
        <v>0.0051000000000000004</v>
      </c>
      <c r="R227" s="243">
        <f>Q227*H227</f>
        <v>0.015300000000000001</v>
      </c>
      <c r="S227" s="243">
        <v>0</v>
      </c>
      <c r="T227" s="244">
        <f>S227*H227</f>
        <v>0</v>
      </c>
      <c r="AR227" s="25" t="s">
        <v>273</v>
      </c>
      <c r="AT227" s="25" t="s">
        <v>159</v>
      </c>
      <c r="AU227" s="25" t="s">
        <v>89</v>
      </c>
      <c r="AY227" s="25" t="s">
        <v>162</v>
      </c>
      <c r="BE227" s="245">
        <f>IF(N227="základní",J227,0)</f>
        <v>0</v>
      </c>
      <c r="BF227" s="245">
        <f>IF(N227="snížená",J227,0)</f>
        <v>0</v>
      </c>
      <c r="BG227" s="245">
        <f>IF(N227="zákl. přenesená",J227,0)</f>
        <v>0</v>
      </c>
      <c r="BH227" s="245">
        <f>IF(N227="sníž. přenesená",J227,0)</f>
        <v>0</v>
      </c>
      <c r="BI227" s="245">
        <f>IF(N227="nulová",J227,0)</f>
        <v>0</v>
      </c>
      <c r="BJ227" s="25" t="s">
        <v>87</v>
      </c>
      <c r="BK227" s="245">
        <f>ROUND(I227*H227,1)</f>
        <v>0</v>
      </c>
      <c r="BL227" s="25" t="s">
        <v>264</v>
      </c>
      <c r="BM227" s="25" t="s">
        <v>447</v>
      </c>
    </row>
    <row r="228" s="1" customFormat="1" ht="38.25" customHeight="1">
      <c r="B228" s="48"/>
      <c r="C228" s="235" t="s">
        <v>448</v>
      </c>
      <c r="D228" s="235" t="s">
        <v>165</v>
      </c>
      <c r="E228" s="236" t="s">
        <v>449</v>
      </c>
      <c r="F228" s="237" t="s">
        <v>450</v>
      </c>
      <c r="G228" s="238" t="s">
        <v>247</v>
      </c>
      <c r="H228" s="239">
        <v>100</v>
      </c>
      <c r="I228" s="240"/>
      <c r="J228" s="239">
        <f>ROUND(I228*H228,1)</f>
        <v>0</v>
      </c>
      <c r="K228" s="237" t="s">
        <v>239</v>
      </c>
      <c r="L228" s="74"/>
      <c r="M228" s="241" t="s">
        <v>36</v>
      </c>
      <c r="N228" s="242" t="s">
        <v>50</v>
      </c>
      <c r="O228" s="49"/>
      <c r="P228" s="243">
        <f>O228*H228</f>
        <v>0</v>
      </c>
      <c r="Q228" s="243">
        <v>0</v>
      </c>
      <c r="R228" s="243">
        <f>Q228*H228</f>
        <v>0</v>
      </c>
      <c r="S228" s="243">
        <v>0</v>
      </c>
      <c r="T228" s="244">
        <f>S228*H228</f>
        <v>0</v>
      </c>
      <c r="AR228" s="25" t="s">
        <v>264</v>
      </c>
      <c r="AT228" s="25" t="s">
        <v>165</v>
      </c>
      <c r="AU228" s="25" t="s">
        <v>89</v>
      </c>
      <c r="AY228" s="25" t="s">
        <v>162</v>
      </c>
      <c r="BE228" s="245">
        <f>IF(N228="základní",J228,0)</f>
        <v>0</v>
      </c>
      <c r="BF228" s="245">
        <f>IF(N228="snížená",J228,0)</f>
        <v>0</v>
      </c>
      <c r="BG228" s="245">
        <f>IF(N228="zákl. přenesená",J228,0)</f>
        <v>0</v>
      </c>
      <c r="BH228" s="245">
        <f>IF(N228="sníž. přenesená",J228,0)</f>
        <v>0</v>
      </c>
      <c r="BI228" s="245">
        <f>IF(N228="nulová",J228,0)</f>
        <v>0</v>
      </c>
      <c r="BJ228" s="25" t="s">
        <v>87</v>
      </c>
      <c r="BK228" s="245">
        <f>ROUND(I228*H228,1)</f>
        <v>0</v>
      </c>
      <c r="BL228" s="25" t="s">
        <v>264</v>
      </c>
      <c r="BM228" s="25" t="s">
        <v>451</v>
      </c>
    </row>
    <row r="229" s="13" customFormat="1">
      <c r="B229" s="261"/>
      <c r="C229" s="262"/>
      <c r="D229" s="248" t="s">
        <v>171</v>
      </c>
      <c r="E229" s="263" t="s">
        <v>36</v>
      </c>
      <c r="F229" s="264" t="s">
        <v>452</v>
      </c>
      <c r="G229" s="262"/>
      <c r="H229" s="263" t="s">
        <v>36</v>
      </c>
      <c r="I229" s="265"/>
      <c r="J229" s="262"/>
      <c r="K229" s="262"/>
      <c r="L229" s="266"/>
      <c r="M229" s="267"/>
      <c r="N229" s="268"/>
      <c r="O229" s="268"/>
      <c r="P229" s="268"/>
      <c r="Q229" s="268"/>
      <c r="R229" s="268"/>
      <c r="S229" s="268"/>
      <c r="T229" s="269"/>
      <c r="AT229" s="270" t="s">
        <v>171</v>
      </c>
      <c r="AU229" s="270" t="s">
        <v>89</v>
      </c>
      <c r="AV229" s="13" t="s">
        <v>87</v>
      </c>
      <c r="AW229" s="13" t="s">
        <v>42</v>
      </c>
      <c r="AX229" s="13" t="s">
        <v>79</v>
      </c>
      <c r="AY229" s="270" t="s">
        <v>162</v>
      </c>
    </row>
    <row r="230" s="12" customFormat="1">
      <c r="B230" s="246"/>
      <c r="C230" s="247"/>
      <c r="D230" s="248" t="s">
        <v>171</v>
      </c>
      <c r="E230" s="249" t="s">
        <v>36</v>
      </c>
      <c r="F230" s="250" t="s">
        <v>453</v>
      </c>
      <c r="G230" s="247"/>
      <c r="H230" s="251">
        <v>100</v>
      </c>
      <c r="I230" s="252"/>
      <c r="J230" s="247"/>
      <c r="K230" s="247"/>
      <c r="L230" s="253"/>
      <c r="M230" s="254"/>
      <c r="N230" s="255"/>
      <c r="O230" s="255"/>
      <c r="P230" s="255"/>
      <c r="Q230" s="255"/>
      <c r="R230" s="255"/>
      <c r="S230" s="255"/>
      <c r="T230" s="256"/>
      <c r="AT230" s="257" t="s">
        <v>171</v>
      </c>
      <c r="AU230" s="257" t="s">
        <v>89</v>
      </c>
      <c r="AV230" s="12" t="s">
        <v>89</v>
      </c>
      <c r="AW230" s="12" t="s">
        <v>42</v>
      </c>
      <c r="AX230" s="12" t="s">
        <v>87</v>
      </c>
      <c r="AY230" s="257" t="s">
        <v>162</v>
      </c>
    </row>
    <row r="231" s="1" customFormat="1" ht="16.5" customHeight="1">
      <c r="B231" s="48"/>
      <c r="C231" s="271" t="s">
        <v>454</v>
      </c>
      <c r="D231" s="271" t="s">
        <v>159</v>
      </c>
      <c r="E231" s="272" t="s">
        <v>455</v>
      </c>
      <c r="F231" s="273" t="s">
        <v>456</v>
      </c>
      <c r="G231" s="274" t="s">
        <v>174</v>
      </c>
      <c r="H231" s="275">
        <v>8</v>
      </c>
      <c r="I231" s="276"/>
      <c r="J231" s="275">
        <f>ROUND(I231*H231,1)</f>
        <v>0</v>
      </c>
      <c r="K231" s="273" t="s">
        <v>239</v>
      </c>
      <c r="L231" s="277"/>
      <c r="M231" s="278" t="s">
        <v>36</v>
      </c>
      <c r="N231" s="279" t="s">
        <v>50</v>
      </c>
      <c r="O231" s="49"/>
      <c r="P231" s="243">
        <f>O231*H231</f>
        <v>0</v>
      </c>
      <c r="Q231" s="243">
        <v>0.00025999999999999998</v>
      </c>
      <c r="R231" s="243">
        <f>Q231*H231</f>
        <v>0.0020799999999999998</v>
      </c>
      <c r="S231" s="243">
        <v>0</v>
      </c>
      <c r="T231" s="244">
        <f>S231*H231</f>
        <v>0</v>
      </c>
      <c r="AR231" s="25" t="s">
        <v>273</v>
      </c>
      <c r="AT231" s="25" t="s">
        <v>159</v>
      </c>
      <c r="AU231" s="25" t="s">
        <v>89</v>
      </c>
      <c r="AY231" s="25" t="s">
        <v>162</v>
      </c>
      <c r="BE231" s="245">
        <f>IF(N231="základní",J231,0)</f>
        <v>0</v>
      </c>
      <c r="BF231" s="245">
        <f>IF(N231="snížená",J231,0)</f>
        <v>0</v>
      </c>
      <c r="BG231" s="245">
        <f>IF(N231="zákl. přenesená",J231,0)</f>
        <v>0</v>
      </c>
      <c r="BH231" s="245">
        <f>IF(N231="sníž. přenesená",J231,0)</f>
        <v>0</v>
      </c>
      <c r="BI231" s="245">
        <f>IF(N231="nulová",J231,0)</f>
        <v>0</v>
      </c>
      <c r="BJ231" s="25" t="s">
        <v>87</v>
      </c>
      <c r="BK231" s="245">
        <f>ROUND(I231*H231,1)</f>
        <v>0</v>
      </c>
      <c r="BL231" s="25" t="s">
        <v>264</v>
      </c>
      <c r="BM231" s="25" t="s">
        <v>457</v>
      </c>
    </row>
    <row r="232" s="12" customFormat="1">
      <c r="B232" s="246"/>
      <c r="C232" s="247"/>
      <c r="D232" s="248" t="s">
        <v>171</v>
      </c>
      <c r="E232" s="249" t="s">
        <v>36</v>
      </c>
      <c r="F232" s="250" t="s">
        <v>195</v>
      </c>
      <c r="G232" s="247"/>
      <c r="H232" s="251">
        <v>8</v>
      </c>
      <c r="I232" s="252"/>
      <c r="J232" s="247"/>
      <c r="K232" s="247"/>
      <c r="L232" s="253"/>
      <c r="M232" s="254"/>
      <c r="N232" s="255"/>
      <c r="O232" s="255"/>
      <c r="P232" s="255"/>
      <c r="Q232" s="255"/>
      <c r="R232" s="255"/>
      <c r="S232" s="255"/>
      <c r="T232" s="256"/>
      <c r="AT232" s="257" t="s">
        <v>171</v>
      </c>
      <c r="AU232" s="257" t="s">
        <v>89</v>
      </c>
      <c r="AV232" s="12" t="s">
        <v>89</v>
      </c>
      <c r="AW232" s="12" t="s">
        <v>42</v>
      </c>
      <c r="AX232" s="12" t="s">
        <v>87</v>
      </c>
      <c r="AY232" s="257" t="s">
        <v>162</v>
      </c>
    </row>
    <row r="233" s="1" customFormat="1" ht="16.5" customHeight="1">
      <c r="B233" s="48"/>
      <c r="C233" s="271" t="s">
        <v>458</v>
      </c>
      <c r="D233" s="271" t="s">
        <v>159</v>
      </c>
      <c r="E233" s="272" t="s">
        <v>459</v>
      </c>
      <c r="F233" s="273" t="s">
        <v>460</v>
      </c>
      <c r="G233" s="274" t="s">
        <v>461</v>
      </c>
      <c r="H233" s="275">
        <v>105</v>
      </c>
      <c r="I233" s="276"/>
      <c r="J233" s="275">
        <f>ROUND(I233*H233,1)</f>
        <v>0</v>
      </c>
      <c r="K233" s="273" t="s">
        <v>239</v>
      </c>
      <c r="L233" s="277"/>
      <c r="M233" s="278" t="s">
        <v>36</v>
      </c>
      <c r="N233" s="279" t="s">
        <v>50</v>
      </c>
      <c r="O233" s="49"/>
      <c r="P233" s="243">
        <f>O233*H233</f>
        <v>0</v>
      </c>
      <c r="Q233" s="243">
        <v>0.001</v>
      </c>
      <c r="R233" s="243">
        <f>Q233*H233</f>
        <v>0.105</v>
      </c>
      <c r="S233" s="243">
        <v>0</v>
      </c>
      <c r="T233" s="244">
        <f>S233*H233</f>
        <v>0</v>
      </c>
      <c r="AR233" s="25" t="s">
        <v>273</v>
      </c>
      <c r="AT233" s="25" t="s">
        <v>159</v>
      </c>
      <c r="AU233" s="25" t="s">
        <v>89</v>
      </c>
      <c r="AY233" s="25" t="s">
        <v>162</v>
      </c>
      <c r="BE233" s="245">
        <f>IF(N233="základní",J233,0)</f>
        <v>0</v>
      </c>
      <c r="BF233" s="245">
        <f>IF(N233="snížená",J233,0)</f>
        <v>0</v>
      </c>
      <c r="BG233" s="245">
        <f>IF(N233="zákl. přenesená",J233,0)</f>
        <v>0</v>
      </c>
      <c r="BH233" s="245">
        <f>IF(N233="sníž. přenesená",J233,0)</f>
        <v>0</v>
      </c>
      <c r="BI233" s="245">
        <f>IF(N233="nulová",J233,0)</f>
        <v>0</v>
      </c>
      <c r="BJ233" s="25" t="s">
        <v>87</v>
      </c>
      <c r="BK233" s="245">
        <f>ROUND(I233*H233,1)</f>
        <v>0</v>
      </c>
      <c r="BL233" s="25" t="s">
        <v>264</v>
      </c>
      <c r="BM233" s="25" t="s">
        <v>462</v>
      </c>
    </row>
    <row r="234" s="12" customFormat="1">
      <c r="B234" s="246"/>
      <c r="C234" s="247"/>
      <c r="D234" s="248" t="s">
        <v>171</v>
      </c>
      <c r="E234" s="249" t="s">
        <v>36</v>
      </c>
      <c r="F234" s="250" t="s">
        <v>463</v>
      </c>
      <c r="G234" s="247"/>
      <c r="H234" s="251">
        <v>105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171</v>
      </c>
      <c r="AU234" s="257" t="s">
        <v>89</v>
      </c>
      <c r="AV234" s="12" t="s">
        <v>89</v>
      </c>
      <c r="AW234" s="12" t="s">
        <v>42</v>
      </c>
      <c r="AX234" s="12" t="s">
        <v>87</v>
      </c>
      <c r="AY234" s="257" t="s">
        <v>162</v>
      </c>
    </row>
    <row r="235" s="1" customFormat="1" ht="38.25" customHeight="1">
      <c r="B235" s="48"/>
      <c r="C235" s="235" t="s">
        <v>464</v>
      </c>
      <c r="D235" s="235" t="s">
        <v>165</v>
      </c>
      <c r="E235" s="236" t="s">
        <v>465</v>
      </c>
      <c r="F235" s="237" t="s">
        <v>466</v>
      </c>
      <c r="G235" s="238" t="s">
        <v>247</v>
      </c>
      <c r="H235" s="239">
        <v>6</v>
      </c>
      <c r="I235" s="240"/>
      <c r="J235" s="239">
        <f>ROUND(I235*H235,1)</f>
        <v>0</v>
      </c>
      <c r="K235" s="237" t="s">
        <v>239</v>
      </c>
      <c r="L235" s="74"/>
      <c r="M235" s="241" t="s">
        <v>36</v>
      </c>
      <c r="N235" s="242" t="s">
        <v>50</v>
      </c>
      <c r="O235" s="49"/>
      <c r="P235" s="243">
        <f>O235*H235</f>
        <v>0</v>
      </c>
      <c r="Q235" s="243">
        <v>0</v>
      </c>
      <c r="R235" s="243">
        <f>Q235*H235</f>
        <v>0</v>
      </c>
      <c r="S235" s="243">
        <v>0</v>
      </c>
      <c r="T235" s="244">
        <f>S235*H235</f>
        <v>0</v>
      </c>
      <c r="AR235" s="25" t="s">
        <v>264</v>
      </c>
      <c r="AT235" s="25" t="s">
        <v>165</v>
      </c>
      <c r="AU235" s="25" t="s">
        <v>89</v>
      </c>
      <c r="AY235" s="25" t="s">
        <v>162</v>
      </c>
      <c r="BE235" s="245">
        <f>IF(N235="základní",J235,0)</f>
        <v>0</v>
      </c>
      <c r="BF235" s="245">
        <f>IF(N235="snížená",J235,0)</f>
        <v>0</v>
      </c>
      <c r="BG235" s="245">
        <f>IF(N235="zákl. přenesená",J235,0)</f>
        <v>0</v>
      </c>
      <c r="BH235" s="245">
        <f>IF(N235="sníž. přenesená",J235,0)</f>
        <v>0</v>
      </c>
      <c r="BI235" s="245">
        <f>IF(N235="nulová",J235,0)</f>
        <v>0</v>
      </c>
      <c r="BJ235" s="25" t="s">
        <v>87</v>
      </c>
      <c r="BK235" s="245">
        <f>ROUND(I235*H235,1)</f>
        <v>0</v>
      </c>
      <c r="BL235" s="25" t="s">
        <v>264</v>
      </c>
      <c r="BM235" s="25" t="s">
        <v>467</v>
      </c>
    </row>
    <row r="236" s="13" customFormat="1">
      <c r="B236" s="261"/>
      <c r="C236" s="262"/>
      <c r="D236" s="248" t="s">
        <v>171</v>
      </c>
      <c r="E236" s="263" t="s">
        <v>36</v>
      </c>
      <c r="F236" s="264" t="s">
        <v>452</v>
      </c>
      <c r="G236" s="262"/>
      <c r="H236" s="263" t="s">
        <v>36</v>
      </c>
      <c r="I236" s="265"/>
      <c r="J236" s="262"/>
      <c r="K236" s="262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171</v>
      </c>
      <c r="AU236" s="270" t="s">
        <v>89</v>
      </c>
      <c r="AV236" s="13" t="s">
        <v>87</v>
      </c>
      <c r="AW236" s="13" t="s">
        <v>42</v>
      </c>
      <c r="AX236" s="13" t="s">
        <v>79</v>
      </c>
      <c r="AY236" s="270" t="s">
        <v>162</v>
      </c>
    </row>
    <row r="237" s="12" customFormat="1">
      <c r="B237" s="246"/>
      <c r="C237" s="247"/>
      <c r="D237" s="248" t="s">
        <v>171</v>
      </c>
      <c r="E237" s="249" t="s">
        <v>36</v>
      </c>
      <c r="F237" s="250" t="s">
        <v>187</v>
      </c>
      <c r="G237" s="247"/>
      <c r="H237" s="251">
        <v>6</v>
      </c>
      <c r="I237" s="252"/>
      <c r="J237" s="247"/>
      <c r="K237" s="247"/>
      <c r="L237" s="253"/>
      <c r="M237" s="254"/>
      <c r="N237" s="255"/>
      <c r="O237" s="255"/>
      <c r="P237" s="255"/>
      <c r="Q237" s="255"/>
      <c r="R237" s="255"/>
      <c r="S237" s="255"/>
      <c r="T237" s="256"/>
      <c r="AT237" s="257" t="s">
        <v>171</v>
      </c>
      <c r="AU237" s="257" t="s">
        <v>89</v>
      </c>
      <c r="AV237" s="12" t="s">
        <v>89</v>
      </c>
      <c r="AW237" s="12" t="s">
        <v>42</v>
      </c>
      <c r="AX237" s="12" t="s">
        <v>87</v>
      </c>
      <c r="AY237" s="257" t="s">
        <v>162</v>
      </c>
    </row>
    <row r="238" s="1" customFormat="1" ht="16.5" customHeight="1">
      <c r="B238" s="48"/>
      <c r="C238" s="271" t="s">
        <v>468</v>
      </c>
      <c r="D238" s="271" t="s">
        <v>159</v>
      </c>
      <c r="E238" s="272" t="s">
        <v>469</v>
      </c>
      <c r="F238" s="273" t="s">
        <v>470</v>
      </c>
      <c r="G238" s="274" t="s">
        <v>247</v>
      </c>
      <c r="H238" s="275">
        <v>6</v>
      </c>
      <c r="I238" s="276"/>
      <c r="J238" s="275">
        <f>ROUND(I238*H238,1)</f>
        <v>0</v>
      </c>
      <c r="K238" s="273" t="s">
        <v>239</v>
      </c>
      <c r="L238" s="277"/>
      <c r="M238" s="278" t="s">
        <v>36</v>
      </c>
      <c r="N238" s="279" t="s">
        <v>50</v>
      </c>
      <c r="O238" s="49"/>
      <c r="P238" s="243">
        <f>O238*H238</f>
        <v>0</v>
      </c>
      <c r="Q238" s="243">
        <v>0.00012</v>
      </c>
      <c r="R238" s="243">
        <f>Q238*H238</f>
        <v>0.00072000000000000005</v>
      </c>
      <c r="S238" s="243">
        <v>0</v>
      </c>
      <c r="T238" s="244">
        <f>S238*H238</f>
        <v>0</v>
      </c>
      <c r="AR238" s="25" t="s">
        <v>273</v>
      </c>
      <c r="AT238" s="25" t="s">
        <v>159</v>
      </c>
      <c r="AU238" s="25" t="s">
        <v>89</v>
      </c>
      <c r="AY238" s="25" t="s">
        <v>162</v>
      </c>
      <c r="BE238" s="245">
        <f>IF(N238="základní",J238,0)</f>
        <v>0</v>
      </c>
      <c r="BF238" s="245">
        <f>IF(N238="snížená",J238,0)</f>
        <v>0</v>
      </c>
      <c r="BG238" s="245">
        <f>IF(N238="zákl. přenesená",J238,0)</f>
        <v>0</v>
      </c>
      <c r="BH238" s="245">
        <f>IF(N238="sníž. přenesená",J238,0)</f>
        <v>0</v>
      </c>
      <c r="BI238" s="245">
        <f>IF(N238="nulová",J238,0)</f>
        <v>0</v>
      </c>
      <c r="BJ238" s="25" t="s">
        <v>87</v>
      </c>
      <c r="BK238" s="245">
        <f>ROUND(I238*H238,1)</f>
        <v>0</v>
      </c>
      <c r="BL238" s="25" t="s">
        <v>264</v>
      </c>
      <c r="BM238" s="25" t="s">
        <v>471</v>
      </c>
    </row>
    <row r="239" s="1" customFormat="1" ht="38.25" customHeight="1">
      <c r="B239" s="48"/>
      <c r="C239" s="235" t="s">
        <v>472</v>
      </c>
      <c r="D239" s="235" t="s">
        <v>165</v>
      </c>
      <c r="E239" s="236" t="s">
        <v>473</v>
      </c>
      <c r="F239" s="237" t="s">
        <v>474</v>
      </c>
      <c r="G239" s="238" t="s">
        <v>247</v>
      </c>
      <c r="H239" s="239">
        <v>55</v>
      </c>
      <c r="I239" s="240"/>
      <c r="J239" s="239">
        <f>ROUND(I239*H239,1)</f>
        <v>0</v>
      </c>
      <c r="K239" s="237" t="s">
        <v>239</v>
      </c>
      <c r="L239" s="74"/>
      <c r="M239" s="241" t="s">
        <v>36</v>
      </c>
      <c r="N239" s="242" t="s">
        <v>50</v>
      </c>
      <c r="O239" s="49"/>
      <c r="P239" s="243">
        <f>O239*H239</f>
        <v>0</v>
      </c>
      <c r="Q239" s="243">
        <v>0</v>
      </c>
      <c r="R239" s="243">
        <f>Q239*H239</f>
        <v>0</v>
      </c>
      <c r="S239" s="243">
        <v>0</v>
      </c>
      <c r="T239" s="244">
        <f>S239*H239</f>
        <v>0</v>
      </c>
      <c r="AR239" s="25" t="s">
        <v>264</v>
      </c>
      <c r="AT239" s="25" t="s">
        <v>165</v>
      </c>
      <c r="AU239" s="25" t="s">
        <v>89</v>
      </c>
      <c r="AY239" s="25" t="s">
        <v>162</v>
      </c>
      <c r="BE239" s="245">
        <f>IF(N239="základní",J239,0)</f>
        <v>0</v>
      </c>
      <c r="BF239" s="245">
        <f>IF(N239="snížená",J239,0)</f>
        <v>0</v>
      </c>
      <c r="BG239" s="245">
        <f>IF(N239="zákl. přenesená",J239,0)</f>
        <v>0</v>
      </c>
      <c r="BH239" s="245">
        <f>IF(N239="sníž. přenesená",J239,0)</f>
        <v>0</v>
      </c>
      <c r="BI239" s="245">
        <f>IF(N239="nulová",J239,0)</f>
        <v>0</v>
      </c>
      <c r="BJ239" s="25" t="s">
        <v>87</v>
      </c>
      <c r="BK239" s="245">
        <f>ROUND(I239*H239,1)</f>
        <v>0</v>
      </c>
      <c r="BL239" s="25" t="s">
        <v>264</v>
      </c>
      <c r="BM239" s="25" t="s">
        <v>475</v>
      </c>
    </row>
    <row r="240" s="13" customFormat="1">
      <c r="B240" s="261"/>
      <c r="C240" s="262"/>
      <c r="D240" s="248" t="s">
        <v>171</v>
      </c>
      <c r="E240" s="263" t="s">
        <v>36</v>
      </c>
      <c r="F240" s="264" t="s">
        <v>452</v>
      </c>
      <c r="G240" s="262"/>
      <c r="H240" s="263" t="s">
        <v>36</v>
      </c>
      <c r="I240" s="265"/>
      <c r="J240" s="262"/>
      <c r="K240" s="262"/>
      <c r="L240" s="266"/>
      <c r="M240" s="267"/>
      <c r="N240" s="268"/>
      <c r="O240" s="268"/>
      <c r="P240" s="268"/>
      <c r="Q240" s="268"/>
      <c r="R240" s="268"/>
      <c r="S240" s="268"/>
      <c r="T240" s="269"/>
      <c r="AT240" s="270" t="s">
        <v>171</v>
      </c>
      <c r="AU240" s="270" t="s">
        <v>89</v>
      </c>
      <c r="AV240" s="13" t="s">
        <v>87</v>
      </c>
      <c r="AW240" s="13" t="s">
        <v>42</v>
      </c>
      <c r="AX240" s="13" t="s">
        <v>79</v>
      </c>
      <c r="AY240" s="270" t="s">
        <v>162</v>
      </c>
    </row>
    <row r="241" s="12" customFormat="1">
      <c r="B241" s="246"/>
      <c r="C241" s="247"/>
      <c r="D241" s="248" t="s">
        <v>171</v>
      </c>
      <c r="E241" s="249" t="s">
        <v>36</v>
      </c>
      <c r="F241" s="250" t="s">
        <v>454</v>
      </c>
      <c r="G241" s="247"/>
      <c r="H241" s="251">
        <v>55</v>
      </c>
      <c r="I241" s="252"/>
      <c r="J241" s="247"/>
      <c r="K241" s="247"/>
      <c r="L241" s="253"/>
      <c r="M241" s="254"/>
      <c r="N241" s="255"/>
      <c r="O241" s="255"/>
      <c r="P241" s="255"/>
      <c r="Q241" s="255"/>
      <c r="R241" s="255"/>
      <c r="S241" s="255"/>
      <c r="T241" s="256"/>
      <c r="AT241" s="257" t="s">
        <v>171</v>
      </c>
      <c r="AU241" s="257" t="s">
        <v>89</v>
      </c>
      <c r="AV241" s="12" t="s">
        <v>89</v>
      </c>
      <c r="AW241" s="12" t="s">
        <v>42</v>
      </c>
      <c r="AX241" s="12" t="s">
        <v>87</v>
      </c>
      <c r="AY241" s="257" t="s">
        <v>162</v>
      </c>
    </row>
    <row r="242" s="1" customFormat="1" ht="16.5" customHeight="1">
      <c r="B242" s="48"/>
      <c r="C242" s="271" t="s">
        <v>476</v>
      </c>
      <c r="D242" s="271" t="s">
        <v>159</v>
      </c>
      <c r="E242" s="272" t="s">
        <v>477</v>
      </c>
      <c r="F242" s="273" t="s">
        <v>478</v>
      </c>
      <c r="G242" s="274" t="s">
        <v>247</v>
      </c>
      <c r="H242" s="275">
        <v>30</v>
      </c>
      <c r="I242" s="276"/>
      <c r="J242" s="275">
        <f>ROUND(I242*H242,1)</f>
        <v>0</v>
      </c>
      <c r="K242" s="273" t="s">
        <v>239</v>
      </c>
      <c r="L242" s="277"/>
      <c r="M242" s="278" t="s">
        <v>36</v>
      </c>
      <c r="N242" s="279" t="s">
        <v>50</v>
      </c>
      <c r="O242" s="49"/>
      <c r="P242" s="243">
        <f>O242*H242</f>
        <v>0</v>
      </c>
      <c r="Q242" s="243">
        <v>5.0000000000000002E-05</v>
      </c>
      <c r="R242" s="243">
        <f>Q242*H242</f>
        <v>0.0015</v>
      </c>
      <c r="S242" s="243">
        <v>0</v>
      </c>
      <c r="T242" s="244">
        <f>S242*H242</f>
        <v>0</v>
      </c>
      <c r="AR242" s="25" t="s">
        <v>273</v>
      </c>
      <c r="AT242" s="25" t="s">
        <v>159</v>
      </c>
      <c r="AU242" s="25" t="s">
        <v>89</v>
      </c>
      <c r="AY242" s="25" t="s">
        <v>162</v>
      </c>
      <c r="BE242" s="245">
        <f>IF(N242="základní",J242,0)</f>
        <v>0</v>
      </c>
      <c r="BF242" s="245">
        <f>IF(N242="snížená",J242,0)</f>
        <v>0</v>
      </c>
      <c r="BG242" s="245">
        <f>IF(N242="zákl. přenesená",J242,0)</f>
        <v>0</v>
      </c>
      <c r="BH242" s="245">
        <f>IF(N242="sníž. přenesená",J242,0)</f>
        <v>0</v>
      </c>
      <c r="BI242" s="245">
        <f>IF(N242="nulová",J242,0)</f>
        <v>0</v>
      </c>
      <c r="BJ242" s="25" t="s">
        <v>87</v>
      </c>
      <c r="BK242" s="245">
        <f>ROUND(I242*H242,1)</f>
        <v>0</v>
      </c>
      <c r="BL242" s="25" t="s">
        <v>264</v>
      </c>
      <c r="BM242" s="25" t="s">
        <v>479</v>
      </c>
    </row>
    <row r="243" s="12" customFormat="1">
      <c r="B243" s="246"/>
      <c r="C243" s="247"/>
      <c r="D243" s="248" t="s">
        <v>171</v>
      </c>
      <c r="E243" s="249" t="s">
        <v>36</v>
      </c>
      <c r="F243" s="250" t="s">
        <v>286</v>
      </c>
      <c r="G243" s="247"/>
      <c r="H243" s="251">
        <v>30</v>
      </c>
      <c r="I243" s="252"/>
      <c r="J243" s="247"/>
      <c r="K243" s="247"/>
      <c r="L243" s="253"/>
      <c r="M243" s="254"/>
      <c r="N243" s="255"/>
      <c r="O243" s="255"/>
      <c r="P243" s="255"/>
      <c r="Q243" s="255"/>
      <c r="R243" s="255"/>
      <c r="S243" s="255"/>
      <c r="T243" s="256"/>
      <c r="AT243" s="257" t="s">
        <v>171</v>
      </c>
      <c r="AU243" s="257" t="s">
        <v>89</v>
      </c>
      <c r="AV243" s="12" t="s">
        <v>89</v>
      </c>
      <c r="AW243" s="12" t="s">
        <v>42</v>
      </c>
      <c r="AX243" s="12" t="s">
        <v>87</v>
      </c>
      <c r="AY243" s="257" t="s">
        <v>162</v>
      </c>
    </row>
    <row r="244" s="1" customFormat="1" ht="16.5" customHeight="1">
      <c r="B244" s="48"/>
      <c r="C244" s="271" t="s">
        <v>480</v>
      </c>
      <c r="D244" s="271" t="s">
        <v>159</v>
      </c>
      <c r="E244" s="272" t="s">
        <v>481</v>
      </c>
      <c r="F244" s="273" t="s">
        <v>482</v>
      </c>
      <c r="G244" s="274" t="s">
        <v>247</v>
      </c>
      <c r="H244" s="275">
        <v>25</v>
      </c>
      <c r="I244" s="276"/>
      <c r="J244" s="275">
        <f>ROUND(I244*H244,1)</f>
        <v>0</v>
      </c>
      <c r="K244" s="273" t="s">
        <v>239</v>
      </c>
      <c r="L244" s="277"/>
      <c r="M244" s="278" t="s">
        <v>36</v>
      </c>
      <c r="N244" s="279" t="s">
        <v>50</v>
      </c>
      <c r="O244" s="49"/>
      <c r="P244" s="243">
        <f>O244*H244</f>
        <v>0</v>
      </c>
      <c r="Q244" s="243">
        <v>0.00029999999999999997</v>
      </c>
      <c r="R244" s="243">
        <f>Q244*H244</f>
        <v>0.0074999999999999997</v>
      </c>
      <c r="S244" s="243">
        <v>0</v>
      </c>
      <c r="T244" s="244">
        <f>S244*H244</f>
        <v>0</v>
      </c>
      <c r="AR244" s="25" t="s">
        <v>273</v>
      </c>
      <c r="AT244" s="25" t="s">
        <v>159</v>
      </c>
      <c r="AU244" s="25" t="s">
        <v>89</v>
      </c>
      <c r="AY244" s="25" t="s">
        <v>162</v>
      </c>
      <c r="BE244" s="245">
        <f>IF(N244="základní",J244,0)</f>
        <v>0</v>
      </c>
      <c r="BF244" s="245">
        <f>IF(N244="snížená",J244,0)</f>
        <v>0</v>
      </c>
      <c r="BG244" s="245">
        <f>IF(N244="zákl. přenesená",J244,0)</f>
        <v>0</v>
      </c>
      <c r="BH244" s="245">
        <f>IF(N244="sníž. přenesená",J244,0)</f>
        <v>0</v>
      </c>
      <c r="BI244" s="245">
        <f>IF(N244="nulová",J244,0)</f>
        <v>0</v>
      </c>
      <c r="BJ244" s="25" t="s">
        <v>87</v>
      </c>
      <c r="BK244" s="245">
        <f>ROUND(I244*H244,1)</f>
        <v>0</v>
      </c>
      <c r="BL244" s="25" t="s">
        <v>264</v>
      </c>
      <c r="BM244" s="25" t="s">
        <v>483</v>
      </c>
    </row>
    <row r="245" s="12" customFormat="1">
      <c r="B245" s="246"/>
      <c r="C245" s="247"/>
      <c r="D245" s="248" t="s">
        <v>171</v>
      </c>
      <c r="E245" s="249" t="s">
        <v>36</v>
      </c>
      <c r="F245" s="250" t="s">
        <v>306</v>
      </c>
      <c r="G245" s="247"/>
      <c r="H245" s="251">
        <v>25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171</v>
      </c>
      <c r="AU245" s="257" t="s">
        <v>89</v>
      </c>
      <c r="AV245" s="12" t="s">
        <v>89</v>
      </c>
      <c r="AW245" s="12" t="s">
        <v>42</v>
      </c>
      <c r="AX245" s="12" t="s">
        <v>87</v>
      </c>
      <c r="AY245" s="257" t="s">
        <v>162</v>
      </c>
    </row>
    <row r="246" s="1" customFormat="1" ht="25.5" customHeight="1">
      <c r="B246" s="48"/>
      <c r="C246" s="235" t="s">
        <v>484</v>
      </c>
      <c r="D246" s="235" t="s">
        <v>165</v>
      </c>
      <c r="E246" s="236" t="s">
        <v>485</v>
      </c>
      <c r="F246" s="237" t="s">
        <v>486</v>
      </c>
      <c r="G246" s="238" t="s">
        <v>247</v>
      </c>
      <c r="H246" s="239">
        <v>35</v>
      </c>
      <c r="I246" s="240"/>
      <c r="J246" s="239">
        <f>ROUND(I246*H246,1)</f>
        <v>0</v>
      </c>
      <c r="K246" s="237" t="s">
        <v>239</v>
      </c>
      <c r="L246" s="74"/>
      <c r="M246" s="241" t="s">
        <v>36</v>
      </c>
      <c r="N246" s="242" t="s">
        <v>50</v>
      </c>
      <c r="O246" s="49"/>
      <c r="P246" s="243">
        <f>O246*H246</f>
        <v>0</v>
      </c>
      <c r="Q246" s="243">
        <v>0</v>
      </c>
      <c r="R246" s="243">
        <f>Q246*H246</f>
        <v>0</v>
      </c>
      <c r="S246" s="243">
        <v>0</v>
      </c>
      <c r="T246" s="244">
        <f>S246*H246</f>
        <v>0</v>
      </c>
      <c r="AR246" s="25" t="s">
        <v>264</v>
      </c>
      <c r="AT246" s="25" t="s">
        <v>165</v>
      </c>
      <c r="AU246" s="25" t="s">
        <v>89</v>
      </c>
      <c r="AY246" s="25" t="s">
        <v>162</v>
      </c>
      <c r="BE246" s="245">
        <f>IF(N246="základní",J246,0)</f>
        <v>0</v>
      </c>
      <c r="BF246" s="245">
        <f>IF(N246="snížená",J246,0)</f>
        <v>0</v>
      </c>
      <c r="BG246" s="245">
        <f>IF(N246="zákl. přenesená",J246,0)</f>
        <v>0</v>
      </c>
      <c r="BH246" s="245">
        <f>IF(N246="sníž. přenesená",J246,0)</f>
        <v>0</v>
      </c>
      <c r="BI246" s="245">
        <f>IF(N246="nulová",J246,0)</f>
        <v>0</v>
      </c>
      <c r="BJ246" s="25" t="s">
        <v>87</v>
      </c>
      <c r="BK246" s="245">
        <f>ROUND(I246*H246,1)</f>
        <v>0</v>
      </c>
      <c r="BL246" s="25" t="s">
        <v>264</v>
      </c>
      <c r="BM246" s="25" t="s">
        <v>487</v>
      </c>
    </row>
    <row r="247" s="13" customFormat="1">
      <c r="B247" s="261"/>
      <c r="C247" s="262"/>
      <c r="D247" s="248" t="s">
        <v>171</v>
      </c>
      <c r="E247" s="263" t="s">
        <v>36</v>
      </c>
      <c r="F247" s="264" t="s">
        <v>452</v>
      </c>
      <c r="G247" s="262"/>
      <c r="H247" s="263" t="s">
        <v>36</v>
      </c>
      <c r="I247" s="265"/>
      <c r="J247" s="262"/>
      <c r="K247" s="262"/>
      <c r="L247" s="266"/>
      <c r="M247" s="267"/>
      <c r="N247" s="268"/>
      <c r="O247" s="268"/>
      <c r="P247" s="268"/>
      <c r="Q247" s="268"/>
      <c r="R247" s="268"/>
      <c r="S247" s="268"/>
      <c r="T247" s="269"/>
      <c r="AT247" s="270" t="s">
        <v>171</v>
      </c>
      <c r="AU247" s="270" t="s">
        <v>89</v>
      </c>
      <c r="AV247" s="13" t="s">
        <v>87</v>
      </c>
      <c r="AW247" s="13" t="s">
        <v>42</v>
      </c>
      <c r="AX247" s="13" t="s">
        <v>79</v>
      </c>
      <c r="AY247" s="270" t="s">
        <v>162</v>
      </c>
    </row>
    <row r="248" s="12" customFormat="1">
      <c r="B248" s="246"/>
      <c r="C248" s="247"/>
      <c r="D248" s="248" t="s">
        <v>171</v>
      </c>
      <c r="E248" s="249" t="s">
        <v>36</v>
      </c>
      <c r="F248" s="250" t="s">
        <v>253</v>
      </c>
      <c r="G248" s="247"/>
      <c r="H248" s="251">
        <v>35</v>
      </c>
      <c r="I248" s="252"/>
      <c r="J248" s="247"/>
      <c r="K248" s="247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171</v>
      </c>
      <c r="AU248" s="257" t="s">
        <v>89</v>
      </c>
      <c r="AV248" s="12" t="s">
        <v>89</v>
      </c>
      <c r="AW248" s="12" t="s">
        <v>42</v>
      </c>
      <c r="AX248" s="12" t="s">
        <v>87</v>
      </c>
      <c r="AY248" s="257" t="s">
        <v>162</v>
      </c>
    </row>
    <row r="249" s="1" customFormat="1" ht="16.5" customHeight="1">
      <c r="B249" s="48"/>
      <c r="C249" s="271" t="s">
        <v>488</v>
      </c>
      <c r="D249" s="271" t="s">
        <v>159</v>
      </c>
      <c r="E249" s="272" t="s">
        <v>489</v>
      </c>
      <c r="F249" s="273" t="s">
        <v>490</v>
      </c>
      <c r="G249" s="274" t="s">
        <v>461</v>
      </c>
      <c r="H249" s="275">
        <v>6.2000000000000002</v>
      </c>
      <c r="I249" s="276"/>
      <c r="J249" s="275">
        <f>ROUND(I249*H249,1)</f>
        <v>0</v>
      </c>
      <c r="K249" s="273" t="s">
        <v>239</v>
      </c>
      <c r="L249" s="277"/>
      <c r="M249" s="278" t="s">
        <v>36</v>
      </c>
      <c r="N249" s="279" t="s">
        <v>50</v>
      </c>
      <c r="O249" s="49"/>
      <c r="P249" s="243">
        <f>O249*H249</f>
        <v>0</v>
      </c>
      <c r="Q249" s="243">
        <v>0.001</v>
      </c>
      <c r="R249" s="243">
        <f>Q249*H249</f>
        <v>0.0062000000000000006</v>
      </c>
      <c r="S249" s="243">
        <v>0</v>
      </c>
      <c r="T249" s="244">
        <f>S249*H249</f>
        <v>0</v>
      </c>
      <c r="AR249" s="25" t="s">
        <v>273</v>
      </c>
      <c r="AT249" s="25" t="s">
        <v>159</v>
      </c>
      <c r="AU249" s="25" t="s">
        <v>89</v>
      </c>
      <c r="AY249" s="25" t="s">
        <v>162</v>
      </c>
      <c r="BE249" s="245">
        <f>IF(N249="základní",J249,0)</f>
        <v>0</v>
      </c>
      <c r="BF249" s="245">
        <f>IF(N249="snížená",J249,0)</f>
        <v>0</v>
      </c>
      <c r="BG249" s="245">
        <f>IF(N249="zákl. přenesená",J249,0)</f>
        <v>0</v>
      </c>
      <c r="BH249" s="245">
        <f>IF(N249="sníž. přenesená",J249,0)</f>
        <v>0</v>
      </c>
      <c r="BI249" s="245">
        <f>IF(N249="nulová",J249,0)</f>
        <v>0</v>
      </c>
      <c r="BJ249" s="25" t="s">
        <v>87</v>
      </c>
      <c r="BK249" s="245">
        <f>ROUND(I249*H249,1)</f>
        <v>0</v>
      </c>
      <c r="BL249" s="25" t="s">
        <v>264</v>
      </c>
      <c r="BM249" s="25" t="s">
        <v>491</v>
      </c>
    </row>
    <row r="250" s="12" customFormat="1">
      <c r="B250" s="246"/>
      <c r="C250" s="247"/>
      <c r="D250" s="248" t="s">
        <v>171</v>
      </c>
      <c r="E250" s="249" t="s">
        <v>36</v>
      </c>
      <c r="F250" s="250" t="s">
        <v>492</v>
      </c>
      <c r="G250" s="247"/>
      <c r="H250" s="251">
        <v>6.2000000000000002</v>
      </c>
      <c r="I250" s="252"/>
      <c r="J250" s="247"/>
      <c r="K250" s="247"/>
      <c r="L250" s="253"/>
      <c r="M250" s="254"/>
      <c r="N250" s="255"/>
      <c r="O250" s="255"/>
      <c r="P250" s="255"/>
      <c r="Q250" s="255"/>
      <c r="R250" s="255"/>
      <c r="S250" s="255"/>
      <c r="T250" s="256"/>
      <c r="AT250" s="257" t="s">
        <v>171</v>
      </c>
      <c r="AU250" s="257" t="s">
        <v>89</v>
      </c>
      <c r="AV250" s="12" t="s">
        <v>89</v>
      </c>
      <c r="AW250" s="12" t="s">
        <v>42</v>
      </c>
      <c r="AX250" s="12" t="s">
        <v>87</v>
      </c>
      <c r="AY250" s="257" t="s">
        <v>162</v>
      </c>
    </row>
    <row r="251" s="1" customFormat="1" ht="16.5" customHeight="1">
      <c r="B251" s="48"/>
      <c r="C251" s="271" t="s">
        <v>169</v>
      </c>
      <c r="D251" s="271" t="s">
        <v>159</v>
      </c>
      <c r="E251" s="272" t="s">
        <v>493</v>
      </c>
      <c r="F251" s="273" t="s">
        <v>494</v>
      </c>
      <c r="G251" s="274" t="s">
        <v>174</v>
      </c>
      <c r="H251" s="275">
        <v>6</v>
      </c>
      <c r="I251" s="276"/>
      <c r="J251" s="275">
        <f>ROUND(I251*H251,1)</f>
        <v>0</v>
      </c>
      <c r="K251" s="273" t="s">
        <v>239</v>
      </c>
      <c r="L251" s="277"/>
      <c r="M251" s="278" t="s">
        <v>36</v>
      </c>
      <c r="N251" s="279" t="s">
        <v>50</v>
      </c>
      <c r="O251" s="49"/>
      <c r="P251" s="243">
        <f>O251*H251</f>
        <v>0</v>
      </c>
      <c r="Q251" s="243">
        <v>0.00044999999999999999</v>
      </c>
      <c r="R251" s="243">
        <f>Q251*H251</f>
        <v>0.0027000000000000001</v>
      </c>
      <c r="S251" s="243">
        <v>0</v>
      </c>
      <c r="T251" s="244">
        <f>S251*H251</f>
        <v>0</v>
      </c>
      <c r="AR251" s="25" t="s">
        <v>273</v>
      </c>
      <c r="AT251" s="25" t="s">
        <v>159</v>
      </c>
      <c r="AU251" s="25" t="s">
        <v>89</v>
      </c>
      <c r="AY251" s="25" t="s">
        <v>162</v>
      </c>
      <c r="BE251" s="245">
        <f>IF(N251="základní",J251,0)</f>
        <v>0</v>
      </c>
      <c r="BF251" s="245">
        <f>IF(N251="snížená",J251,0)</f>
        <v>0</v>
      </c>
      <c r="BG251" s="245">
        <f>IF(N251="zákl. přenesená",J251,0)</f>
        <v>0</v>
      </c>
      <c r="BH251" s="245">
        <f>IF(N251="sníž. přenesená",J251,0)</f>
        <v>0</v>
      </c>
      <c r="BI251" s="245">
        <f>IF(N251="nulová",J251,0)</f>
        <v>0</v>
      </c>
      <c r="BJ251" s="25" t="s">
        <v>87</v>
      </c>
      <c r="BK251" s="245">
        <f>ROUND(I251*H251,1)</f>
        <v>0</v>
      </c>
      <c r="BL251" s="25" t="s">
        <v>264</v>
      </c>
      <c r="BM251" s="25" t="s">
        <v>495</v>
      </c>
    </row>
    <row r="252" s="12" customFormat="1">
      <c r="B252" s="246"/>
      <c r="C252" s="247"/>
      <c r="D252" s="248" t="s">
        <v>171</v>
      </c>
      <c r="E252" s="249" t="s">
        <v>36</v>
      </c>
      <c r="F252" s="250" t="s">
        <v>187</v>
      </c>
      <c r="G252" s="247"/>
      <c r="H252" s="251">
        <v>6</v>
      </c>
      <c r="I252" s="252"/>
      <c r="J252" s="247"/>
      <c r="K252" s="247"/>
      <c r="L252" s="253"/>
      <c r="M252" s="254"/>
      <c r="N252" s="255"/>
      <c r="O252" s="255"/>
      <c r="P252" s="255"/>
      <c r="Q252" s="255"/>
      <c r="R252" s="255"/>
      <c r="S252" s="255"/>
      <c r="T252" s="256"/>
      <c r="AT252" s="257" t="s">
        <v>171</v>
      </c>
      <c r="AU252" s="257" t="s">
        <v>89</v>
      </c>
      <c r="AV252" s="12" t="s">
        <v>89</v>
      </c>
      <c r="AW252" s="12" t="s">
        <v>42</v>
      </c>
      <c r="AX252" s="12" t="s">
        <v>87</v>
      </c>
      <c r="AY252" s="257" t="s">
        <v>162</v>
      </c>
    </row>
    <row r="253" s="1" customFormat="1" ht="16.5" customHeight="1">
      <c r="B253" s="48"/>
      <c r="C253" s="271" t="s">
        <v>496</v>
      </c>
      <c r="D253" s="271" t="s">
        <v>159</v>
      </c>
      <c r="E253" s="272" t="s">
        <v>497</v>
      </c>
      <c r="F253" s="273" t="s">
        <v>498</v>
      </c>
      <c r="G253" s="274" t="s">
        <v>174</v>
      </c>
      <c r="H253" s="275">
        <v>16</v>
      </c>
      <c r="I253" s="276"/>
      <c r="J253" s="275">
        <f>ROUND(I253*H253,1)</f>
        <v>0</v>
      </c>
      <c r="K253" s="273" t="s">
        <v>239</v>
      </c>
      <c r="L253" s="277"/>
      <c r="M253" s="278" t="s">
        <v>36</v>
      </c>
      <c r="N253" s="279" t="s">
        <v>50</v>
      </c>
      <c r="O253" s="49"/>
      <c r="P253" s="243">
        <f>O253*H253</f>
        <v>0</v>
      </c>
      <c r="Q253" s="243">
        <v>0.00033</v>
      </c>
      <c r="R253" s="243">
        <f>Q253*H253</f>
        <v>0.00528</v>
      </c>
      <c r="S253" s="243">
        <v>0</v>
      </c>
      <c r="T253" s="244">
        <f>S253*H253</f>
        <v>0</v>
      </c>
      <c r="AR253" s="25" t="s">
        <v>273</v>
      </c>
      <c r="AT253" s="25" t="s">
        <v>159</v>
      </c>
      <c r="AU253" s="25" t="s">
        <v>89</v>
      </c>
      <c r="AY253" s="25" t="s">
        <v>162</v>
      </c>
      <c r="BE253" s="245">
        <f>IF(N253="základní",J253,0)</f>
        <v>0</v>
      </c>
      <c r="BF253" s="245">
        <f>IF(N253="snížená",J253,0)</f>
        <v>0</v>
      </c>
      <c r="BG253" s="245">
        <f>IF(N253="zákl. přenesená",J253,0)</f>
        <v>0</v>
      </c>
      <c r="BH253" s="245">
        <f>IF(N253="sníž. přenesená",J253,0)</f>
        <v>0</v>
      </c>
      <c r="BI253" s="245">
        <f>IF(N253="nulová",J253,0)</f>
        <v>0</v>
      </c>
      <c r="BJ253" s="25" t="s">
        <v>87</v>
      </c>
      <c r="BK253" s="245">
        <f>ROUND(I253*H253,1)</f>
        <v>0</v>
      </c>
      <c r="BL253" s="25" t="s">
        <v>264</v>
      </c>
      <c r="BM253" s="25" t="s">
        <v>499</v>
      </c>
    </row>
    <row r="254" s="12" customFormat="1">
      <c r="B254" s="246"/>
      <c r="C254" s="247"/>
      <c r="D254" s="248" t="s">
        <v>171</v>
      </c>
      <c r="E254" s="249" t="s">
        <v>36</v>
      </c>
      <c r="F254" s="250" t="s">
        <v>264</v>
      </c>
      <c r="G254" s="247"/>
      <c r="H254" s="251">
        <v>16</v>
      </c>
      <c r="I254" s="252"/>
      <c r="J254" s="247"/>
      <c r="K254" s="247"/>
      <c r="L254" s="253"/>
      <c r="M254" s="254"/>
      <c r="N254" s="255"/>
      <c r="O254" s="255"/>
      <c r="P254" s="255"/>
      <c r="Q254" s="255"/>
      <c r="R254" s="255"/>
      <c r="S254" s="255"/>
      <c r="T254" s="256"/>
      <c r="AT254" s="257" t="s">
        <v>171</v>
      </c>
      <c r="AU254" s="257" t="s">
        <v>89</v>
      </c>
      <c r="AV254" s="12" t="s">
        <v>89</v>
      </c>
      <c r="AW254" s="12" t="s">
        <v>42</v>
      </c>
      <c r="AX254" s="12" t="s">
        <v>87</v>
      </c>
      <c r="AY254" s="257" t="s">
        <v>162</v>
      </c>
    </row>
    <row r="255" s="1" customFormat="1" ht="16.5" customHeight="1">
      <c r="B255" s="48"/>
      <c r="C255" s="271" t="s">
        <v>500</v>
      </c>
      <c r="D255" s="271" t="s">
        <v>159</v>
      </c>
      <c r="E255" s="272" t="s">
        <v>501</v>
      </c>
      <c r="F255" s="273" t="s">
        <v>502</v>
      </c>
      <c r="G255" s="274" t="s">
        <v>461</v>
      </c>
      <c r="H255" s="275">
        <v>10</v>
      </c>
      <c r="I255" s="276"/>
      <c r="J255" s="275">
        <f>ROUND(I255*H255,1)</f>
        <v>0</v>
      </c>
      <c r="K255" s="273" t="s">
        <v>239</v>
      </c>
      <c r="L255" s="277"/>
      <c r="M255" s="278" t="s">
        <v>36</v>
      </c>
      <c r="N255" s="279" t="s">
        <v>50</v>
      </c>
      <c r="O255" s="49"/>
      <c r="P255" s="243">
        <f>O255*H255</f>
        <v>0</v>
      </c>
      <c r="Q255" s="243">
        <v>0.001</v>
      </c>
      <c r="R255" s="243">
        <f>Q255*H255</f>
        <v>0.01</v>
      </c>
      <c r="S255" s="243">
        <v>0</v>
      </c>
      <c r="T255" s="244">
        <f>S255*H255</f>
        <v>0</v>
      </c>
      <c r="AR255" s="25" t="s">
        <v>273</v>
      </c>
      <c r="AT255" s="25" t="s">
        <v>159</v>
      </c>
      <c r="AU255" s="25" t="s">
        <v>89</v>
      </c>
      <c r="AY255" s="25" t="s">
        <v>162</v>
      </c>
      <c r="BE255" s="245">
        <f>IF(N255="základní",J255,0)</f>
        <v>0</v>
      </c>
      <c r="BF255" s="245">
        <f>IF(N255="snížená",J255,0)</f>
        <v>0</v>
      </c>
      <c r="BG255" s="245">
        <f>IF(N255="zákl. přenesená",J255,0)</f>
        <v>0</v>
      </c>
      <c r="BH255" s="245">
        <f>IF(N255="sníž. přenesená",J255,0)</f>
        <v>0</v>
      </c>
      <c r="BI255" s="245">
        <f>IF(N255="nulová",J255,0)</f>
        <v>0</v>
      </c>
      <c r="BJ255" s="25" t="s">
        <v>87</v>
      </c>
      <c r="BK255" s="245">
        <f>ROUND(I255*H255,1)</f>
        <v>0</v>
      </c>
      <c r="BL255" s="25" t="s">
        <v>264</v>
      </c>
      <c r="BM255" s="25" t="s">
        <v>503</v>
      </c>
    </row>
    <row r="256" s="12" customFormat="1">
      <c r="B256" s="246"/>
      <c r="C256" s="247"/>
      <c r="D256" s="248" t="s">
        <v>171</v>
      </c>
      <c r="E256" s="249" t="s">
        <v>36</v>
      </c>
      <c r="F256" s="250" t="s">
        <v>504</v>
      </c>
      <c r="G256" s="247"/>
      <c r="H256" s="251">
        <v>10</v>
      </c>
      <c r="I256" s="252"/>
      <c r="J256" s="247"/>
      <c r="K256" s="247"/>
      <c r="L256" s="253"/>
      <c r="M256" s="254"/>
      <c r="N256" s="255"/>
      <c r="O256" s="255"/>
      <c r="P256" s="255"/>
      <c r="Q256" s="255"/>
      <c r="R256" s="255"/>
      <c r="S256" s="255"/>
      <c r="T256" s="256"/>
      <c r="AT256" s="257" t="s">
        <v>171</v>
      </c>
      <c r="AU256" s="257" t="s">
        <v>89</v>
      </c>
      <c r="AV256" s="12" t="s">
        <v>89</v>
      </c>
      <c r="AW256" s="12" t="s">
        <v>42</v>
      </c>
      <c r="AX256" s="12" t="s">
        <v>87</v>
      </c>
      <c r="AY256" s="257" t="s">
        <v>162</v>
      </c>
    </row>
    <row r="257" s="1" customFormat="1" ht="16.5" customHeight="1">
      <c r="B257" s="48"/>
      <c r="C257" s="235" t="s">
        <v>505</v>
      </c>
      <c r="D257" s="235" t="s">
        <v>165</v>
      </c>
      <c r="E257" s="236" t="s">
        <v>506</v>
      </c>
      <c r="F257" s="237" t="s">
        <v>507</v>
      </c>
      <c r="G257" s="238" t="s">
        <v>174</v>
      </c>
      <c r="H257" s="239">
        <v>2</v>
      </c>
      <c r="I257" s="240"/>
      <c r="J257" s="239">
        <f>ROUND(I257*H257,1)</f>
        <v>0</v>
      </c>
      <c r="K257" s="237" t="s">
        <v>239</v>
      </c>
      <c r="L257" s="74"/>
      <c r="M257" s="241" t="s">
        <v>36</v>
      </c>
      <c r="N257" s="242" t="s">
        <v>50</v>
      </c>
      <c r="O257" s="49"/>
      <c r="P257" s="243">
        <f>O257*H257</f>
        <v>0</v>
      </c>
      <c r="Q257" s="243">
        <v>0</v>
      </c>
      <c r="R257" s="243">
        <f>Q257*H257</f>
        <v>0</v>
      </c>
      <c r="S257" s="243">
        <v>0</v>
      </c>
      <c r="T257" s="244">
        <f>S257*H257</f>
        <v>0</v>
      </c>
      <c r="AR257" s="25" t="s">
        <v>264</v>
      </c>
      <c r="AT257" s="25" t="s">
        <v>165</v>
      </c>
      <c r="AU257" s="25" t="s">
        <v>89</v>
      </c>
      <c r="AY257" s="25" t="s">
        <v>162</v>
      </c>
      <c r="BE257" s="245">
        <f>IF(N257="základní",J257,0)</f>
        <v>0</v>
      </c>
      <c r="BF257" s="245">
        <f>IF(N257="snížená",J257,0)</f>
        <v>0</v>
      </c>
      <c r="BG257" s="245">
        <f>IF(N257="zákl. přenesená",J257,0)</f>
        <v>0</v>
      </c>
      <c r="BH257" s="245">
        <f>IF(N257="sníž. přenesená",J257,0)</f>
        <v>0</v>
      </c>
      <c r="BI257" s="245">
        <f>IF(N257="nulová",J257,0)</f>
        <v>0</v>
      </c>
      <c r="BJ257" s="25" t="s">
        <v>87</v>
      </c>
      <c r="BK257" s="245">
        <f>ROUND(I257*H257,1)</f>
        <v>0</v>
      </c>
      <c r="BL257" s="25" t="s">
        <v>264</v>
      </c>
      <c r="BM257" s="25" t="s">
        <v>508</v>
      </c>
    </row>
    <row r="258" s="13" customFormat="1">
      <c r="B258" s="261"/>
      <c r="C258" s="262"/>
      <c r="D258" s="248" t="s">
        <v>171</v>
      </c>
      <c r="E258" s="263" t="s">
        <v>36</v>
      </c>
      <c r="F258" s="264" t="s">
        <v>452</v>
      </c>
      <c r="G258" s="262"/>
      <c r="H258" s="263" t="s">
        <v>36</v>
      </c>
      <c r="I258" s="265"/>
      <c r="J258" s="262"/>
      <c r="K258" s="262"/>
      <c r="L258" s="266"/>
      <c r="M258" s="267"/>
      <c r="N258" s="268"/>
      <c r="O258" s="268"/>
      <c r="P258" s="268"/>
      <c r="Q258" s="268"/>
      <c r="R258" s="268"/>
      <c r="S258" s="268"/>
      <c r="T258" s="269"/>
      <c r="AT258" s="270" t="s">
        <v>171</v>
      </c>
      <c r="AU258" s="270" t="s">
        <v>89</v>
      </c>
      <c r="AV258" s="13" t="s">
        <v>87</v>
      </c>
      <c r="AW258" s="13" t="s">
        <v>42</v>
      </c>
      <c r="AX258" s="13" t="s">
        <v>79</v>
      </c>
      <c r="AY258" s="270" t="s">
        <v>162</v>
      </c>
    </row>
    <row r="259" s="12" customFormat="1">
      <c r="B259" s="246"/>
      <c r="C259" s="247"/>
      <c r="D259" s="248" t="s">
        <v>171</v>
      </c>
      <c r="E259" s="249" t="s">
        <v>36</v>
      </c>
      <c r="F259" s="250" t="s">
        <v>89</v>
      </c>
      <c r="G259" s="247"/>
      <c r="H259" s="251">
        <v>2</v>
      </c>
      <c r="I259" s="252"/>
      <c r="J259" s="247"/>
      <c r="K259" s="247"/>
      <c r="L259" s="253"/>
      <c r="M259" s="254"/>
      <c r="N259" s="255"/>
      <c r="O259" s="255"/>
      <c r="P259" s="255"/>
      <c r="Q259" s="255"/>
      <c r="R259" s="255"/>
      <c r="S259" s="255"/>
      <c r="T259" s="256"/>
      <c r="AT259" s="257" t="s">
        <v>171</v>
      </c>
      <c r="AU259" s="257" t="s">
        <v>89</v>
      </c>
      <c r="AV259" s="12" t="s">
        <v>89</v>
      </c>
      <c r="AW259" s="12" t="s">
        <v>42</v>
      </c>
      <c r="AX259" s="12" t="s">
        <v>87</v>
      </c>
      <c r="AY259" s="257" t="s">
        <v>162</v>
      </c>
    </row>
    <row r="260" s="1" customFormat="1" ht="16.5" customHeight="1">
      <c r="B260" s="48"/>
      <c r="C260" s="271" t="s">
        <v>509</v>
      </c>
      <c r="D260" s="271" t="s">
        <v>159</v>
      </c>
      <c r="E260" s="272" t="s">
        <v>510</v>
      </c>
      <c r="F260" s="273" t="s">
        <v>511</v>
      </c>
      <c r="G260" s="274" t="s">
        <v>174</v>
      </c>
      <c r="H260" s="275">
        <v>2</v>
      </c>
      <c r="I260" s="276"/>
      <c r="J260" s="275">
        <f>ROUND(I260*H260,1)</f>
        <v>0</v>
      </c>
      <c r="K260" s="273" t="s">
        <v>239</v>
      </c>
      <c r="L260" s="277"/>
      <c r="M260" s="278" t="s">
        <v>36</v>
      </c>
      <c r="N260" s="279" t="s">
        <v>50</v>
      </c>
      <c r="O260" s="49"/>
      <c r="P260" s="243">
        <f>O260*H260</f>
        <v>0</v>
      </c>
      <c r="Q260" s="243">
        <v>0.00016000000000000001</v>
      </c>
      <c r="R260" s="243">
        <f>Q260*H260</f>
        <v>0.00032000000000000003</v>
      </c>
      <c r="S260" s="243">
        <v>0</v>
      </c>
      <c r="T260" s="244">
        <f>S260*H260</f>
        <v>0</v>
      </c>
      <c r="AR260" s="25" t="s">
        <v>273</v>
      </c>
      <c r="AT260" s="25" t="s">
        <v>159</v>
      </c>
      <c r="AU260" s="25" t="s">
        <v>89</v>
      </c>
      <c r="AY260" s="25" t="s">
        <v>162</v>
      </c>
      <c r="BE260" s="245">
        <f>IF(N260="základní",J260,0)</f>
        <v>0</v>
      </c>
      <c r="BF260" s="245">
        <f>IF(N260="snížená",J260,0)</f>
        <v>0</v>
      </c>
      <c r="BG260" s="245">
        <f>IF(N260="zákl. přenesená",J260,0)</f>
        <v>0</v>
      </c>
      <c r="BH260" s="245">
        <f>IF(N260="sníž. přenesená",J260,0)</f>
        <v>0</v>
      </c>
      <c r="BI260" s="245">
        <f>IF(N260="nulová",J260,0)</f>
        <v>0</v>
      </c>
      <c r="BJ260" s="25" t="s">
        <v>87</v>
      </c>
      <c r="BK260" s="245">
        <f>ROUND(I260*H260,1)</f>
        <v>0</v>
      </c>
      <c r="BL260" s="25" t="s">
        <v>264</v>
      </c>
      <c r="BM260" s="25" t="s">
        <v>512</v>
      </c>
    </row>
    <row r="261" s="1" customFormat="1" ht="16.5" customHeight="1">
      <c r="B261" s="48"/>
      <c r="C261" s="235" t="s">
        <v>513</v>
      </c>
      <c r="D261" s="235" t="s">
        <v>165</v>
      </c>
      <c r="E261" s="236" t="s">
        <v>514</v>
      </c>
      <c r="F261" s="237" t="s">
        <v>515</v>
      </c>
      <c r="G261" s="238" t="s">
        <v>174</v>
      </c>
      <c r="H261" s="239">
        <v>8</v>
      </c>
      <c r="I261" s="240"/>
      <c r="J261" s="239">
        <f>ROUND(I261*H261,1)</f>
        <v>0</v>
      </c>
      <c r="K261" s="237" t="s">
        <v>239</v>
      </c>
      <c r="L261" s="74"/>
      <c r="M261" s="241" t="s">
        <v>36</v>
      </c>
      <c r="N261" s="242" t="s">
        <v>50</v>
      </c>
      <c r="O261" s="49"/>
      <c r="P261" s="243">
        <f>O261*H261</f>
        <v>0</v>
      </c>
      <c r="Q261" s="243">
        <v>0</v>
      </c>
      <c r="R261" s="243">
        <f>Q261*H261</f>
        <v>0</v>
      </c>
      <c r="S261" s="243">
        <v>0</v>
      </c>
      <c r="T261" s="244">
        <f>S261*H261</f>
        <v>0</v>
      </c>
      <c r="AR261" s="25" t="s">
        <v>264</v>
      </c>
      <c r="AT261" s="25" t="s">
        <v>165</v>
      </c>
      <c r="AU261" s="25" t="s">
        <v>89</v>
      </c>
      <c r="AY261" s="25" t="s">
        <v>162</v>
      </c>
      <c r="BE261" s="245">
        <f>IF(N261="základní",J261,0)</f>
        <v>0</v>
      </c>
      <c r="BF261" s="245">
        <f>IF(N261="snížená",J261,0)</f>
        <v>0</v>
      </c>
      <c r="BG261" s="245">
        <f>IF(N261="zákl. přenesená",J261,0)</f>
        <v>0</v>
      </c>
      <c r="BH261" s="245">
        <f>IF(N261="sníž. přenesená",J261,0)</f>
        <v>0</v>
      </c>
      <c r="BI261" s="245">
        <f>IF(N261="nulová",J261,0)</f>
        <v>0</v>
      </c>
      <c r="BJ261" s="25" t="s">
        <v>87</v>
      </c>
      <c r="BK261" s="245">
        <f>ROUND(I261*H261,1)</f>
        <v>0</v>
      </c>
      <c r="BL261" s="25" t="s">
        <v>264</v>
      </c>
      <c r="BM261" s="25" t="s">
        <v>516</v>
      </c>
    </row>
    <row r="262" s="13" customFormat="1">
      <c r="B262" s="261"/>
      <c r="C262" s="262"/>
      <c r="D262" s="248" t="s">
        <v>171</v>
      </c>
      <c r="E262" s="263" t="s">
        <v>36</v>
      </c>
      <c r="F262" s="264" t="s">
        <v>452</v>
      </c>
      <c r="G262" s="262"/>
      <c r="H262" s="263" t="s">
        <v>36</v>
      </c>
      <c r="I262" s="265"/>
      <c r="J262" s="262"/>
      <c r="K262" s="262"/>
      <c r="L262" s="266"/>
      <c r="M262" s="267"/>
      <c r="N262" s="268"/>
      <c r="O262" s="268"/>
      <c r="P262" s="268"/>
      <c r="Q262" s="268"/>
      <c r="R262" s="268"/>
      <c r="S262" s="268"/>
      <c r="T262" s="269"/>
      <c r="AT262" s="270" t="s">
        <v>171</v>
      </c>
      <c r="AU262" s="270" t="s">
        <v>89</v>
      </c>
      <c r="AV262" s="13" t="s">
        <v>87</v>
      </c>
      <c r="AW262" s="13" t="s">
        <v>42</v>
      </c>
      <c r="AX262" s="13" t="s">
        <v>79</v>
      </c>
      <c r="AY262" s="270" t="s">
        <v>162</v>
      </c>
    </row>
    <row r="263" s="12" customFormat="1">
      <c r="B263" s="246"/>
      <c r="C263" s="247"/>
      <c r="D263" s="248" t="s">
        <v>171</v>
      </c>
      <c r="E263" s="249" t="s">
        <v>36</v>
      </c>
      <c r="F263" s="250" t="s">
        <v>195</v>
      </c>
      <c r="G263" s="247"/>
      <c r="H263" s="251">
        <v>8</v>
      </c>
      <c r="I263" s="252"/>
      <c r="J263" s="247"/>
      <c r="K263" s="247"/>
      <c r="L263" s="253"/>
      <c r="M263" s="254"/>
      <c r="N263" s="255"/>
      <c r="O263" s="255"/>
      <c r="P263" s="255"/>
      <c r="Q263" s="255"/>
      <c r="R263" s="255"/>
      <c r="S263" s="255"/>
      <c r="T263" s="256"/>
      <c r="AT263" s="257" t="s">
        <v>171</v>
      </c>
      <c r="AU263" s="257" t="s">
        <v>89</v>
      </c>
      <c r="AV263" s="12" t="s">
        <v>89</v>
      </c>
      <c r="AW263" s="12" t="s">
        <v>42</v>
      </c>
      <c r="AX263" s="12" t="s">
        <v>87</v>
      </c>
      <c r="AY263" s="257" t="s">
        <v>162</v>
      </c>
    </row>
    <row r="264" s="1" customFormat="1" ht="25.5" customHeight="1">
      <c r="B264" s="48"/>
      <c r="C264" s="271" t="s">
        <v>517</v>
      </c>
      <c r="D264" s="271" t="s">
        <v>159</v>
      </c>
      <c r="E264" s="272" t="s">
        <v>518</v>
      </c>
      <c r="F264" s="273" t="s">
        <v>519</v>
      </c>
      <c r="G264" s="274" t="s">
        <v>174</v>
      </c>
      <c r="H264" s="275">
        <v>6</v>
      </c>
      <c r="I264" s="276"/>
      <c r="J264" s="275">
        <f>ROUND(I264*H264,1)</f>
        <v>0</v>
      </c>
      <c r="K264" s="273" t="s">
        <v>239</v>
      </c>
      <c r="L264" s="277"/>
      <c r="M264" s="278" t="s">
        <v>36</v>
      </c>
      <c r="N264" s="279" t="s">
        <v>50</v>
      </c>
      <c r="O264" s="49"/>
      <c r="P264" s="243">
        <f>O264*H264</f>
        <v>0</v>
      </c>
      <c r="Q264" s="243">
        <v>0.00069999999999999999</v>
      </c>
      <c r="R264" s="243">
        <f>Q264*H264</f>
        <v>0.0041999999999999997</v>
      </c>
      <c r="S264" s="243">
        <v>0</v>
      </c>
      <c r="T264" s="244">
        <f>S264*H264</f>
        <v>0</v>
      </c>
      <c r="AR264" s="25" t="s">
        <v>273</v>
      </c>
      <c r="AT264" s="25" t="s">
        <v>159</v>
      </c>
      <c r="AU264" s="25" t="s">
        <v>89</v>
      </c>
      <c r="AY264" s="25" t="s">
        <v>162</v>
      </c>
      <c r="BE264" s="245">
        <f>IF(N264="základní",J264,0)</f>
        <v>0</v>
      </c>
      <c r="BF264" s="245">
        <f>IF(N264="snížená",J264,0)</f>
        <v>0</v>
      </c>
      <c r="BG264" s="245">
        <f>IF(N264="zákl. přenesená",J264,0)</f>
        <v>0</v>
      </c>
      <c r="BH264" s="245">
        <f>IF(N264="sníž. přenesená",J264,0)</f>
        <v>0</v>
      </c>
      <c r="BI264" s="245">
        <f>IF(N264="nulová",J264,0)</f>
        <v>0</v>
      </c>
      <c r="BJ264" s="25" t="s">
        <v>87</v>
      </c>
      <c r="BK264" s="245">
        <f>ROUND(I264*H264,1)</f>
        <v>0</v>
      </c>
      <c r="BL264" s="25" t="s">
        <v>264</v>
      </c>
      <c r="BM264" s="25" t="s">
        <v>520</v>
      </c>
    </row>
    <row r="265" s="12" customFormat="1">
      <c r="B265" s="246"/>
      <c r="C265" s="247"/>
      <c r="D265" s="248" t="s">
        <v>171</v>
      </c>
      <c r="E265" s="249" t="s">
        <v>36</v>
      </c>
      <c r="F265" s="250" t="s">
        <v>187</v>
      </c>
      <c r="G265" s="247"/>
      <c r="H265" s="251">
        <v>6</v>
      </c>
      <c r="I265" s="252"/>
      <c r="J265" s="247"/>
      <c r="K265" s="247"/>
      <c r="L265" s="253"/>
      <c r="M265" s="254"/>
      <c r="N265" s="255"/>
      <c r="O265" s="255"/>
      <c r="P265" s="255"/>
      <c r="Q265" s="255"/>
      <c r="R265" s="255"/>
      <c r="S265" s="255"/>
      <c r="T265" s="256"/>
      <c r="AT265" s="257" t="s">
        <v>171</v>
      </c>
      <c r="AU265" s="257" t="s">
        <v>89</v>
      </c>
      <c r="AV265" s="12" t="s">
        <v>89</v>
      </c>
      <c r="AW265" s="12" t="s">
        <v>42</v>
      </c>
      <c r="AX265" s="12" t="s">
        <v>87</v>
      </c>
      <c r="AY265" s="257" t="s">
        <v>162</v>
      </c>
    </row>
    <row r="266" s="1" customFormat="1" ht="16.5" customHeight="1">
      <c r="B266" s="48"/>
      <c r="C266" s="271" t="s">
        <v>521</v>
      </c>
      <c r="D266" s="271" t="s">
        <v>159</v>
      </c>
      <c r="E266" s="272" t="s">
        <v>455</v>
      </c>
      <c r="F266" s="273" t="s">
        <v>456</v>
      </c>
      <c r="G266" s="274" t="s">
        <v>174</v>
      </c>
      <c r="H266" s="275">
        <v>2</v>
      </c>
      <c r="I266" s="276"/>
      <c r="J266" s="275">
        <f>ROUND(I266*H266,1)</f>
        <v>0</v>
      </c>
      <c r="K266" s="273" t="s">
        <v>239</v>
      </c>
      <c r="L266" s="277"/>
      <c r="M266" s="278" t="s">
        <v>36</v>
      </c>
      <c r="N266" s="279" t="s">
        <v>50</v>
      </c>
      <c r="O266" s="49"/>
      <c r="P266" s="243">
        <f>O266*H266</f>
        <v>0</v>
      </c>
      <c r="Q266" s="243">
        <v>0.00025999999999999998</v>
      </c>
      <c r="R266" s="243">
        <f>Q266*H266</f>
        <v>0.00051999999999999995</v>
      </c>
      <c r="S266" s="243">
        <v>0</v>
      </c>
      <c r="T266" s="244">
        <f>S266*H266</f>
        <v>0</v>
      </c>
      <c r="AR266" s="25" t="s">
        <v>273</v>
      </c>
      <c r="AT266" s="25" t="s">
        <v>159</v>
      </c>
      <c r="AU266" s="25" t="s">
        <v>89</v>
      </c>
      <c r="AY266" s="25" t="s">
        <v>162</v>
      </c>
      <c r="BE266" s="245">
        <f>IF(N266="základní",J266,0)</f>
        <v>0</v>
      </c>
      <c r="BF266" s="245">
        <f>IF(N266="snížená",J266,0)</f>
        <v>0</v>
      </c>
      <c r="BG266" s="245">
        <f>IF(N266="zákl. přenesená",J266,0)</f>
        <v>0</v>
      </c>
      <c r="BH266" s="245">
        <f>IF(N266="sníž. přenesená",J266,0)</f>
        <v>0</v>
      </c>
      <c r="BI266" s="245">
        <f>IF(N266="nulová",J266,0)</f>
        <v>0</v>
      </c>
      <c r="BJ266" s="25" t="s">
        <v>87</v>
      </c>
      <c r="BK266" s="245">
        <f>ROUND(I266*H266,1)</f>
        <v>0</v>
      </c>
      <c r="BL266" s="25" t="s">
        <v>264</v>
      </c>
      <c r="BM266" s="25" t="s">
        <v>522</v>
      </c>
    </row>
    <row r="267" s="12" customFormat="1">
      <c r="B267" s="246"/>
      <c r="C267" s="247"/>
      <c r="D267" s="248" t="s">
        <v>171</v>
      </c>
      <c r="E267" s="249" t="s">
        <v>36</v>
      </c>
      <c r="F267" s="250" t="s">
        <v>89</v>
      </c>
      <c r="G267" s="247"/>
      <c r="H267" s="251">
        <v>2</v>
      </c>
      <c r="I267" s="252"/>
      <c r="J267" s="247"/>
      <c r="K267" s="247"/>
      <c r="L267" s="253"/>
      <c r="M267" s="254"/>
      <c r="N267" s="255"/>
      <c r="O267" s="255"/>
      <c r="P267" s="255"/>
      <c r="Q267" s="255"/>
      <c r="R267" s="255"/>
      <c r="S267" s="255"/>
      <c r="T267" s="256"/>
      <c r="AT267" s="257" t="s">
        <v>171</v>
      </c>
      <c r="AU267" s="257" t="s">
        <v>89</v>
      </c>
      <c r="AV267" s="12" t="s">
        <v>89</v>
      </c>
      <c r="AW267" s="12" t="s">
        <v>42</v>
      </c>
      <c r="AX267" s="12" t="s">
        <v>87</v>
      </c>
      <c r="AY267" s="257" t="s">
        <v>162</v>
      </c>
    </row>
    <row r="268" s="1" customFormat="1" ht="25.5" customHeight="1">
      <c r="B268" s="48"/>
      <c r="C268" s="235" t="s">
        <v>523</v>
      </c>
      <c r="D268" s="235" t="s">
        <v>165</v>
      </c>
      <c r="E268" s="236" t="s">
        <v>524</v>
      </c>
      <c r="F268" s="237" t="s">
        <v>525</v>
      </c>
      <c r="G268" s="238" t="s">
        <v>174</v>
      </c>
      <c r="H268" s="239">
        <v>10</v>
      </c>
      <c r="I268" s="240"/>
      <c r="J268" s="239">
        <f>ROUND(I268*H268,1)</f>
        <v>0</v>
      </c>
      <c r="K268" s="237" t="s">
        <v>239</v>
      </c>
      <c r="L268" s="74"/>
      <c r="M268" s="241" t="s">
        <v>36</v>
      </c>
      <c r="N268" s="242" t="s">
        <v>50</v>
      </c>
      <c r="O268" s="49"/>
      <c r="P268" s="243">
        <f>O268*H268</f>
        <v>0</v>
      </c>
      <c r="Q268" s="243">
        <v>0</v>
      </c>
      <c r="R268" s="243">
        <f>Q268*H268</f>
        <v>0</v>
      </c>
      <c r="S268" s="243">
        <v>0</v>
      </c>
      <c r="T268" s="244">
        <f>S268*H268</f>
        <v>0</v>
      </c>
      <c r="AR268" s="25" t="s">
        <v>264</v>
      </c>
      <c r="AT268" s="25" t="s">
        <v>165</v>
      </c>
      <c r="AU268" s="25" t="s">
        <v>89</v>
      </c>
      <c r="AY268" s="25" t="s">
        <v>162</v>
      </c>
      <c r="BE268" s="245">
        <f>IF(N268="základní",J268,0)</f>
        <v>0</v>
      </c>
      <c r="BF268" s="245">
        <f>IF(N268="snížená",J268,0)</f>
        <v>0</v>
      </c>
      <c r="BG268" s="245">
        <f>IF(N268="zákl. přenesená",J268,0)</f>
        <v>0</v>
      </c>
      <c r="BH268" s="245">
        <f>IF(N268="sníž. přenesená",J268,0)</f>
        <v>0</v>
      </c>
      <c r="BI268" s="245">
        <f>IF(N268="nulová",J268,0)</f>
        <v>0</v>
      </c>
      <c r="BJ268" s="25" t="s">
        <v>87</v>
      </c>
      <c r="BK268" s="245">
        <f>ROUND(I268*H268,1)</f>
        <v>0</v>
      </c>
      <c r="BL268" s="25" t="s">
        <v>264</v>
      </c>
      <c r="BM268" s="25" t="s">
        <v>526</v>
      </c>
    </row>
    <row r="269" s="13" customFormat="1">
      <c r="B269" s="261"/>
      <c r="C269" s="262"/>
      <c r="D269" s="248" t="s">
        <v>171</v>
      </c>
      <c r="E269" s="263" t="s">
        <v>36</v>
      </c>
      <c r="F269" s="264" t="s">
        <v>452</v>
      </c>
      <c r="G269" s="262"/>
      <c r="H269" s="263" t="s">
        <v>36</v>
      </c>
      <c r="I269" s="265"/>
      <c r="J269" s="262"/>
      <c r="K269" s="262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171</v>
      </c>
      <c r="AU269" s="270" t="s">
        <v>89</v>
      </c>
      <c r="AV269" s="13" t="s">
        <v>87</v>
      </c>
      <c r="AW269" s="13" t="s">
        <v>42</v>
      </c>
      <c r="AX269" s="13" t="s">
        <v>79</v>
      </c>
      <c r="AY269" s="270" t="s">
        <v>162</v>
      </c>
    </row>
    <row r="270" s="12" customFormat="1">
      <c r="B270" s="246"/>
      <c r="C270" s="247"/>
      <c r="D270" s="248" t="s">
        <v>171</v>
      </c>
      <c r="E270" s="249" t="s">
        <v>36</v>
      </c>
      <c r="F270" s="250" t="s">
        <v>203</v>
      </c>
      <c r="G270" s="247"/>
      <c r="H270" s="251">
        <v>10</v>
      </c>
      <c r="I270" s="252"/>
      <c r="J270" s="247"/>
      <c r="K270" s="247"/>
      <c r="L270" s="253"/>
      <c r="M270" s="254"/>
      <c r="N270" s="255"/>
      <c r="O270" s="255"/>
      <c r="P270" s="255"/>
      <c r="Q270" s="255"/>
      <c r="R270" s="255"/>
      <c r="S270" s="255"/>
      <c r="T270" s="256"/>
      <c r="AT270" s="257" t="s">
        <v>171</v>
      </c>
      <c r="AU270" s="257" t="s">
        <v>89</v>
      </c>
      <c r="AV270" s="12" t="s">
        <v>89</v>
      </c>
      <c r="AW270" s="12" t="s">
        <v>42</v>
      </c>
      <c r="AX270" s="12" t="s">
        <v>87</v>
      </c>
      <c r="AY270" s="257" t="s">
        <v>162</v>
      </c>
    </row>
    <row r="271" s="1" customFormat="1" ht="16.5" customHeight="1">
      <c r="B271" s="48"/>
      <c r="C271" s="271" t="s">
        <v>527</v>
      </c>
      <c r="D271" s="271" t="s">
        <v>159</v>
      </c>
      <c r="E271" s="272" t="s">
        <v>528</v>
      </c>
      <c r="F271" s="273" t="s">
        <v>529</v>
      </c>
      <c r="G271" s="274" t="s">
        <v>174</v>
      </c>
      <c r="H271" s="275">
        <v>10</v>
      </c>
      <c r="I271" s="276"/>
      <c r="J271" s="275">
        <f>ROUND(I271*H271,1)</f>
        <v>0</v>
      </c>
      <c r="K271" s="273" t="s">
        <v>239</v>
      </c>
      <c r="L271" s="277"/>
      <c r="M271" s="278" t="s">
        <v>36</v>
      </c>
      <c r="N271" s="279" t="s">
        <v>50</v>
      </c>
      <c r="O271" s="49"/>
      <c r="P271" s="243">
        <f>O271*H271</f>
        <v>0</v>
      </c>
      <c r="Q271" s="243">
        <v>0.00011</v>
      </c>
      <c r="R271" s="243">
        <f>Q271*H271</f>
        <v>0.0011000000000000001</v>
      </c>
      <c r="S271" s="243">
        <v>0</v>
      </c>
      <c r="T271" s="244">
        <f>S271*H271</f>
        <v>0</v>
      </c>
      <c r="AR271" s="25" t="s">
        <v>273</v>
      </c>
      <c r="AT271" s="25" t="s">
        <v>159</v>
      </c>
      <c r="AU271" s="25" t="s">
        <v>89</v>
      </c>
      <c r="AY271" s="25" t="s">
        <v>162</v>
      </c>
      <c r="BE271" s="245">
        <f>IF(N271="základní",J271,0)</f>
        <v>0</v>
      </c>
      <c r="BF271" s="245">
        <f>IF(N271="snížená",J271,0)</f>
        <v>0</v>
      </c>
      <c r="BG271" s="245">
        <f>IF(N271="zákl. přenesená",J271,0)</f>
        <v>0</v>
      </c>
      <c r="BH271" s="245">
        <f>IF(N271="sníž. přenesená",J271,0)</f>
        <v>0</v>
      </c>
      <c r="BI271" s="245">
        <f>IF(N271="nulová",J271,0)</f>
        <v>0</v>
      </c>
      <c r="BJ271" s="25" t="s">
        <v>87</v>
      </c>
      <c r="BK271" s="245">
        <f>ROUND(I271*H271,1)</f>
        <v>0</v>
      </c>
      <c r="BL271" s="25" t="s">
        <v>264</v>
      </c>
      <c r="BM271" s="25" t="s">
        <v>530</v>
      </c>
    </row>
    <row r="272" s="1" customFormat="1" ht="25.5" customHeight="1">
      <c r="B272" s="48"/>
      <c r="C272" s="235" t="s">
        <v>531</v>
      </c>
      <c r="D272" s="235" t="s">
        <v>165</v>
      </c>
      <c r="E272" s="236" t="s">
        <v>532</v>
      </c>
      <c r="F272" s="237" t="s">
        <v>533</v>
      </c>
      <c r="G272" s="238" t="s">
        <v>174</v>
      </c>
      <c r="H272" s="239">
        <v>2</v>
      </c>
      <c r="I272" s="240"/>
      <c r="J272" s="239">
        <f>ROUND(I272*H272,1)</f>
        <v>0</v>
      </c>
      <c r="K272" s="237" t="s">
        <v>239</v>
      </c>
      <c r="L272" s="74"/>
      <c r="M272" s="241" t="s">
        <v>36</v>
      </c>
      <c r="N272" s="242" t="s">
        <v>50</v>
      </c>
      <c r="O272" s="49"/>
      <c r="P272" s="243">
        <f>O272*H272</f>
        <v>0</v>
      </c>
      <c r="Q272" s="243">
        <v>0</v>
      </c>
      <c r="R272" s="243">
        <f>Q272*H272</f>
        <v>0</v>
      </c>
      <c r="S272" s="243">
        <v>0</v>
      </c>
      <c r="T272" s="244">
        <f>S272*H272</f>
        <v>0</v>
      </c>
      <c r="AR272" s="25" t="s">
        <v>264</v>
      </c>
      <c r="AT272" s="25" t="s">
        <v>165</v>
      </c>
      <c r="AU272" s="25" t="s">
        <v>89</v>
      </c>
      <c r="AY272" s="25" t="s">
        <v>162</v>
      </c>
      <c r="BE272" s="245">
        <f>IF(N272="základní",J272,0)</f>
        <v>0</v>
      </c>
      <c r="BF272" s="245">
        <f>IF(N272="snížená",J272,0)</f>
        <v>0</v>
      </c>
      <c r="BG272" s="245">
        <f>IF(N272="zákl. přenesená",J272,0)</f>
        <v>0</v>
      </c>
      <c r="BH272" s="245">
        <f>IF(N272="sníž. přenesená",J272,0)</f>
        <v>0</v>
      </c>
      <c r="BI272" s="245">
        <f>IF(N272="nulová",J272,0)</f>
        <v>0</v>
      </c>
      <c r="BJ272" s="25" t="s">
        <v>87</v>
      </c>
      <c r="BK272" s="245">
        <f>ROUND(I272*H272,1)</f>
        <v>0</v>
      </c>
      <c r="BL272" s="25" t="s">
        <v>264</v>
      </c>
      <c r="BM272" s="25" t="s">
        <v>534</v>
      </c>
    </row>
    <row r="273" s="13" customFormat="1">
      <c r="B273" s="261"/>
      <c r="C273" s="262"/>
      <c r="D273" s="248" t="s">
        <v>171</v>
      </c>
      <c r="E273" s="263" t="s">
        <v>36</v>
      </c>
      <c r="F273" s="264" t="s">
        <v>452</v>
      </c>
      <c r="G273" s="262"/>
      <c r="H273" s="263" t="s">
        <v>36</v>
      </c>
      <c r="I273" s="265"/>
      <c r="J273" s="262"/>
      <c r="K273" s="262"/>
      <c r="L273" s="266"/>
      <c r="M273" s="267"/>
      <c r="N273" s="268"/>
      <c r="O273" s="268"/>
      <c r="P273" s="268"/>
      <c r="Q273" s="268"/>
      <c r="R273" s="268"/>
      <c r="S273" s="268"/>
      <c r="T273" s="269"/>
      <c r="AT273" s="270" t="s">
        <v>171</v>
      </c>
      <c r="AU273" s="270" t="s">
        <v>89</v>
      </c>
      <c r="AV273" s="13" t="s">
        <v>87</v>
      </c>
      <c r="AW273" s="13" t="s">
        <v>42</v>
      </c>
      <c r="AX273" s="13" t="s">
        <v>79</v>
      </c>
      <c r="AY273" s="270" t="s">
        <v>162</v>
      </c>
    </row>
    <row r="274" s="12" customFormat="1">
      <c r="B274" s="246"/>
      <c r="C274" s="247"/>
      <c r="D274" s="248" t="s">
        <v>171</v>
      </c>
      <c r="E274" s="249" t="s">
        <v>36</v>
      </c>
      <c r="F274" s="250" t="s">
        <v>89</v>
      </c>
      <c r="G274" s="247"/>
      <c r="H274" s="251">
        <v>2</v>
      </c>
      <c r="I274" s="252"/>
      <c r="J274" s="247"/>
      <c r="K274" s="247"/>
      <c r="L274" s="253"/>
      <c r="M274" s="254"/>
      <c r="N274" s="255"/>
      <c r="O274" s="255"/>
      <c r="P274" s="255"/>
      <c r="Q274" s="255"/>
      <c r="R274" s="255"/>
      <c r="S274" s="255"/>
      <c r="T274" s="256"/>
      <c r="AT274" s="257" t="s">
        <v>171</v>
      </c>
      <c r="AU274" s="257" t="s">
        <v>89</v>
      </c>
      <c r="AV274" s="12" t="s">
        <v>89</v>
      </c>
      <c r="AW274" s="12" t="s">
        <v>42</v>
      </c>
      <c r="AX274" s="12" t="s">
        <v>87</v>
      </c>
      <c r="AY274" s="257" t="s">
        <v>162</v>
      </c>
    </row>
    <row r="275" s="1" customFormat="1" ht="16.5" customHeight="1">
      <c r="B275" s="48"/>
      <c r="C275" s="271" t="s">
        <v>535</v>
      </c>
      <c r="D275" s="271" t="s">
        <v>159</v>
      </c>
      <c r="E275" s="272" t="s">
        <v>536</v>
      </c>
      <c r="F275" s="273" t="s">
        <v>537</v>
      </c>
      <c r="G275" s="274" t="s">
        <v>174</v>
      </c>
      <c r="H275" s="275">
        <v>4</v>
      </c>
      <c r="I275" s="276"/>
      <c r="J275" s="275">
        <f>ROUND(I275*H275,1)</f>
        <v>0</v>
      </c>
      <c r="K275" s="273" t="s">
        <v>239</v>
      </c>
      <c r="L275" s="277"/>
      <c r="M275" s="278" t="s">
        <v>36</v>
      </c>
      <c r="N275" s="279" t="s">
        <v>50</v>
      </c>
      <c r="O275" s="49"/>
      <c r="P275" s="243">
        <f>O275*H275</f>
        <v>0</v>
      </c>
      <c r="Q275" s="243">
        <v>0.00032000000000000003</v>
      </c>
      <c r="R275" s="243">
        <f>Q275*H275</f>
        <v>0.0012800000000000001</v>
      </c>
      <c r="S275" s="243">
        <v>0</v>
      </c>
      <c r="T275" s="244">
        <f>S275*H275</f>
        <v>0</v>
      </c>
      <c r="AR275" s="25" t="s">
        <v>273</v>
      </c>
      <c r="AT275" s="25" t="s">
        <v>159</v>
      </c>
      <c r="AU275" s="25" t="s">
        <v>89</v>
      </c>
      <c r="AY275" s="25" t="s">
        <v>162</v>
      </c>
      <c r="BE275" s="245">
        <f>IF(N275="základní",J275,0)</f>
        <v>0</v>
      </c>
      <c r="BF275" s="245">
        <f>IF(N275="snížená",J275,0)</f>
        <v>0</v>
      </c>
      <c r="BG275" s="245">
        <f>IF(N275="zákl. přenesená",J275,0)</f>
        <v>0</v>
      </c>
      <c r="BH275" s="245">
        <f>IF(N275="sníž. přenesená",J275,0)</f>
        <v>0</v>
      </c>
      <c r="BI275" s="245">
        <f>IF(N275="nulová",J275,0)</f>
        <v>0</v>
      </c>
      <c r="BJ275" s="25" t="s">
        <v>87</v>
      </c>
      <c r="BK275" s="245">
        <f>ROUND(I275*H275,1)</f>
        <v>0</v>
      </c>
      <c r="BL275" s="25" t="s">
        <v>264</v>
      </c>
      <c r="BM275" s="25" t="s">
        <v>538</v>
      </c>
    </row>
    <row r="276" s="12" customFormat="1">
      <c r="B276" s="246"/>
      <c r="C276" s="247"/>
      <c r="D276" s="248" t="s">
        <v>171</v>
      </c>
      <c r="E276" s="249" t="s">
        <v>36</v>
      </c>
      <c r="F276" s="250" t="s">
        <v>179</v>
      </c>
      <c r="G276" s="247"/>
      <c r="H276" s="251">
        <v>4</v>
      </c>
      <c r="I276" s="252"/>
      <c r="J276" s="247"/>
      <c r="K276" s="247"/>
      <c r="L276" s="253"/>
      <c r="M276" s="254"/>
      <c r="N276" s="255"/>
      <c r="O276" s="255"/>
      <c r="P276" s="255"/>
      <c r="Q276" s="255"/>
      <c r="R276" s="255"/>
      <c r="S276" s="255"/>
      <c r="T276" s="256"/>
      <c r="AT276" s="257" t="s">
        <v>171</v>
      </c>
      <c r="AU276" s="257" t="s">
        <v>89</v>
      </c>
      <c r="AV276" s="12" t="s">
        <v>89</v>
      </c>
      <c r="AW276" s="12" t="s">
        <v>42</v>
      </c>
      <c r="AX276" s="12" t="s">
        <v>87</v>
      </c>
      <c r="AY276" s="257" t="s">
        <v>162</v>
      </c>
    </row>
    <row r="277" s="1" customFormat="1" ht="16.5" customHeight="1">
      <c r="B277" s="48"/>
      <c r="C277" s="271" t="s">
        <v>539</v>
      </c>
      <c r="D277" s="271" t="s">
        <v>159</v>
      </c>
      <c r="E277" s="272" t="s">
        <v>540</v>
      </c>
      <c r="F277" s="273" t="s">
        <v>541</v>
      </c>
      <c r="G277" s="274" t="s">
        <v>174</v>
      </c>
      <c r="H277" s="275">
        <v>2</v>
      </c>
      <c r="I277" s="276"/>
      <c r="J277" s="275">
        <f>ROUND(I277*H277,1)</f>
        <v>0</v>
      </c>
      <c r="K277" s="273" t="s">
        <v>239</v>
      </c>
      <c r="L277" s="277"/>
      <c r="M277" s="278" t="s">
        <v>36</v>
      </c>
      <c r="N277" s="279" t="s">
        <v>50</v>
      </c>
      <c r="O277" s="49"/>
      <c r="P277" s="243">
        <f>O277*H277</f>
        <v>0</v>
      </c>
      <c r="Q277" s="243">
        <v>0.0041999999999999997</v>
      </c>
      <c r="R277" s="243">
        <f>Q277*H277</f>
        <v>0.0083999999999999995</v>
      </c>
      <c r="S277" s="243">
        <v>0</v>
      </c>
      <c r="T277" s="244">
        <f>S277*H277</f>
        <v>0</v>
      </c>
      <c r="AR277" s="25" t="s">
        <v>273</v>
      </c>
      <c r="AT277" s="25" t="s">
        <v>159</v>
      </c>
      <c r="AU277" s="25" t="s">
        <v>89</v>
      </c>
      <c r="AY277" s="25" t="s">
        <v>162</v>
      </c>
      <c r="BE277" s="245">
        <f>IF(N277="základní",J277,0)</f>
        <v>0</v>
      </c>
      <c r="BF277" s="245">
        <f>IF(N277="snížená",J277,0)</f>
        <v>0</v>
      </c>
      <c r="BG277" s="245">
        <f>IF(N277="zákl. přenesená",J277,0)</f>
        <v>0</v>
      </c>
      <c r="BH277" s="245">
        <f>IF(N277="sníž. přenesená",J277,0)</f>
        <v>0</v>
      </c>
      <c r="BI277" s="245">
        <f>IF(N277="nulová",J277,0)</f>
        <v>0</v>
      </c>
      <c r="BJ277" s="25" t="s">
        <v>87</v>
      </c>
      <c r="BK277" s="245">
        <f>ROUND(I277*H277,1)</f>
        <v>0</v>
      </c>
      <c r="BL277" s="25" t="s">
        <v>264</v>
      </c>
      <c r="BM277" s="25" t="s">
        <v>542</v>
      </c>
    </row>
    <row r="278" s="1" customFormat="1" ht="16.5" customHeight="1">
      <c r="B278" s="48"/>
      <c r="C278" s="235" t="s">
        <v>543</v>
      </c>
      <c r="D278" s="235" t="s">
        <v>165</v>
      </c>
      <c r="E278" s="236" t="s">
        <v>544</v>
      </c>
      <c r="F278" s="237" t="s">
        <v>545</v>
      </c>
      <c r="G278" s="238" t="s">
        <v>174</v>
      </c>
      <c r="H278" s="239">
        <v>2</v>
      </c>
      <c r="I278" s="240"/>
      <c r="J278" s="239">
        <f>ROUND(I278*H278,1)</f>
        <v>0</v>
      </c>
      <c r="K278" s="237" t="s">
        <v>239</v>
      </c>
      <c r="L278" s="74"/>
      <c r="M278" s="241" t="s">
        <v>36</v>
      </c>
      <c r="N278" s="242" t="s">
        <v>50</v>
      </c>
      <c r="O278" s="49"/>
      <c r="P278" s="243">
        <f>O278*H278</f>
        <v>0</v>
      </c>
      <c r="Q278" s="243">
        <v>0</v>
      </c>
      <c r="R278" s="243">
        <f>Q278*H278</f>
        <v>0</v>
      </c>
      <c r="S278" s="243">
        <v>0</v>
      </c>
      <c r="T278" s="244">
        <f>S278*H278</f>
        <v>0</v>
      </c>
      <c r="AR278" s="25" t="s">
        <v>264</v>
      </c>
      <c r="AT278" s="25" t="s">
        <v>165</v>
      </c>
      <c r="AU278" s="25" t="s">
        <v>89</v>
      </c>
      <c r="AY278" s="25" t="s">
        <v>162</v>
      </c>
      <c r="BE278" s="245">
        <f>IF(N278="základní",J278,0)</f>
        <v>0</v>
      </c>
      <c r="BF278" s="245">
        <f>IF(N278="snížená",J278,0)</f>
        <v>0</v>
      </c>
      <c r="BG278" s="245">
        <f>IF(N278="zákl. přenesená",J278,0)</f>
        <v>0</v>
      </c>
      <c r="BH278" s="245">
        <f>IF(N278="sníž. přenesená",J278,0)</f>
        <v>0</v>
      </c>
      <c r="BI278" s="245">
        <f>IF(N278="nulová",J278,0)</f>
        <v>0</v>
      </c>
      <c r="BJ278" s="25" t="s">
        <v>87</v>
      </c>
      <c r="BK278" s="245">
        <f>ROUND(I278*H278,1)</f>
        <v>0</v>
      </c>
      <c r="BL278" s="25" t="s">
        <v>264</v>
      </c>
      <c r="BM278" s="25" t="s">
        <v>546</v>
      </c>
    </row>
    <row r="279" s="13" customFormat="1">
      <c r="B279" s="261"/>
      <c r="C279" s="262"/>
      <c r="D279" s="248" t="s">
        <v>171</v>
      </c>
      <c r="E279" s="263" t="s">
        <v>36</v>
      </c>
      <c r="F279" s="264" t="s">
        <v>452</v>
      </c>
      <c r="G279" s="262"/>
      <c r="H279" s="263" t="s">
        <v>36</v>
      </c>
      <c r="I279" s="265"/>
      <c r="J279" s="262"/>
      <c r="K279" s="262"/>
      <c r="L279" s="266"/>
      <c r="M279" s="267"/>
      <c r="N279" s="268"/>
      <c r="O279" s="268"/>
      <c r="P279" s="268"/>
      <c r="Q279" s="268"/>
      <c r="R279" s="268"/>
      <c r="S279" s="268"/>
      <c r="T279" s="269"/>
      <c r="AT279" s="270" t="s">
        <v>171</v>
      </c>
      <c r="AU279" s="270" t="s">
        <v>89</v>
      </c>
      <c r="AV279" s="13" t="s">
        <v>87</v>
      </c>
      <c r="AW279" s="13" t="s">
        <v>42</v>
      </c>
      <c r="AX279" s="13" t="s">
        <v>79</v>
      </c>
      <c r="AY279" s="270" t="s">
        <v>162</v>
      </c>
    </row>
    <row r="280" s="12" customFormat="1">
      <c r="B280" s="246"/>
      <c r="C280" s="247"/>
      <c r="D280" s="248" t="s">
        <v>171</v>
      </c>
      <c r="E280" s="249" t="s">
        <v>36</v>
      </c>
      <c r="F280" s="250" t="s">
        <v>89</v>
      </c>
      <c r="G280" s="247"/>
      <c r="H280" s="251">
        <v>2</v>
      </c>
      <c r="I280" s="252"/>
      <c r="J280" s="247"/>
      <c r="K280" s="247"/>
      <c r="L280" s="253"/>
      <c r="M280" s="254"/>
      <c r="N280" s="255"/>
      <c r="O280" s="255"/>
      <c r="P280" s="255"/>
      <c r="Q280" s="255"/>
      <c r="R280" s="255"/>
      <c r="S280" s="255"/>
      <c r="T280" s="256"/>
      <c r="AT280" s="257" t="s">
        <v>171</v>
      </c>
      <c r="AU280" s="257" t="s">
        <v>89</v>
      </c>
      <c r="AV280" s="12" t="s">
        <v>89</v>
      </c>
      <c r="AW280" s="12" t="s">
        <v>42</v>
      </c>
      <c r="AX280" s="12" t="s">
        <v>87</v>
      </c>
      <c r="AY280" s="257" t="s">
        <v>162</v>
      </c>
    </row>
    <row r="281" s="1" customFormat="1" ht="25.5" customHeight="1">
      <c r="B281" s="48"/>
      <c r="C281" s="235" t="s">
        <v>547</v>
      </c>
      <c r="D281" s="235" t="s">
        <v>165</v>
      </c>
      <c r="E281" s="236" t="s">
        <v>548</v>
      </c>
      <c r="F281" s="237" t="s">
        <v>549</v>
      </c>
      <c r="G281" s="238" t="s">
        <v>174</v>
      </c>
      <c r="H281" s="239">
        <v>1</v>
      </c>
      <c r="I281" s="240"/>
      <c r="J281" s="239">
        <f>ROUND(I281*H281,1)</f>
        <v>0</v>
      </c>
      <c r="K281" s="237" t="s">
        <v>239</v>
      </c>
      <c r="L281" s="74"/>
      <c r="M281" s="241" t="s">
        <v>36</v>
      </c>
      <c r="N281" s="242" t="s">
        <v>50</v>
      </c>
      <c r="O281" s="49"/>
      <c r="P281" s="243">
        <f>O281*H281</f>
        <v>0</v>
      </c>
      <c r="Q281" s="243">
        <v>0</v>
      </c>
      <c r="R281" s="243">
        <f>Q281*H281</f>
        <v>0</v>
      </c>
      <c r="S281" s="243">
        <v>0</v>
      </c>
      <c r="T281" s="244">
        <f>S281*H281</f>
        <v>0</v>
      </c>
      <c r="AR281" s="25" t="s">
        <v>264</v>
      </c>
      <c r="AT281" s="25" t="s">
        <v>165</v>
      </c>
      <c r="AU281" s="25" t="s">
        <v>89</v>
      </c>
      <c r="AY281" s="25" t="s">
        <v>162</v>
      </c>
      <c r="BE281" s="245">
        <f>IF(N281="základní",J281,0)</f>
        <v>0</v>
      </c>
      <c r="BF281" s="245">
        <f>IF(N281="snížená",J281,0)</f>
        <v>0</v>
      </c>
      <c r="BG281" s="245">
        <f>IF(N281="zákl. přenesená",J281,0)</f>
        <v>0</v>
      </c>
      <c r="BH281" s="245">
        <f>IF(N281="sníž. přenesená",J281,0)</f>
        <v>0</v>
      </c>
      <c r="BI281" s="245">
        <f>IF(N281="nulová",J281,0)</f>
        <v>0</v>
      </c>
      <c r="BJ281" s="25" t="s">
        <v>87</v>
      </c>
      <c r="BK281" s="245">
        <f>ROUND(I281*H281,1)</f>
        <v>0</v>
      </c>
      <c r="BL281" s="25" t="s">
        <v>264</v>
      </c>
      <c r="BM281" s="25" t="s">
        <v>550</v>
      </c>
    </row>
    <row r="282" s="12" customFormat="1">
      <c r="B282" s="246"/>
      <c r="C282" s="247"/>
      <c r="D282" s="248" t="s">
        <v>171</v>
      </c>
      <c r="E282" s="249" t="s">
        <v>36</v>
      </c>
      <c r="F282" s="250" t="s">
        <v>87</v>
      </c>
      <c r="G282" s="247"/>
      <c r="H282" s="251">
        <v>1</v>
      </c>
      <c r="I282" s="252"/>
      <c r="J282" s="247"/>
      <c r="K282" s="247"/>
      <c r="L282" s="253"/>
      <c r="M282" s="254"/>
      <c r="N282" s="255"/>
      <c r="O282" s="255"/>
      <c r="P282" s="255"/>
      <c r="Q282" s="255"/>
      <c r="R282" s="255"/>
      <c r="S282" s="255"/>
      <c r="T282" s="256"/>
      <c r="AT282" s="257" t="s">
        <v>171</v>
      </c>
      <c r="AU282" s="257" t="s">
        <v>89</v>
      </c>
      <c r="AV282" s="12" t="s">
        <v>89</v>
      </c>
      <c r="AW282" s="12" t="s">
        <v>42</v>
      </c>
      <c r="AX282" s="12" t="s">
        <v>87</v>
      </c>
      <c r="AY282" s="257" t="s">
        <v>162</v>
      </c>
    </row>
    <row r="283" s="1" customFormat="1" ht="16.5" customHeight="1">
      <c r="B283" s="48"/>
      <c r="C283" s="235" t="s">
        <v>551</v>
      </c>
      <c r="D283" s="235" t="s">
        <v>165</v>
      </c>
      <c r="E283" s="236" t="s">
        <v>552</v>
      </c>
      <c r="F283" s="237" t="s">
        <v>553</v>
      </c>
      <c r="G283" s="238" t="s">
        <v>174</v>
      </c>
      <c r="H283" s="239">
        <v>3</v>
      </c>
      <c r="I283" s="240"/>
      <c r="J283" s="239">
        <f>ROUND(I283*H283,1)</f>
        <v>0</v>
      </c>
      <c r="K283" s="237" t="s">
        <v>239</v>
      </c>
      <c r="L283" s="74"/>
      <c r="M283" s="241" t="s">
        <v>36</v>
      </c>
      <c r="N283" s="242" t="s">
        <v>50</v>
      </c>
      <c r="O283" s="49"/>
      <c r="P283" s="243">
        <f>O283*H283</f>
        <v>0</v>
      </c>
      <c r="Q283" s="243">
        <v>0</v>
      </c>
      <c r="R283" s="243">
        <f>Q283*H283</f>
        <v>0</v>
      </c>
      <c r="S283" s="243">
        <v>0</v>
      </c>
      <c r="T283" s="244">
        <f>S283*H283</f>
        <v>0</v>
      </c>
      <c r="AR283" s="25" t="s">
        <v>264</v>
      </c>
      <c r="AT283" s="25" t="s">
        <v>165</v>
      </c>
      <c r="AU283" s="25" t="s">
        <v>89</v>
      </c>
      <c r="AY283" s="25" t="s">
        <v>162</v>
      </c>
      <c r="BE283" s="245">
        <f>IF(N283="základní",J283,0)</f>
        <v>0</v>
      </c>
      <c r="BF283" s="245">
        <f>IF(N283="snížená",J283,0)</f>
        <v>0</v>
      </c>
      <c r="BG283" s="245">
        <f>IF(N283="zákl. přenesená",J283,0)</f>
        <v>0</v>
      </c>
      <c r="BH283" s="245">
        <f>IF(N283="sníž. přenesená",J283,0)</f>
        <v>0</v>
      </c>
      <c r="BI283" s="245">
        <f>IF(N283="nulová",J283,0)</f>
        <v>0</v>
      </c>
      <c r="BJ283" s="25" t="s">
        <v>87</v>
      </c>
      <c r="BK283" s="245">
        <f>ROUND(I283*H283,1)</f>
        <v>0</v>
      </c>
      <c r="BL283" s="25" t="s">
        <v>264</v>
      </c>
      <c r="BM283" s="25" t="s">
        <v>554</v>
      </c>
    </row>
    <row r="284" s="12" customFormat="1">
      <c r="B284" s="246"/>
      <c r="C284" s="247"/>
      <c r="D284" s="248" t="s">
        <v>171</v>
      </c>
      <c r="E284" s="249" t="s">
        <v>36</v>
      </c>
      <c r="F284" s="250" t="s">
        <v>161</v>
      </c>
      <c r="G284" s="247"/>
      <c r="H284" s="251">
        <v>3</v>
      </c>
      <c r="I284" s="252"/>
      <c r="J284" s="247"/>
      <c r="K284" s="247"/>
      <c r="L284" s="253"/>
      <c r="M284" s="254"/>
      <c r="N284" s="255"/>
      <c r="O284" s="255"/>
      <c r="P284" s="255"/>
      <c r="Q284" s="255"/>
      <c r="R284" s="255"/>
      <c r="S284" s="255"/>
      <c r="T284" s="256"/>
      <c r="AT284" s="257" t="s">
        <v>171</v>
      </c>
      <c r="AU284" s="257" t="s">
        <v>89</v>
      </c>
      <c r="AV284" s="12" t="s">
        <v>89</v>
      </c>
      <c r="AW284" s="12" t="s">
        <v>42</v>
      </c>
      <c r="AX284" s="12" t="s">
        <v>87</v>
      </c>
      <c r="AY284" s="257" t="s">
        <v>162</v>
      </c>
    </row>
    <row r="285" s="1" customFormat="1" ht="25.5" customHeight="1">
      <c r="B285" s="48"/>
      <c r="C285" s="235" t="s">
        <v>555</v>
      </c>
      <c r="D285" s="235" t="s">
        <v>165</v>
      </c>
      <c r="E285" s="236" t="s">
        <v>556</v>
      </c>
      <c r="F285" s="237" t="s">
        <v>557</v>
      </c>
      <c r="G285" s="238" t="s">
        <v>558</v>
      </c>
      <c r="H285" s="240"/>
      <c r="I285" s="240"/>
      <c r="J285" s="239">
        <f>ROUND(I285*H285,1)</f>
        <v>0</v>
      </c>
      <c r="K285" s="237" t="s">
        <v>239</v>
      </c>
      <c r="L285" s="74"/>
      <c r="M285" s="241" t="s">
        <v>36</v>
      </c>
      <c r="N285" s="242" t="s">
        <v>50</v>
      </c>
      <c r="O285" s="49"/>
      <c r="P285" s="243">
        <f>O285*H285</f>
        <v>0</v>
      </c>
      <c r="Q285" s="243">
        <v>0</v>
      </c>
      <c r="R285" s="243">
        <f>Q285*H285</f>
        <v>0</v>
      </c>
      <c r="S285" s="243">
        <v>0</v>
      </c>
      <c r="T285" s="244">
        <f>S285*H285</f>
        <v>0</v>
      </c>
      <c r="AR285" s="25" t="s">
        <v>264</v>
      </c>
      <c r="AT285" s="25" t="s">
        <v>165</v>
      </c>
      <c r="AU285" s="25" t="s">
        <v>89</v>
      </c>
      <c r="AY285" s="25" t="s">
        <v>162</v>
      </c>
      <c r="BE285" s="245">
        <f>IF(N285="základní",J285,0)</f>
        <v>0</v>
      </c>
      <c r="BF285" s="245">
        <f>IF(N285="snížená",J285,0)</f>
        <v>0</v>
      </c>
      <c r="BG285" s="245">
        <f>IF(N285="zákl. přenesená",J285,0)</f>
        <v>0</v>
      </c>
      <c r="BH285" s="245">
        <f>IF(N285="sníž. přenesená",J285,0)</f>
        <v>0</v>
      </c>
      <c r="BI285" s="245">
        <f>IF(N285="nulová",J285,0)</f>
        <v>0</v>
      </c>
      <c r="BJ285" s="25" t="s">
        <v>87</v>
      </c>
      <c r="BK285" s="245">
        <f>ROUND(I285*H285,1)</f>
        <v>0</v>
      </c>
      <c r="BL285" s="25" t="s">
        <v>264</v>
      </c>
      <c r="BM285" s="25" t="s">
        <v>559</v>
      </c>
    </row>
    <row r="286" s="11" customFormat="1" ht="29.88" customHeight="1">
      <c r="B286" s="219"/>
      <c r="C286" s="220"/>
      <c r="D286" s="221" t="s">
        <v>78</v>
      </c>
      <c r="E286" s="233" t="s">
        <v>560</v>
      </c>
      <c r="F286" s="233" t="s">
        <v>561</v>
      </c>
      <c r="G286" s="220"/>
      <c r="H286" s="220"/>
      <c r="I286" s="223"/>
      <c r="J286" s="234">
        <f>BK286</f>
        <v>0</v>
      </c>
      <c r="K286" s="220"/>
      <c r="L286" s="225"/>
      <c r="M286" s="226"/>
      <c r="N286" s="227"/>
      <c r="O286" s="227"/>
      <c r="P286" s="228">
        <f>SUM(P287:P310)</f>
        <v>0</v>
      </c>
      <c r="Q286" s="227"/>
      <c r="R286" s="228">
        <f>SUM(R287:R310)</f>
        <v>0</v>
      </c>
      <c r="S286" s="227"/>
      <c r="T286" s="229">
        <f>SUM(T287:T310)</f>
        <v>0</v>
      </c>
      <c r="AR286" s="230" t="s">
        <v>89</v>
      </c>
      <c r="AT286" s="231" t="s">
        <v>78</v>
      </c>
      <c r="AU286" s="231" t="s">
        <v>87</v>
      </c>
      <c r="AY286" s="230" t="s">
        <v>162</v>
      </c>
      <c r="BK286" s="232">
        <f>SUM(BK287:BK310)</f>
        <v>0</v>
      </c>
    </row>
    <row r="287" s="1" customFormat="1" ht="38.25" customHeight="1">
      <c r="B287" s="48"/>
      <c r="C287" s="235" t="s">
        <v>562</v>
      </c>
      <c r="D287" s="235" t="s">
        <v>165</v>
      </c>
      <c r="E287" s="236" t="s">
        <v>563</v>
      </c>
      <c r="F287" s="237" t="s">
        <v>564</v>
      </c>
      <c r="G287" s="238" t="s">
        <v>168</v>
      </c>
      <c r="H287" s="239">
        <v>1</v>
      </c>
      <c r="I287" s="240"/>
      <c r="J287" s="239">
        <f>ROUND(I287*H287,1)</f>
        <v>0</v>
      </c>
      <c r="K287" s="237" t="s">
        <v>36</v>
      </c>
      <c r="L287" s="74"/>
      <c r="M287" s="241" t="s">
        <v>36</v>
      </c>
      <c r="N287" s="242" t="s">
        <v>50</v>
      </c>
      <c r="O287" s="49"/>
      <c r="P287" s="243">
        <f>O287*H287</f>
        <v>0</v>
      </c>
      <c r="Q287" s="243">
        <v>0</v>
      </c>
      <c r="R287" s="243">
        <f>Q287*H287</f>
        <v>0</v>
      </c>
      <c r="S287" s="243">
        <v>0</v>
      </c>
      <c r="T287" s="244">
        <f>S287*H287</f>
        <v>0</v>
      </c>
      <c r="AR287" s="25" t="s">
        <v>264</v>
      </c>
      <c r="AT287" s="25" t="s">
        <v>165</v>
      </c>
      <c r="AU287" s="25" t="s">
        <v>89</v>
      </c>
      <c r="AY287" s="25" t="s">
        <v>162</v>
      </c>
      <c r="BE287" s="245">
        <f>IF(N287="základní",J287,0)</f>
        <v>0</v>
      </c>
      <c r="BF287" s="245">
        <f>IF(N287="snížená",J287,0)</f>
        <v>0</v>
      </c>
      <c r="BG287" s="245">
        <f>IF(N287="zákl. přenesená",J287,0)</f>
        <v>0</v>
      </c>
      <c r="BH287" s="245">
        <f>IF(N287="sníž. přenesená",J287,0)</f>
        <v>0</v>
      </c>
      <c r="BI287" s="245">
        <f>IF(N287="nulová",J287,0)</f>
        <v>0</v>
      </c>
      <c r="BJ287" s="25" t="s">
        <v>87</v>
      </c>
      <c r="BK287" s="245">
        <f>ROUND(I287*H287,1)</f>
        <v>0</v>
      </c>
      <c r="BL287" s="25" t="s">
        <v>264</v>
      </c>
      <c r="BM287" s="25" t="s">
        <v>565</v>
      </c>
    </row>
    <row r="288" s="12" customFormat="1">
      <c r="B288" s="246"/>
      <c r="C288" s="247"/>
      <c r="D288" s="248" t="s">
        <v>171</v>
      </c>
      <c r="E288" s="249" t="s">
        <v>36</v>
      </c>
      <c r="F288" s="250" t="s">
        <v>87</v>
      </c>
      <c r="G288" s="247"/>
      <c r="H288" s="251">
        <v>1</v>
      </c>
      <c r="I288" s="252"/>
      <c r="J288" s="247"/>
      <c r="K288" s="247"/>
      <c r="L288" s="253"/>
      <c r="M288" s="254"/>
      <c r="N288" s="255"/>
      <c r="O288" s="255"/>
      <c r="P288" s="255"/>
      <c r="Q288" s="255"/>
      <c r="R288" s="255"/>
      <c r="S288" s="255"/>
      <c r="T288" s="256"/>
      <c r="AT288" s="257" t="s">
        <v>171</v>
      </c>
      <c r="AU288" s="257" t="s">
        <v>89</v>
      </c>
      <c r="AV288" s="12" t="s">
        <v>89</v>
      </c>
      <c r="AW288" s="12" t="s">
        <v>42</v>
      </c>
      <c r="AX288" s="12" t="s">
        <v>87</v>
      </c>
      <c r="AY288" s="257" t="s">
        <v>162</v>
      </c>
    </row>
    <row r="289" s="1" customFormat="1" ht="16.5" customHeight="1">
      <c r="B289" s="48"/>
      <c r="C289" s="235" t="s">
        <v>566</v>
      </c>
      <c r="D289" s="235" t="s">
        <v>165</v>
      </c>
      <c r="E289" s="236" t="s">
        <v>567</v>
      </c>
      <c r="F289" s="237" t="s">
        <v>568</v>
      </c>
      <c r="G289" s="238" t="s">
        <v>168</v>
      </c>
      <c r="H289" s="239">
        <v>1</v>
      </c>
      <c r="I289" s="240"/>
      <c r="J289" s="239">
        <f>ROUND(I289*H289,1)</f>
        <v>0</v>
      </c>
      <c r="K289" s="237" t="s">
        <v>36</v>
      </c>
      <c r="L289" s="74"/>
      <c r="M289" s="241" t="s">
        <v>36</v>
      </c>
      <c r="N289" s="242" t="s">
        <v>50</v>
      </c>
      <c r="O289" s="49"/>
      <c r="P289" s="243">
        <f>O289*H289</f>
        <v>0</v>
      </c>
      <c r="Q289" s="243">
        <v>0</v>
      </c>
      <c r="R289" s="243">
        <f>Q289*H289</f>
        <v>0</v>
      </c>
      <c r="S289" s="243">
        <v>0</v>
      </c>
      <c r="T289" s="244">
        <f>S289*H289</f>
        <v>0</v>
      </c>
      <c r="AR289" s="25" t="s">
        <v>264</v>
      </c>
      <c r="AT289" s="25" t="s">
        <v>165</v>
      </c>
      <c r="AU289" s="25" t="s">
        <v>89</v>
      </c>
      <c r="AY289" s="25" t="s">
        <v>162</v>
      </c>
      <c r="BE289" s="245">
        <f>IF(N289="základní",J289,0)</f>
        <v>0</v>
      </c>
      <c r="BF289" s="245">
        <f>IF(N289="snížená",J289,0)</f>
        <v>0</v>
      </c>
      <c r="BG289" s="245">
        <f>IF(N289="zákl. přenesená",J289,0)</f>
        <v>0</v>
      </c>
      <c r="BH289" s="245">
        <f>IF(N289="sníž. přenesená",J289,0)</f>
        <v>0</v>
      </c>
      <c r="BI289" s="245">
        <f>IF(N289="nulová",J289,0)</f>
        <v>0</v>
      </c>
      <c r="BJ289" s="25" t="s">
        <v>87</v>
      </c>
      <c r="BK289" s="245">
        <f>ROUND(I289*H289,1)</f>
        <v>0</v>
      </c>
      <c r="BL289" s="25" t="s">
        <v>264</v>
      </c>
      <c r="BM289" s="25" t="s">
        <v>569</v>
      </c>
    </row>
    <row r="290" s="12" customFormat="1">
      <c r="B290" s="246"/>
      <c r="C290" s="247"/>
      <c r="D290" s="248" t="s">
        <v>171</v>
      </c>
      <c r="E290" s="249" t="s">
        <v>36</v>
      </c>
      <c r="F290" s="250" t="s">
        <v>87</v>
      </c>
      <c r="G290" s="247"/>
      <c r="H290" s="251">
        <v>1</v>
      </c>
      <c r="I290" s="252"/>
      <c r="J290" s="247"/>
      <c r="K290" s="247"/>
      <c r="L290" s="253"/>
      <c r="M290" s="254"/>
      <c r="N290" s="255"/>
      <c r="O290" s="255"/>
      <c r="P290" s="255"/>
      <c r="Q290" s="255"/>
      <c r="R290" s="255"/>
      <c r="S290" s="255"/>
      <c r="T290" s="256"/>
      <c r="AT290" s="257" t="s">
        <v>171</v>
      </c>
      <c r="AU290" s="257" t="s">
        <v>89</v>
      </c>
      <c r="AV290" s="12" t="s">
        <v>89</v>
      </c>
      <c r="AW290" s="12" t="s">
        <v>42</v>
      </c>
      <c r="AX290" s="12" t="s">
        <v>87</v>
      </c>
      <c r="AY290" s="257" t="s">
        <v>162</v>
      </c>
    </row>
    <row r="291" s="1" customFormat="1" ht="25.5" customHeight="1">
      <c r="B291" s="48"/>
      <c r="C291" s="235" t="s">
        <v>570</v>
      </c>
      <c r="D291" s="235" t="s">
        <v>165</v>
      </c>
      <c r="E291" s="236" t="s">
        <v>571</v>
      </c>
      <c r="F291" s="237" t="s">
        <v>572</v>
      </c>
      <c r="G291" s="238" t="s">
        <v>168</v>
      </c>
      <c r="H291" s="239">
        <v>1</v>
      </c>
      <c r="I291" s="240"/>
      <c r="J291" s="239">
        <f>ROUND(I291*H291,1)</f>
        <v>0</v>
      </c>
      <c r="K291" s="237" t="s">
        <v>36</v>
      </c>
      <c r="L291" s="74"/>
      <c r="M291" s="241" t="s">
        <v>36</v>
      </c>
      <c r="N291" s="242" t="s">
        <v>50</v>
      </c>
      <c r="O291" s="49"/>
      <c r="P291" s="243">
        <f>O291*H291</f>
        <v>0</v>
      </c>
      <c r="Q291" s="243">
        <v>0</v>
      </c>
      <c r="R291" s="243">
        <f>Q291*H291</f>
        <v>0</v>
      </c>
      <c r="S291" s="243">
        <v>0</v>
      </c>
      <c r="T291" s="244">
        <f>S291*H291</f>
        <v>0</v>
      </c>
      <c r="AR291" s="25" t="s">
        <v>264</v>
      </c>
      <c r="AT291" s="25" t="s">
        <v>165</v>
      </c>
      <c r="AU291" s="25" t="s">
        <v>89</v>
      </c>
      <c r="AY291" s="25" t="s">
        <v>162</v>
      </c>
      <c r="BE291" s="245">
        <f>IF(N291="základní",J291,0)</f>
        <v>0</v>
      </c>
      <c r="BF291" s="245">
        <f>IF(N291="snížená",J291,0)</f>
        <v>0</v>
      </c>
      <c r="BG291" s="245">
        <f>IF(N291="zákl. přenesená",J291,0)</f>
        <v>0</v>
      </c>
      <c r="BH291" s="245">
        <f>IF(N291="sníž. přenesená",J291,0)</f>
        <v>0</v>
      </c>
      <c r="BI291" s="245">
        <f>IF(N291="nulová",J291,0)</f>
        <v>0</v>
      </c>
      <c r="BJ291" s="25" t="s">
        <v>87</v>
      </c>
      <c r="BK291" s="245">
        <f>ROUND(I291*H291,1)</f>
        <v>0</v>
      </c>
      <c r="BL291" s="25" t="s">
        <v>264</v>
      </c>
      <c r="BM291" s="25" t="s">
        <v>573</v>
      </c>
    </row>
    <row r="292" s="12" customFormat="1">
      <c r="B292" s="246"/>
      <c r="C292" s="247"/>
      <c r="D292" s="248" t="s">
        <v>171</v>
      </c>
      <c r="E292" s="249" t="s">
        <v>36</v>
      </c>
      <c r="F292" s="250" t="s">
        <v>87</v>
      </c>
      <c r="G292" s="247"/>
      <c r="H292" s="251">
        <v>1</v>
      </c>
      <c r="I292" s="252"/>
      <c r="J292" s="247"/>
      <c r="K292" s="247"/>
      <c r="L292" s="253"/>
      <c r="M292" s="254"/>
      <c r="N292" s="255"/>
      <c r="O292" s="255"/>
      <c r="P292" s="255"/>
      <c r="Q292" s="255"/>
      <c r="R292" s="255"/>
      <c r="S292" s="255"/>
      <c r="T292" s="256"/>
      <c r="AT292" s="257" t="s">
        <v>171</v>
      </c>
      <c r="AU292" s="257" t="s">
        <v>89</v>
      </c>
      <c r="AV292" s="12" t="s">
        <v>89</v>
      </c>
      <c r="AW292" s="12" t="s">
        <v>42</v>
      </c>
      <c r="AX292" s="12" t="s">
        <v>87</v>
      </c>
      <c r="AY292" s="257" t="s">
        <v>162</v>
      </c>
    </row>
    <row r="293" s="1" customFormat="1" ht="16.5" customHeight="1">
      <c r="B293" s="48"/>
      <c r="C293" s="235" t="s">
        <v>574</v>
      </c>
      <c r="D293" s="235" t="s">
        <v>165</v>
      </c>
      <c r="E293" s="236" t="s">
        <v>575</v>
      </c>
      <c r="F293" s="237" t="s">
        <v>576</v>
      </c>
      <c r="G293" s="238" t="s">
        <v>168</v>
      </c>
      <c r="H293" s="239">
        <v>1</v>
      </c>
      <c r="I293" s="240"/>
      <c r="J293" s="239">
        <f>ROUND(I293*H293,1)</f>
        <v>0</v>
      </c>
      <c r="K293" s="237" t="s">
        <v>36</v>
      </c>
      <c r="L293" s="74"/>
      <c r="M293" s="241" t="s">
        <v>36</v>
      </c>
      <c r="N293" s="242" t="s">
        <v>50</v>
      </c>
      <c r="O293" s="49"/>
      <c r="P293" s="243">
        <f>O293*H293</f>
        <v>0</v>
      </c>
      <c r="Q293" s="243">
        <v>0</v>
      </c>
      <c r="R293" s="243">
        <f>Q293*H293</f>
        <v>0</v>
      </c>
      <c r="S293" s="243">
        <v>0</v>
      </c>
      <c r="T293" s="244">
        <f>S293*H293</f>
        <v>0</v>
      </c>
      <c r="AR293" s="25" t="s">
        <v>264</v>
      </c>
      <c r="AT293" s="25" t="s">
        <v>165</v>
      </c>
      <c r="AU293" s="25" t="s">
        <v>89</v>
      </c>
      <c r="AY293" s="25" t="s">
        <v>162</v>
      </c>
      <c r="BE293" s="245">
        <f>IF(N293="základní",J293,0)</f>
        <v>0</v>
      </c>
      <c r="BF293" s="245">
        <f>IF(N293="snížená",J293,0)</f>
        <v>0</v>
      </c>
      <c r="BG293" s="245">
        <f>IF(N293="zákl. přenesená",J293,0)</f>
        <v>0</v>
      </c>
      <c r="BH293" s="245">
        <f>IF(N293="sníž. přenesená",J293,0)</f>
        <v>0</v>
      </c>
      <c r="BI293" s="245">
        <f>IF(N293="nulová",J293,0)</f>
        <v>0</v>
      </c>
      <c r="BJ293" s="25" t="s">
        <v>87</v>
      </c>
      <c r="BK293" s="245">
        <f>ROUND(I293*H293,1)</f>
        <v>0</v>
      </c>
      <c r="BL293" s="25" t="s">
        <v>264</v>
      </c>
      <c r="BM293" s="25" t="s">
        <v>577</v>
      </c>
    </row>
    <row r="294" s="12" customFormat="1">
      <c r="B294" s="246"/>
      <c r="C294" s="247"/>
      <c r="D294" s="248" t="s">
        <v>171</v>
      </c>
      <c r="E294" s="249" t="s">
        <v>36</v>
      </c>
      <c r="F294" s="250" t="s">
        <v>87</v>
      </c>
      <c r="G294" s="247"/>
      <c r="H294" s="251">
        <v>1</v>
      </c>
      <c r="I294" s="252"/>
      <c r="J294" s="247"/>
      <c r="K294" s="247"/>
      <c r="L294" s="253"/>
      <c r="M294" s="254"/>
      <c r="N294" s="255"/>
      <c r="O294" s="255"/>
      <c r="P294" s="255"/>
      <c r="Q294" s="255"/>
      <c r="R294" s="255"/>
      <c r="S294" s="255"/>
      <c r="T294" s="256"/>
      <c r="AT294" s="257" t="s">
        <v>171</v>
      </c>
      <c r="AU294" s="257" t="s">
        <v>89</v>
      </c>
      <c r="AV294" s="12" t="s">
        <v>89</v>
      </c>
      <c r="AW294" s="12" t="s">
        <v>42</v>
      </c>
      <c r="AX294" s="12" t="s">
        <v>87</v>
      </c>
      <c r="AY294" s="257" t="s">
        <v>162</v>
      </c>
    </row>
    <row r="295" s="1" customFormat="1" ht="16.5" customHeight="1">
      <c r="B295" s="48"/>
      <c r="C295" s="235" t="s">
        <v>578</v>
      </c>
      <c r="D295" s="235" t="s">
        <v>165</v>
      </c>
      <c r="E295" s="236" t="s">
        <v>579</v>
      </c>
      <c r="F295" s="237" t="s">
        <v>580</v>
      </c>
      <c r="G295" s="238" t="s">
        <v>168</v>
      </c>
      <c r="H295" s="239">
        <v>1</v>
      </c>
      <c r="I295" s="240"/>
      <c r="J295" s="239">
        <f>ROUND(I295*H295,1)</f>
        <v>0</v>
      </c>
      <c r="K295" s="237" t="s">
        <v>36</v>
      </c>
      <c r="L295" s="74"/>
      <c r="M295" s="241" t="s">
        <v>36</v>
      </c>
      <c r="N295" s="242" t="s">
        <v>50</v>
      </c>
      <c r="O295" s="49"/>
      <c r="P295" s="243">
        <f>O295*H295</f>
        <v>0</v>
      </c>
      <c r="Q295" s="243">
        <v>0</v>
      </c>
      <c r="R295" s="243">
        <f>Q295*H295</f>
        <v>0</v>
      </c>
      <c r="S295" s="243">
        <v>0</v>
      </c>
      <c r="T295" s="244">
        <f>S295*H295</f>
        <v>0</v>
      </c>
      <c r="AR295" s="25" t="s">
        <v>264</v>
      </c>
      <c r="AT295" s="25" t="s">
        <v>165</v>
      </c>
      <c r="AU295" s="25" t="s">
        <v>89</v>
      </c>
      <c r="AY295" s="25" t="s">
        <v>162</v>
      </c>
      <c r="BE295" s="245">
        <f>IF(N295="základní",J295,0)</f>
        <v>0</v>
      </c>
      <c r="BF295" s="245">
        <f>IF(N295="snížená",J295,0)</f>
        <v>0</v>
      </c>
      <c r="BG295" s="245">
        <f>IF(N295="zákl. přenesená",J295,0)</f>
        <v>0</v>
      </c>
      <c r="BH295" s="245">
        <f>IF(N295="sníž. přenesená",J295,0)</f>
        <v>0</v>
      </c>
      <c r="BI295" s="245">
        <f>IF(N295="nulová",J295,0)</f>
        <v>0</v>
      </c>
      <c r="BJ295" s="25" t="s">
        <v>87</v>
      </c>
      <c r="BK295" s="245">
        <f>ROUND(I295*H295,1)</f>
        <v>0</v>
      </c>
      <c r="BL295" s="25" t="s">
        <v>264</v>
      </c>
      <c r="BM295" s="25" t="s">
        <v>581</v>
      </c>
    </row>
    <row r="296" s="12" customFormat="1">
      <c r="B296" s="246"/>
      <c r="C296" s="247"/>
      <c r="D296" s="248" t="s">
        <v>171</v>
      </c>
      <c r="E296" s="249" t="s">
        <v>36</v>
      </c>
      <c r="F296" s="250" t="s">
        <v>87</v>
      </c>
      <c r="G296" s="247"/>
      <c r="H296" s="251">
        <v>1</v>
      </c>
      <c r="I296" s="252"/>
      <c r="J296" s="247"/>
      <c r="K296" s="247"/>
      <c r="L296" s="253"/>
      <c r="M296" s="254"/>
      <c r="N296" s="255"/>
      <c r="O296" s="255"/>
      <c r="P296" s="255"/>
      <c r="Q296" s="255"/>
      <c r="R296" s="255"/>
      <c r="S296" s="255"/>
      <c r="T296" s="256"/>
      <c r="AT296" s="257" t="s">
        <v>171</v>
      </c>
      <c r="AU296" s="257" t="s">
        <v>89</v>
      </c>
      <c r="AV296" s="12" t="s">
        <v>89</v>
      </c>
      <c r="AW296" s="12" t="s">
        <v>42</v>
      </c>
      <c r="AX296" s="12" t="s">
        <v>87</v>
      </c>
      <c r="AY296" s="257" t="s">
        <v>162</v>
      </c>
    </row>
    <row r="297" s="1" customFormat="1" ht="16.5" customHeight="1">
      <c r="B297" s="48"/>
      <c r="C297" s="235" t="s">
        <v>582</v>
      </c>
      <c r="D297" s="235" t="s">
        <v>165</v>
      </c>
      <c r="E297" s="236" t="s">
        <v>583</v>
      </c>
      <c r="F297" s="237" t="s">
        <v>584</v>
      </c>
      <c r="G297" s="238" t="s">
        <v>168</v>
      </c>
      <c r="H297" s="239">
        <v>1</v>
      </c>
      <c r="I297" s="240"/>
      <c r="J297" s="239">
        <f>ROUND(I297*H297,1)</f>
        <v>0</v>
      </c>
      <c r="K297" s="237" t="s">
        <v>36</v>
      </c>
      <c r="L297" s="74"/>
      <c r="M297" s="241" t="s">
        <v>36</v>
      </c>
      <c r="N297" s="242" t="s">
        <v>50</v>
      </c>
      <c r="O297" s="49"/>
      <c r="P297" s="243">
        <f>O297*H297</f>
        <v>0</v>
      </c>
      <c r="Q297" s="243">
        <v>0</v>
      </c>
      <c r="R297" s="243">
        <f>Q297*H297</f>
        <v>0</v>
      </c>
      <c r="S297" s="243">
        <v>0</v>
      </c>
      <c r="T297" s="244">
        <f>S297*H297</f>
        <v>0</v>
      </c>
      <c r="AR297" s="25" t="s">
        <v>264</v>
      </c>
      <c r="AT297" s="25" t="s">
        <v>165</v>
      </c>
      <c r="AU297" s="25" t="s">
        <v>89</v>
      </c>
      <c r="AY297" s="25" t="s">
        <v>162</v>
      </c>
      <c r="BE297" s="245">
        <f>IF(N297="základní",J297,0)</f>
        <v>0</v>
      </c>
      <c r="BF297" s="245">
        <f>IF(N297="snížená",J297,0)</f>
        <v>0</v>
      </c>
      <c r="BG297" s="245">
        <f>IF(N297="zákl. přenesená",J297,0)</f>
        <v>0</v>
      </c>
      <c r="BH297" s="245">
        <f>IF(N297="sníž. přenesená",J297,0)</f>
        <v>0</v>
      </c>
      <c r="BI297" s="245">
        <f>IF(N297="nulová",J297,0)</f>
        <v>0</v>
      </c>
      <c r="BJ297" s="25" t="s">
        <v>87</v>
      </c>
      <c r="BK297" s="245">
        <f>ROUND(I297*H297,1)</f>
        <v>0</v>
      </c>
      <c r="BL297" s="25" t="s">
        <v>264</v>
      </c>
      <c r="BM297" s="25" t="s">
        <v>585</v>
      </c>
    </row>
    <row r="298" s="12" customFormat="1">
      <c r="B298" s="246"/>
      <c r="C298" s="247"/>
      <c r="D298" s="248" t="s">
        <v>171</v>
      </c>
      <c r="E298" s="249" t="s">
        <v>36</v>
      </c>
      <c r="F298" s="250" t="s">
        <v>87</v>
      </c>
      <c r="G298" s="247"/>
      <c r="H298" s="251">
        <v>1</v>
      </c>
      <c r="I298" s="252"/>
      <c r="J298" s="247"/>
      <c r="K298" s="247"/>
      <c r="L298" s="253"/>
      <c r="M298" s="254"/>
      <c r="N298" s="255"/>
      <c r="O298" s="255"/>
      <c r="P298" s="255"/>
      <c r="Q298" s="255"/>
      <c r="R298" s="255"/>
      <c r="S298" s="255"/>
      <c r="T298" s="256"/>
      <c r="AT298" s="257" t="s">
        <v>171</v>
      </c>
      <c r="AU298" s="257" t="s">
        <v>89</v>
      </c>
      <c r="AV298" s="12" t="s">
        <v>89</v>
      </c>
      <c r="AW298" s="12" t="s">
        <v>42</v>
      </c>
      <c r="AX298" s="12" t="s">
        <v>87</v>
      </c>
      <c r="AY298" s="257" t="s">
        <v>162</v>
      </c>
    </row>
    <row r="299" s="1" customFormat="1" ht="16.5" customHeight="1">
      <c r="B299" s="48"/>
      <c r="C299" s="235" t="s">
        <v>586</v>
      </c>
      <c r="D299" s="235" t="s">
        <v>165</v>
      </c>
      <c r="E299" s="236" t="s">
        <v>587</v>
      </c>
      <c r="F299" s="237" t="s">
        <v>588</v>
      </c>
      <c r="G299" s="238" t="s">
        <v>168</v>
      </c>
      <c r="H299" s="239">
        <v>1</v>
      </c>
      <c r="I299" s="240"/>
      <c r="J299" s="239">
        <f>ROUND(I299*H299,1)</f>
        <v>0</v>
      </c>
      <c r="K299" s="237" t="s">
        <v>36</v>
      </c>
      <c r="L299" s="74"/>
      <c r="M299" s="241" t="s">
        <v>36</v>
      </c>
      <c r="N299" s="242" t="s">
        <v>50</v>
      </c>
      <c r="O299" s="49"/>
      <c r="P299" s="243">
        <f>O299*H299</f>
        <v>0</v>
      </c>
      <c r="Q299" s="243">
        <v>0</v>
      </c>
      <c r="R299" s="243">
        <f>Q299*H299</f>
        <v>0</v>
      </c>
      <c r="S299" s="243">
        <v>0</v>
      </c>
      <c r="T299" s="244">
        <f>S299*H299</f>
        <v>0</v>
      </c>
      <c r="AR299" s="25" t="s">
        <v>264</v>
      </c>
      <c r="AT299" s="25" t="s">
        <v>165</v>
      </c>
      <c r="AU299" s="25" t="s">
        <v>89</v>
      </c>
      <c r="AY299" s="25" t="s">
        <v>162</v>
      </c>
      <c r="BE299" s="245">
        <f>IF(N299="základní",J299,0)</f>
        <v>0</v>
      </c>
      <c r="BF299" s="245">
        <f>IF(N299="snížená",J299,0)</f>
        <v>0</v>
      </c>
      <c r="BG299" s="245">
        <f>IF(N299="zákl. přenesená",J299,0)</f>
        <v>0</v>
      </c>
      <c r="BH299" s="245">
        <f>IF(N299="sníž. přenesená",J299,0)</f>
        <v>0</v>
      </c>
      <c r="BI299" s="245">
        <f>IF(N299="nulová",J299,0)</f>
        <v>0</v>
      </c>
      <c r="BJ299" s="25" t="s">
        <v>87</v>
      </c>
      <c r="BK299" s="245">
        <f>ROUND(I299*H299,1)</f>
        <v>0</v>
      </c>
      <c r="BL299" s="25" t="s">
        <v>264</v>
      </c>
      <c r="BM299" s="25" t="s">
        <v>589</v>
      </c>
    </row>
    <row r="300" s="12" customFormat="1">
      <c r="B300" s="246"/>
      <c r="C300" s="247"/>
      <c r="D300" s="248" t="s">
        <v>171</v>
      </c>
      <c r="E300" s="249" t="s">
        <v>36</v>
      </c>
      <c r="F300" s="250" t="s">
        <v>87</v>
      </c>
      <c r="G300" s="247"/>
      <c r="H300" s="251">
        <v>1</v>
      </c>
      <c r="I300" s="252"/>
      <c r="J300" s="247"/>
      <c r="K300" s="247"/>
      <c r="L300" s="253"/>
      <c r="M300" s="254"/>
      <c r="N300" s="255"/>
      <c r="O300" s="255"/>
      <c r="P300" s="255"/>
      <c r="Q300" s="255"/>
      <c r="R300" s="255"/>
      <c r="S300" s="255"/>
      <c r="T300" s="256"/>
      <c r="AT300" s="257" t="s">
        <v>171</v>
      </c>
      <c r="AU300" s="257" t="s">
        <v>89</v>
      </c>
      <c r="AV300" s="12" t="s">
        <v>89</v>
      </c>
      <c r="AW300" s="12" t="s">
        <v>42</v>
      </c>
      <c r="AX300" s="12" t="s">
        <v>87</v>
      </c>
      <c r="AY300" s="257" t="s">
        <v>162</v>
      </c>
    </row>
    <row r="301" s="1" customFormat="1" ht="16.5" customHeight="1">
      <c r="B301" s="48"/>
      <c r="C301" s="235" t="s">
        <v>590</v>
      </c>
      <c r="D301" s="235" t="s">
        <v>165</v>
      </c>
      <c r="E301" s="236" t="s">
        <v>591</v>
      </c>
      <c r="F301" s="237" t="s">
        <v>592</v>
      </c>
      <c r="G301" s="238" t="s">
        <v>168</v>
      </c>
      <c r="H301" s="239">
        <v>6</v>
      </c>
      <c r="I301" s="240"/>
      <c r="J301" s="239">
        <f>ROUND(I301*H301,1)</f>
        <v>0</v>
      </c>
      <c r="K301" s="237" t="s">
        <v>36</v>
      </c>
      <c r="L301" s="74"/>
      <c r="M301" s="241" t="s">
        <v>36</v>
      </c>
      <c r="N301" s="242" t="s">
        <v>50</v>
      </c>
      <c r="O301" s="49"/>
      <c r="P301" s="243">
        <f>O301*H301</f>
        <v>0</v>
      </c>
      <c r="Q301" s="243">
        <v>0</v>
      </c>
      <c r="R301" s="243">
        <f>Q301*H301</f>
        <v>0</v>
      </c>
      <c r="S301" s="243">
        <v>0</v>
      </c>
      <c r="T301" s="244">
        <f>S301*H301</f>
        <v>0</v>
      </c>
      <c r="AR301" s="25" t="s">
        <v>264</v>
      </c>
      <c r="AT301" s="25" t="s">
        <v>165</v>
      </c>
      <c r="AU301" s="25" t="s">
        <v>89</v>
      </c>
      <c r="AY301" s="25" t="s">
        <v>162</v>
      </c>
      <c r="BE301" s="245">
        <f>IF(N301="základní",J301,0)</f>
        <v>0</v>
      </c>
      <c r="BF301" s="245">
        <f>IF(N301="snížená",J301,0)</f>
        <v>0</v>
      </c>
      <c r="BG301" s="245">
        <f>IF(N301="zákl. přenesená",J301,0)</f>
        <v>0</v>
      </c>
      <c r="BH301" s="245">
        <f>IF(N301="sníž. přenesená",J301,0)</f>
        <v>0</v>
      </c>
      <c r="BI301" s="245">
        <f>IF(N301="nulová",J301,0)</f>
        <v>0</v>
      </c>
      <c r="BJ301" s="25" t="s">
        <v>87</v>
      </c>
      <c r="BK301" s="245">
        <f>ROUND(I301*H301,1)</f>
        <v>0</v>
      </c>
      <c r="BL301" s="25" t="s">
        <v>264</v>
      </c>
      <c r="BM301" s="25" t="s">
        <v>593</v>
      </c>
    </row>
    <row r="302" s="12" customFormat="1">
      <c r="B302" s="246"/>
      <c r="C302" s="247"/>
      <c r="D302" s="248" t="s">
        <v>171</v>
      </c>
      <c r="E302" s="249" t="s">
        <v>36</v>
      </c>
      <c r="F302" s="250" t="s">
        <v>187</v>
      </c>
      <c r="G302" s="247"/>
      <c r="H302" s="251">
        <v>6</v>
      </c>
      <c r="I302" s="252"/>
      <c r="J302" s="247"/>
      <c r="K302" s="247"/>
      <c r="L302" s="253"/>
      <c r="M302" s="254"/>
      <c r="N302" s="255"/>
      <c r="O302" s="255"/>
      <c r="P302" s="255"/>
      <c r="Q302" s="255"/>
      <c r="R302" s="255"/>
      <c r="S302" s="255"/>
      <c r="T302" s="256"/>
      <c r="AT302" s="257" t="s">
        <v>171</v>
      </c>
      <c r="AU302" s="257" t="s">
        <v>89</v>
      </c>
      <c r="AV302" s="12" t="s">
        <v>89</v>
      </c>
      <c r="AW302" s="12" t="s">
        <v>42</v>
      </c>
      <c r="AX302" s="12" t="s">
        <v>87</v>
      </c>
      <c r="AY302" s="257" t="s">
        <v>162</v>
      </c>
    </row>
    <row r="303" s="1" customFormat="1" ht="16.5" customHeight="1">
      <c r="B303" s="48"/>
      <c r="C303" s="235" t="s">
        <v>594</v>
      </c>
      <c r="D303" s="235" t="s">
        <v>165</v>
      </c>
      <c r="E303" s="236" t="s">
        <v>595</v>
      </c>
      <c r="F303" s="237" t="s">
        <v>596</v>
      </c>
      <c r="G303" s="238" t="s">
        <v>168</v>
      </c>
      <c r="H303" s="239">
        <v>1</v>
      </c>
      <c r="I303" s="240"/>
      <c r="J303" s="239">
        <f>ROUND(I303*H303,1)</f>
        <v>0</v>
      </c>
      <c r="K303" s="237" t="s">
        <v>36</v>
      </c>
      <c r="L303" s="74"/>
      <c r="M303" s="241" t="s">
        <v>36</v>
      </c>
      <c r="N303" s="242" t="s">
        <v>50</v>
      </c>
      <c r="O303" s="49"/>
      <c r="P303" s="243">
        <f>O303*H303</f>
        <v>0</v>
      </c>
      <c r="Q303" s="243">
        <v>0</v>
      </c>
      <c r="R303" s="243">
        <f>Q303*H303</f>
        <v>0</v>
      </c>
      <c r="S303" s="243">
        <v>0</v>
      </c>
      <c r="T303" s="244">
        <f>S303*H303</f>
        <v>0</v>
      </c>
      <c r="AR303" s="25" t="s">
        <v>264</v>
      </c>
      <c r="AT303" s="25" t="s">
        <v>165</v>
      </c>
      <c r="AU303" s="25" t="s">
        <v>89</v>
      </c>
      <c r="AY303" s="25" t="s">
        <v>162</v>
      </c>
      <c r="BE303" s="245">
        <f>IF(N303="základní",J303,0)</f>
        <v>0</v>
      </c>
      <c r="BF303" s="245">
        <f>IF(N303="snížená",J303,0)</f>
        <v>0</v>
      </c>
      <c r="BG303" s="245">
        <f>IF(N303="zákl. přenesená",J303,0)</f>
        <v>0</v>
      </c>
      <c r="BH303" s="245">
        <f>IF(N303="sníž. přenesená",J303,0)</f>
        <v>0</v>
      </c>
      <c r="BI303" s="245">
        <f>IF(N303="nulová",J303,0)</f>
        <v>0</v>
      </c>
      <c r="BJ303" s="25" t="s">
        <v>87</v>
      </c>
      <c r="BK303" s="245">
        <f>ROUND(I303*H303,1)</f>
        <v>0</v>
      </c>
      <c r="BL303" s="25" t="s">
        <v>264</v>
      </c>
      <c r="BM303" s="25" t="s">
        <v>597</v>
      </c>
    </row>
    <row r="304" s="12" customFormat="1">
      <c r="B304" s="246"/>
      <c r="C304" s="247"/>
      <c r="D304" s="248" t="s">
        <v>171</v>
      </c>
      <c r="E304" s="249" t="s">
        <v>36</v>
      </c>
      <c r="F304" s="250" t="s">
        <v>87</v>
      </c>
      <c r="G304" s="247"/>
      <c r="H304" s="251">
        <v>1</v>
      </c>
      <c r="I304" s="252"/>
      <c r="J304" s="247"/>
      <c r="K304" s="247"/>
      <c r="L304" s="253"/>
      <c r="M304" s="254"/>
      <c r="N304" s="255"/>
      <c r="O304" s="255"/>
      <c r="P304" s="255"/>
      <c r="Q304" s="255"/>
      <c r="R304" s="255"/>
      <c r="S304" s="255"/>
      <c r="T304" s="256"/>
      <c r="AT304" s="257" t="s">
        <v>171</v>
      </c>
      <c r="AU304" s="257" t="s">
        <v>89</v>
      </c>
      <c r="AV304" s="12" t="s">
        <v>89</v>
      </c>
      <c r="AW304" s="12" t="s">
        <v>42</v>
      </c>
      <c r="AX304" s="12" t="s">
        <v>87</v>
      </c>
      <c r="AY304" s="257" t="s">
        <v>162</v>
      </c>
    </row>
    <row r="305" s="1" customFormat="1" ht="16.5" customHeight="1">
      <c r="B305" s="48"/>
      <c r="C305" s="235" t="s">
        <v>598</v>
      </c>
      <c r="D305" s="235" t="s">
        <v>165</v>
      </c>
      <c r="E305" s="236" t="s">
        <v>599</v>
      </c>
      <c r="F305" s="237" t="s">
        <v>600</v>
      </c>
      <c r="G305" s="238" t="s">
        <v>168</v>
      </c>
      <c r="H305" s="239">
        <v>2</v>
      </c>
      <c r="I305" s="240"/>
      <c r="J305" s="239">
        <f>ROUND(I305*H305,1)</f>
        <v>0</v>
      </c>
      <c r="K305" s="237" t="s">
        <v>36</v>
      </c>
      <c r="L305" s="74"/>
      <c r="M305" s="241" t="s">
        <v>36</v>
      </c>
      <c r="N305" s="242" t="s">
        <v>50</v>
      </c>
      <c r="O305" s="49"/>
      <c r="P305" s="243">
        <f>O305*H305</f>
        <v>0</v>
      </c>
      <c r="Q305" s="243">
        <v>0</v>
      </c>
      <c r="R305" s="243">
        <f>Q305*H305</f>
        <v>0</v>
      </c>
      <c r="S305" s="243">
        <v>0</v>
      </c>
      <c r="T305" s="244">
        <f>S305*H305</f>
        <v>0</v>
      </c>
      <c r="AR305" s="25" t="s">
        <v>264</v>
      </c>
      <c r="AT305" s="25" t="s">
        <v>165</v>
      </c>
      <c r="AU305" s="25" t="s">
        <v>89</v>
      </c>
      <c r="AY305" s="25" t="s">
        <v>162</v>
      </c>
      <c r="BE305" s="245">
        <f>IF(N305="základní",J305,0)</f>
        <v>0</v>
      </c>
      <c r="BF305" s="245">
        <f>IF(N305="snížená",J305,0)</f>
        <v>0</v>
      </c>
      <c r="BG305" s="245">
        <f>IF(N305="zákl. přenesená",J305,0)</f>
        <v>0</v>
      </c>
      <c r="BH305" s="245">
        <f>IF(N305="sníž. přenesená",J305,0)</f>
        <v>0</v>
      </c>
      <c r="BI305" s="245">
        <f>IF(N305="nulová",J305,0)</f>
        <v>0</v>
      </c>
      <c r="BJ305" s="25" t="s">
        <v>87</v>
      </c>
      <c r="BK305" s="245">
        <f>ROUND(I305*H305,1)</f>
        <v>0</v>
      </c>
      <c r="BL305" s="25" t="s">
        <v>264</v>
      </c>
      <c r="BM305" s="25" t="s">
        <v>601</v>
      </c>
    </row>
    <row r="306" s="12" customFormat="1">
      <c r="B306" s="246"/>
      <c r="C306" s="247"/>
      <c r="D306" s="248" t="s">
        <v>171</v>
      </c>
      <c r="E306" s="249" t="s">
        <v>36</v>
      </c>
      <c r="F306" s="250" t="s">
        <v>89</v>
      </c>
      <c r="G306" s="247"/>
      <c r="H306" s="251">
        <v>2</v>
      </c>
      <c r="I306" s="252"/>
      <c r="J306" s="247"/>
      <c r="K306" s="247"/>
      <c r="L306" s="253"/>
      <c r="M306" s="254"/>
      <c r="N306" s="255"/>
      <c r="O306" s="255"/>
      <c r="P306" s="255"/>
      <c r="Q306" s="255"/>
      <c r="R306" s="255"/>
      <c r="S306" s="255"/>
      <c r="T306" s="256"/>
      <c r="AT306" s="257" t="s">
        <v>171</v>
      </c>
      <c r="AU306" s="257" t="s">
        <v>89</v>
      </c>
      <c r="AV306" s="12" t="s">
        <v>89</v>
      </c>
      <c r="AW306" s="12" t="s">
        <v>42</v>
      </c>
      <c r="AX306" s="12" t="s">
        <v>87</v>
      </c>
      <c r="AY306" s="257" t="s">
        <v>162</v>
      </c>
    </row>
    <row r="307" s="1" customFormat="1" ht="16.5" customHeight="1">
      <c r="B307" s="48"/>
      <c r="C307" s="235" t="s">
        <v>602</v>
      </c>
      <c r="D307" s="235" t="s">
        <v>165</v>
      </c>
      <c r="E307" s="236" t="s">
        <v>603</v>
      </c>
      <c r="F307" s="237" t="s">
        <v>604</v>
      </c>
      <c r="G307" s="238" t="s">
        <v>168</v>
      </c>
      <c r="H307" s="239">
        <v>1</v>
      </c>
      <c r="I307" s="240"/>
      <c r="J307" s="239">
        <f>ROUND(I307*H307,1)</f>
        <v>0</v>
      </c>
      <c r="K307" s="237" t="s">
        <v>36</v>
      </c>
      <c r="L307" s="74"/>
      <c r="M307" s="241" t="s">
        <v>36</v>
      </c>
      <c r="N307" s="242" t="s">
        <v>50</v>
      </c>
      <c r="O307" s="49"/>
      <c r="P307" s="243">
        <f>O307*H307</f>
        <v>0</v>
      </c>
      <c r="Q307" s="243">
        <v>0</v>
      </c>
      <c r="R307" s="243">
        <f>Q307*H307</f>
        <v>0</v>
      </c>
      <c r="S307" s="243">
        <v>0</v>
      </c>
      <c r="T307" s="244">
        <f>S307*H307</f>
        <v>0</v>
      </c>
      <c r="AR307" s="25" t="s">
        <v>264</v>
      </c>
      <c r="AT307" s="25" t="s">
        <v>165</v>
      </c>
      <c r="AU307" s="25" t="s">
        <v>89</v>
      </c>
      <c r="AY307" s="25" t="s">
        <v>162</v>
      </c>
      <c r="BE307" s="245">
        <f>IF(N307="základní",J307,0)</f>
        <v>0</v>
      </c>
      <c r="BF307" s="245">
        <f>IF(N307="snížená",J307,0)</f>
        <v>0</v>
      </c>
      <c r="BG307" s="245">
        <f>IF(N307="zákl. přenesená",J307,0)</f>
        <v>0</v>
      </c>
      <c r="BH307" s="245">
        <f>IF(N307="sníž. přenesená",J307,0)</f>
        <v>0</v>
      </c>
      <c r="BI307" s="245">
        <f>IF(N307="nulová",J307,0)</f>
        <v>0</v>
      </c>
      <c r="BJ307" s="25" t="s">
        <v>87</v>
      </c>
      <c r="BK307" s="245">
        <f>ROUND(I307*H307,1)</f>
        <v>0</v>
      </c>
      <c r="BL307" s="25" t="s">
        <v>264</v>
      </c>
      <c r="BM307" s="25" t="s">
        <v>605</v>
      </c>
    </row>
    <row r="308" s="12" customFormat="1">
      <c r="B308" s="246"/>
      <c r="C308" s="247"/>
      <c r="D308" s="248" t="s">
        <v>171</v>
      </c>
      <c r="E308" s="249" t="s">
        <v>36</v>
      </c>
      <c r="F308" s="250" t="s">
        <v>87</v>
      </c>
      <c r="G308" s="247"/>
      <c r="H308" s="251">
        <v>1</v>
      </c>
      <c r="I308" s="252"/>
      <c r="J308" s="247"/>
      <c r="K308" s="247"/>
      <c r="L308" s="253"/>
      <c r="M308" s="254"/>
      <c r="N308" s="255"/>
      <c r="O308" s="255"/>
      <c r="P308" s="255"/>
      <c r="Q308" s="255"/>
      <c r="R308" s="255"/>
      <c r="S308" s="255"/>
      <c r="T308" s="256"/>
      <c r="AT308" s="257" t="s">
        <v>171</v>
      </c>
      <c r="AU308" s="257" t="s">
        <v>89</v>
      </c>
      <c r="AV308" s="12" t="s">
        <v>89</v>
      </c>
      <c r="AW308" s="12" t="s">
        <v>42</v>
      </c>
      <c r="AX308" s="12" t="s">
        <v>87</v>
      </c>
      <c r="AY308" s="257" t="s">
        <v>162</v>
      </c>
    </row>
    <row r="309" s="1" customFormat="1" ht="16.5" customHeight="1">
      <c r="B309" s="48"/>
      <c r="C309" s="235" t="s">
        <v>606</v>
      </c>
      <c r="D309" s="235" t="s">
        <v>165</v>
      </c>
      <c r="E309" s="236" t="s">
        <v>607</v>
      </c>
      <c r="F309" s="237" t="s">
        <v>580</v>
      </c>
      <c r="G309" s="238" t="s">
        <v>168</v>
      </c>
      <c r="H309" s="239">
        <v>1</v>
      </c>
      <c r="I309" s="240"/>
      <c r="J309" s="239">
        <f>ROUND(I309*H309,1)</f>
        <v>0</v>
      </c>
      <c r="K309" s="237" t="s">
        <v>36</v>
      </c>
      <c r="L309" s="74"/>
      <c r="M309" s="241" t="s">
        <v>36</v>
      </c>
      <c r="N309" s="242" t="s">
        <v>50</v>
      </c>
      <c r="O309" s="49"/>
      <c r="P309" s="243">
        <f>O309*H309</f>
        <v>0</v>
      </c>
      <c r="Q309" s="243">
        <v>0</v>
      </c>
      <c r="R309" s="243">
        <f>Q309*H309</f>
        <v>0</v>
      </c>
      <c r="S309" s="243">
        <v>0</v>
      </c>
      <c r="T309" s="244">
        <f>S309*H309</f>
        <v>0</v>
      </c>
      <c r="AR309" s="25" t="s">
        <v>264</v>
      </c>
      <c r="AT309" s="25" t="s">
        <v>165</v>
      </c>
      <c r="AU309" s="25" t="s">
        <v>89</v>
      </c>
      <c r="AY309" s="25" t="s">
        <v>162</v>
      </c>
      <c r="BE309" s="245">
        <f>IF(N309="základní",J309,0)</f>
        <v>0</v>
      </c>
      <c r="BF309" s="245">
        <f>IF(N309="snížená",J309,0)</f>
        <v>0</v>
      </c>
      <c r="BG309" s="245">
        <f>IF(N309="zákl. přenesená",J309,0)</f>
        <v>0</v>
      </c>
      <c r="BH309" s="245">
        <f>IF(N309="sníž. přenesená",J309,0)</f>
        <v>0</v>
      </c>
      <c r="BI309" s="245">
        <f>IF(N309="nulová",J309,0)</f>
        <v>0</v>
      </c>
      <c r="BJ309" s="25" t="s">
        <v>87</v>
      </c>
      <c r="BK309" s="245">
        <f>ROUND(I309*H309,1)</f>
        <v>0</v>
      </c>
      <c r="BL309" s="25" t="s">
        <v>264</v>
      </c>
      <c r="BM309" s="25" t="s">
        <v>608</v>
      </c>
    </row>
    <row r="310" s="12" customFormat="1">
      <c r="B310" s="246"/>
      <c r="C310" s="247"/>
      <c r="D310" s="248" t="s">
        <v>171</v>
      </c>
      <c r="E310" s="249" t="s">
        <v>36</v>
      </c>
      <c r="F310" s="250" t="s">
        <v>87</v>
      </c>
      <c r="G310" s="247"/>
      <c r="H310" s="251">
        <v>1</v>
      </c>
      <c r="I310" s="252"/>
      <c r="J310" s="247"/>
      <c r="K310" s="247"/>
      <c r="L310" s="253"/>
      <c r="M310" s="254"/>
      <c r="N310" s="255"/>
      <c r="O310" s="255"/>
      <c r="P310" s="255"/>
      <c r="Q310" s="255"/>
      <c r="R310" s="255"/>
      <c r="S310" s="255"/>
      <c r="T310" s="256"/>
      <c r="AT310" s="257" t="s">
        <v>171</v>
      </c>
      <c r="AU310" s="257" t="s">
        <v>89</v>
      </c>
      <c r="AV310" s="12" t="s">
        <v>89</v>
      </c>
      <c r="AW310" s="12" t="s">
        <v>42</v>
      </c>
      <c r="AX310" s="12" t="s">
        <v>87</v>
      </c>
      <c r="AY310" s="257" t="s">
        <v>162</v>
      </c>
    </row>
    <row r="311" s="11" customFormat="1" ht="37.44001" customHeight="1">
      <c r="B311" s="219"/>
      <c r="C311" s="220"/>
      <c r="D311" s="221" t="s">
        <v>78</v>
      </c>
      <c r="E311" s="222" t="s">
        <v>159</v>
      </c>
      <c r="F311" s="222" t="s">
        <v>160</v>
      </c>
      <c r="G311" s="220"/>
      <c r="H311" s="220"/>
      <c r="I311" s="223"/>
      <c r="J311" s="224">
        <f>BK311</f>
        <v>0</v>
      </c>
      <c r="K311" s="220"/>
      <c r="L311" s="225"/>
      <c r="M311" s="226"/>
      <c r="N311" s="227"/>
      <c r="O311" s="227"/>
      <c r="P311" s="228">
        <f>P312</f>
        <v>0</v>
      </c>
      <c r="Q311" s="227"/>
      <c r="R311" s="228">
        <f>R312</f>
        <v>14.80433</v>
      </c>
      <c r="S311" s="227"/>
      <c r="T311" s="229">
        <f>T312</f>
        <v>0</v>
      </c>
      <c r="AR311" s="230" t="s">
        <v>161</v>
      </c>
      <c r="AT311" s="231" t="s">
        <v>78</v>
      </c>
      <c r="AU311" s="231" t="s">
        <v>79</v>
      </c>
      <c r="AY311" s="230" t="s">
        <v>162</v>
      </c>
      <c r="BK311" s="232">
        <f>BK312</f>
        <v>0</v>
      </c>
    </row>
    <row r="312" s="11" customFormat="1" ht="19.92" customHeight="1">
      <c r="B312" s="219"/>
      <c r="C312" s="220"/>
      <c r="D312" s="221" t="s">
        <v>78</v>
      </c>
      <c r="E312" s="233" t="s">
        <v>609</v>
      </c>
      <c r="F312" s="233" t="s">
        <v>610</v>
      </c>
      <c r="G312" s="220"/>
      <c r="H312" s="220"/>
      <c r="I312" s="223"/>
      <c r="J312" s="234">
        <f>BK312</f>
        <v>0</v>
      </c>
      <c r="K312" s="220"/>
      <c r="L312" s="225"/>
      <c r="M312" s="226"/>
      <c r="N312" s="227"/>
      <c r="O312" s="227"/>
      <c r="P312" s="228">
        <f>SUM(P313:P339)</f>
        <v>0</v>
      </c>
      <c r="Q312" s="227"/>
      <c r="R312" s="228">
        <f>SUM(R313:R339)</f>
        <v>14.80433</v>
      </c>
      <c r="S312" s="227"/>
      <c r="T312" s="229">
        <f>SUM(T313:T339)</f>
        <v>0</v>
      </c>
      <c r="AR312" s="230" t="s">
        <v>161</v>
      </c>
      <c r="AT312" s="231" t="s">
        <v>78</v>
      </c>
      <c r="AU312" s="231" t="s">
        <v>87</v>
      </c>
      <c r="AY312" s="230" t="s">
        <v>162</v>
      </c>
      <c r="BK312" s="232">
        <f>SUM(BK313:BK339)</f>
        <v>0</v>
      </c>
    </row>
    <row r="313" s="1" customFormat="1" ht="25.5" customHeight="1">
      <c r="B313" s="48"/>
      <c r="C313" s="235" t="s">
        <v>611</v>
      </c>
      <c r="D313" s="235" t="s">
        <v>165</v>
      </c>
      <c r="E313" s="236" t="s">
        <v>612</v>
      </c>
      <c r="F313" s="237" t="s">
        <v>613</v>
      </c>
      <c r="G313" s="238" t="s">
        <v>614</v>
      </c>
      <c r="H313" s="239">
        <v>0.5</v>
      </c>
      <c r="I313" s="240"/>
      <c r="J313" s="239">
        <f>ROUND(I313*H313,1)</f>
        <v>0</v>
      </c>
      <c r="K313" s="237" t="s">
        <v>239</v>
      </c>
      <c r="L313" s="74"/>
      <c r="M313" s="241" t="s">
        <v>36</v>
      </c>
      <c r="N313" s="242" t="s">
        <v>50</v>
      </c>
      <c r="O313" s="49"/>
      <c r="P313" s="243">
        <f>O313*H313</f>
        <v>0</v>
      </c>
      <c r="Q313" s="243">
        <v>2.2563399999999998</v>
      </c>
      <c r="R313" s="243">
        <f>Q313*H313</f>
        <v>1.1281699999999999</v>
      </c>
      <c r="S313" s="243">
        <v>0</v>
      </c>
      <c r="T313" s="244">
        <f>S313*H313</f>
        <v>0</v>
      </c>
      <c r="AR313" s="25" t="s">
        <v>169</v>
      </c>
      <c r="AT313" s="25" t="s">
        <v>165</v>
      </c>
      <c r="AU313" s="25" t="s">
        <v>89</v>
      </c>
      <c r="AY313" s="25" t="s">
        <v>162</v>
      </c>
      <c r="BE313" s="245">
        <f>IF(N313="základní",J313,0)</f>
        <v>0</v>
      </c>
      <c r="BF313" s="245">
        <f>IF(N313="snížená",J313,0)</f>
        <v>0</v>
      </c>
      <c r="BG313" s="245">
        <f>IF(N313="zákl. přenesená",J313,0)</f>
        <v>0</v>
      </c>
      <c r="BH313" s="245">
        <f>IF(N313="sníž. přenesená",J313,0)</f>
        <v>0</v>
      </c>
      <c r="BI313" s="245">
        <f>IF(N313="nulová",J313,0)</f>
        <v>0</v>
      </c>
      <c r="BJ313" s="25" t="s">
        <v>87</v>
      </c>
      <c r="BK313" s="245">
        <f>ROUND(I313*H313,1)</f>
        <v>0</v>
      </c>
      <c r="BL313" s="25" t="s">
        <v>169</v>
      </c>
      <c r="BM313" s="25" t="s">
        <v>615</v>
      </c>
    </row>
    <row r="314" s="13" customFormat="1">
      <c r="B314" s="261"/>
      <c r="C314" s="262"/>
      <c r="D314" s="248" t="s">
        <v>171</v>
      </c>
      <c r="E314" s="263" t="s">
        <v>36</v>
      </c>
      <c r="F314" s="264" t="s">
        <v>616</v>
      </c>
      <c r="G314" s="262"/>
      <c r="H314" s="263" t="s">
        <v>36</v>
      </c>
      <c r="I314" s="265"/>
      <c r="J314" s="262"/>
      <c r="K314" s="262"/>
      <c r="L314" s="266"/>
      <c r="M314" s="267"/>
      <c r="N314" s="268"/>
      <c r="O314" s="268"/>
      <c r="P314" s="268"/>
      <c r="Q314" s="268"/>
      <c r="R314" s="268"/>
      <c r="S314" s="268"/>
      <c r="T314" s="269"/>
      <c r="AT314" s="270" t="s">
        <v>171</v>
      </c>
      <c r="AU314" s="270" t="s">
        <v>89</v>
      </c>
      <c r="AV314" s="13" t="s">
        <v>87</v>
      </c>
      <c r="AW314" s="13" t="s">
        <v>42</v>
      </c>
      <c r="AX314" s="13" t="s">
        <v>79</v>
      </c>
      <c r="AY314" s="270" t="s">
        <v>162</v>
      </c>
    </row>
    <row r="315" s="12" customFormat="1">
      <c r="B315" s="246"/>
      <c r="C315" s="247"/>
      <c r="D315" s="248" t="s">
        <v>171</v>
      </c>
      <c r="E315" s="249" t="s">
        <v>36</v>
      </c>
      <c r="F315" s="250" t="s">
        <v>617</v>
      </c>
      <c r="G315" s="247"/>
      <c r="H315" s="251">
        <v>0.5</v>
      </c>
      <c r="I315" s="252"/>
      <c r="J315" s="247"/>
      <c r="K315" s="247"/>
      <c r="L315" s="253"/>
      <c r="M315" s="254"/>
      <c r="N315" s="255"/>
      <c r="O315" s="255"/>
      <c r="P315" s="255"/>
      <c r="Q315" s="255"/>
      <c r="R315" s="255"/>
      <c r="S315" s="255"/>
      <c r="T315" s="256"/>
      <c r="AT315" s="257" t="s">
        <v>171</v>
      </c>
      <c r="AU315" s="257" t="s">
        <v>89</v>
      </c>
      <c r="AV315" s="12" t="s">
        <v>89</v>
      </c>
      <c r="AW315" s="12" t="s">
        <v>42</v>
      </c>
      <c r="AX315" s="12" t="s">
        <v>87</v>
      </c>
      <c r="AY315" s="257" t="s">
        <v>162</v>
      </c>
    </row>
    <row r="316" s="1" customFormat="1" ht="51" customHeight="1">
      <c r="B316" s="48"/>
      <c r="C316" s="235" t="s">
        <v>618</v>
      </c>
      <c r="D316" s="235" t="s">
        <v>165</v>
      </c>
      <c r="E316" s="236" t="s">
        <v>619</v>
      </c>
      <c r="F316" s="237" t="s">
        <v>620</v>
      </c>
      <c r="G316" s="238" t="s">
        <v>247</v>
      </c>
      <c r="H316" s="239">
        <v>30</v>
      </c>
      <c r="I316" s="240"/>
      <c r="J316" s="239">
        <f>ROUND(I316*H316,1)</f>
        <v>0</v>
      </c>
      <c r="K316" s="237" t="s">
        <v>239</v>
      </c>
      <c r="L316" s="74"/>
      <c r="M316" s="241" t="s">
        <v>36</v>
      </c>
      <c r="N316" s="242" t="s">
        <v>50</v>
      </c>
      <c r="O316" s="49"/>
      <c r="P316" s="243">
        <f>O316*H316</f>
        <v>0</v>
      </c>
      <c r="Q316" s="243">
        <v>0</v>
      </c>
      <c r="R316" s="243">
        <f>Q316*H316</f>
        <v>0</v>
      </c>
      <c r="S316" s="243">
        <v>0</v>
      </c>
      <c r="T316" s="244">
        <f>S316*H316</f>
        <v>0</v>
      </c>
      <c r="AR316" s="25" t="s">
        <v>169</v>
      </c>
      <c r="AT316" s="25" t="s">
        <v>165</v>
      </c>
      <c r="AU316" s="25" t="s">
        <v>89</v>
      </c>
      <c r="AY316" s="25" t="s">
        <v>162</v>
      </c>
      <c r="BE316" s="245">
        <f>IF(N316="základní",J316,0)</f>
        <v>0</v>
      </c>
      <c r="BF316" s="245">
        <f>IF(N316="snížená",J316,0)</f>
        <v>0</v>
      </c>
      <c r="BG316" s="245">
        <f>IF(N316="zákl. přenesená",J316,0)</f>
        <v>0</v>
      </c>
      <c r="BH316" s="245">
        <f>IF(N316="sníž. přenesená",J316,0)</f>
        <v>0</v>
      </c>
      <c r="BI316" s="245">
        <f>IF(N316="nulová",J316,0)</f>
        <v>0</v>
      </c>
      <c r="BJ316" s="25" t="s">
        <v>87</v>
      </c>
      <c r="BK316" s="245">
        <f>ROUND(I316*H316,1)</f>
        <v>0</v>
      </c>
      <c r="BL316" s="25" t="s">
        <v>169</v>
      </c>
      <c r="BM316" s="25" t="s">
        <v>621</v>
      </c>
    </row>
    <row r="317" s="13" customFormat="1">
      <c r="B317" s="261"/>
      <c r="C317" s="262"/>
      <c r="D317" s="248" t="s">
        <v>171</v>
      </c>
      <c r="E317" s="263" t="s">
        <v>36</v>
      </c>
      <c r="F317" s="264" t="s">
        <v>278</v>
      </c>
      <c r="G317" s="262"/>
      <c r="H317" s="263" t="s">
        <v>36</v>
      </c>
      <c r="I317" s="265"/>
      <c r="J317" s="262"/>
      <c r="K317" s="262"/>
      <c r="L317" s="266"/>
      <c r="M317" s="267"/>
      <c r="N317" s="268"/>
      <c r="O317" s="268"/>
      <c r="P317" s="268"/>
      <c r="Q317" s="268"/>
      <c r="R317" s="268"/>
      <c r="S317" s="268"/>
      <c r="T317" s="269"/>
      <c r="AT317" s="270" t="s">
        <v>171</v>
      </c>
      <c r="AU317" s="270" t="s">
        <v>89</v>
      </c>
      <c r="AV317" s="13" t="s">
        <v>87</v>
      </c>
      <c r="AW317" s="13" t="s">
        <v>42</v>
      </c>
      <c r="AX317" s="13" t="s">
        <v>79</v>
      </c>
      <c r="AY317" s="270" t="s">
        <v>162</v>
      </c>
    </row>
    <row r="318" s="12" customFormat="1">
      <c r="B318" s="246"/>
      <c r="C318" s="247"/>
      <c r="D318" s="248" t="s">
        <v>171</v>
      </c>
      <c r="E318" s="249" t="s">
        <v>36</v>
      </c>
      <c r="F318" s="250" t="s">
        <v>286</v>
      </c>
      <c r="G318" s="247"/>
      <c r="H318" s="251">
        <v>30</v>
      </c>
      <c r="I318" s="252"/>
      <c r="J318" s="247"/>
      <c r="K318" s="247"/>
      <c r="L318" s="253"/>
      <c r="M318" s="254"/>
      <c r="N318" s="255"/>
      <c r="O318" s="255"/>
      <c r="P318" s="255"/>
      <c r="Q318" s="255"/>
      <c r="R318" s="255"/>
      <c r="S318" s="255"/>
      <c r="T318" s="256"/>
      <c r="AT318" s="257" t="s">
        <v>171</v>
      </c>
      <c r="AU318" s="257" t="s">
        <v>89</v>
      </c>
      <c r="AV318" s="12" t="s">
        <v>89</v>
      </c>
      <c r="AW318" s="12" t="s">
        <v>42</v>
      </c>
      <c r="AX318" s="12" t="s">
        <v>87</v>
      </c>
      <c r="AY318" s="257" t="s">
        <v>162</v>
      </c>
    </row>
    <row r="319" s="1" customFormat="1" ht="51" customHeight="1">
      <c r="B319" s="48"/>
      <c r="C319" s="235" t="s">
        <v>622</v>
      </c>
      <c r="D319" s="235" t="s">
        <v>165</v>
      </c>
      <c r="E319" s="236" t="s">
        <v>623</v>
      </c>
      <c r="F319" s="237" t="s">
        <v>624</v>
      </c>
      <c r="G319" s="238" t="s">
        <v>247</v>
      </c>
      <c r="H319" s="239">
        <v>15</v>
      </c>
      <c r="I319" s="240"/>
      <c r="J319" s="239">
        <f>ROUND(I319*H319,1)</f>
        <v>0</v>
      </c>
      <c r="K319" s="237" t="s">
        <v>239</v>
      </c>
      <c r="L319" s="74"/>
      <c r="M319" s="241" t="s">
        <v>36</v>
      </c>
      <c r="N319" s="242" t="s">
        <v>50</v>
      </c>
      <c r="O319" s="49"/>
      <c r="P319" s="243">
        <f>O319*H319</f>
        <v>0</v>
      </c>
      <c r="Q319" s="243">
        <v>0</v>
      </c>
      <c r="R319" s="243">
        <f>Q319*H319</f>
        <v>0</v>
      </c>
      <c r="S319" s="243">
        <v>0</v>
      </c>
      <c r="T319" s="244">
        <f>S319*H319</f>
        <v>0</v>
      </c>
      <c r="AR319" s="25" t="s">
        <v>169</v>
      </c>
      <c r="AT319" s="25" t="s">
        <v>165</v>
      </c>
      <c r="AU319" s="25" t="s">
        <v>89</v>
      </c>
      <c r="AY319" s="25" t="s">
        <v>162</v>
      </c>
      <c r="BE319" s="245">
        <f>IF(N319="základní",J319,0)</f>
        <v>0</v>
      </c>
      <c r="BF319" s="245">
        <f>IF(N319="snížená",J319,0)</f>
        <v>0</v>
      </c>
      <c r="BG319" s="245">
        <f>IF(N319="zákl. přenesená",J319,0)</f>
        <v>0</v>
      </c>
      <c r="BH319" s="245">
        <f>IF(N319="sníž. přenesená",J319,0)</f>
        <v>0</v>
      </c>
      <c r="BI319" s="245">
        <f>IF(N319="nulová",J319,0)</f>
        <v>0</v>
      </c>
      <c r="BJ319" s="25" t="s">
        <v>87</v>
      </c>
      <c r="BK319" s="245">
        <f>ROUND(I319*H319,1)</f>
        <v>0</v>
      </c>
      <c r="BL319" s="25" t="s">
        <v>169</v>
      </c>
      <c r="BM319" s="25" t="s">
        <v>625</v>
      </c>
    </row>
    <row r="320" s="13" customFormat="1">
      <c r="B320" s="261"/>
      <c r="C320" s="262"/>
      <c r="D320" s="248" t="s">
        <v>171</v>
      </c>
      <c r="E320" s="263" t="s">
        <v>36</v>
      </c>
      <c r="F320" s="264" t="s">
        <v>278</v>
      </c>
      <c r="G320" s="262"/>
      <c r="H320" s="263" t="s">
        <v>36</v>
      </c>
      <c r="I320" s="265"/>
      <c r="J320" s="262"/>
      <c r="K320" s="262"/>
      <c r="L320" s="266"/>
      <c r="M320" s="267"/>
      <c r="N320" s="268"/>
      <c r="O320" s="268"/>
      <c r="P320" s="268"/>
      <c r="Q320" s="268"/>
      <c r="R320" s="268"/>
      <c r="S320" s="268"/>
      <c r="T320" s="269"/>
      <c r="AT320" s="270" t="s">
        <v>171</v>
      </c>
      <c r="AU320" s="270" t="s">
        <v>89</v>
      </c>
      <c r="AV320" s="13" t="s">
        <v>87</v>
      </c>
      <c r="AW320" s="13" t="s">
        <v>42</v>
      </c>
      <c r="AX320" s="13" t="s">
        <v>79</v>
      </c>
      <c r="AY320" s="270" t="s">
        <v>162</v>
      </c>
    </row>
    <row r="321" s="12" customFormat="1">
      <c r="B321" s="246"/>
      <c r="C321" s="247"/>
      <c r="D321" s="248" t="s">
        <v>171</v>
      </c>
      <c r="E321" s="249" t="s">
        <v>36</v>
      </c>
      <c r="F321" s="250" t="s">
        <v>10</v>
      </c>
      <c r="G321" s="247"/>
      <c r="H321" s="251">
        <v>15</v>
      </c>
      <c r="I321" s="252"/>
      <c r="J321" s="247"/>
      <c r="K321" s="247"/>
      <c r="L321" s="253"/>
      <c r="M321" s="254"/>
      <c r="N321" s="255"/>
      <c r="O321" s="255"/>
      <c r="P321" s="255"/>
      <c r="Q321" s="255"/>
      <c r="R321" s="255"/>
      <c r="S321" s="255"/>
      <c r="T321" s="256"/>
      <c r="AT321" s="257" t="s">
        <v>171</v>
      </c>
      <c r="AU321" s="257" t="s">
        <v>89</v>
      </c>
      <c r="AV321" s="12" t="s">
        <v>89</v>
      </c>
      <c r="AW321" s="12" t="s">
        <v>42</v>
      </c>
      <c r="AX321" s="12" t="s">
        <v>87</v>
      </c>
      <c r="AY321" s="257" t="s">
        <v>162</v>
      </c>
    </row>
    <row r="322" s="1" customFormat="1" ht="63.75" customHeight="1">
      <c r="B322" s="48"/>
      <c r="C322" s="235" t="s">
        <v>626</v>
      </c>
      <c r="D322" s="235" t="s">
        <v>165</v>
      </c>
      <c r="E322" s="236" t="s">
        <v>627</v>
      </c>
      <c r="F322" s="237" t="s">
        <v>628</v>
      </c>
      <c r="G322" s="238" t="s">
        <v>174</v>
      </c>
      <c r="H322" s="239">
        <v>1</v>
      </c>
      <c r="I322" s="240"/>
      <c r="J322" s="239">
        <f>ROUND(I322*H322,1)</f>
        <v>0</v>
      </c>
      <c r="K322" s="237" t="s">
        <v>239</v>
      </c>
      <c r="L322" s="74"/>
      <c r="M322" s="241" t="s">
        <v>36</v>
      </c>
      <c r="N322" s="242" t="s">
        <v>50</v>
      </c>
      <c r="O322" s="49"/>
      <c r="P322" s="243">
        <f>O322*H322</f>
        <v>0</v>
      </c>
      <c r="Q322" s="243">
        <v>1.78986</v>
      </c>
      <c r="R322" s="243">
        <f>Q322*H322</f>
        <v>1.78986</v>
      </c>
      <c r="S322" s="243">
        <v>0</v>
      </c>
      <c r="T322" s="244">
        <f>S322*H322</f>
        <v>0</v>
      </c>
      <c r="AR322" s="25" t="s">
        <v>169</v>
      </c>
      <c r="AT322" s="25" t="s">
        <v>165</v>
      </c>
      <c r="AU322" s="25" t="s">
        <v>89</v>
      </c>
      <c r="AY322" s="25" t="s">
        <v>162</v>
      </c>
      <c r="BE322" s="245">
        <f>IF(N322="základní",J322,0)</f>
        <v>0</v>
      </c>
      <c r="BF322" s="245">
        <f>IF(N322="snížená",J322,0)</f>
        <v>0</v>
      </c>
      <c r="BG322" s="245">
        <f>IF(N322="zákl. přenesená",J322,0)</f>
        <v>0</v>
      </c>
      <c r="BH322" s="245">
        <f>IF(N322="sníž. přenesená",J322,0)</f>
        <v>0</v>
      </c>
      <c r="BI322" s="245">
        <f>IF(N322="nulová",J322,0)</f>
        <v>0</v>
      </c>
      <c r="BJ322" s="25" t="s">
        <v>87</v>
      </c>
      <c r="BK322" s="245">
        <f>ROUND(I322*H322,1)</f>
        <v>0</v>
      </c>
      <c r="BL322" s="25" t="s">
        <v>169</v>
      </c>
      <c r="BM322" s="25" t="s">
        <v>629</v>
      </c>
    </row>
    <row r="323" s="13" customFormat="1">
      <c r="B323" s="261"/>
      <c r="C323" s="262"/>
      <c r="D323" s="248" t="s">
        <v>171</v>
      </c>
      <c r="E323" s="263" t="s">
        <v>36</v>
      </c>
      <c r="F323" s="264" t="s">
        <v>278</v>
      </c>
      <c r="G323" s="262"/>
      <c r="H323" s="263" t="s">
        <v>36</v>
      </c>
      <c r="I323" s="265"/>
      <c r="J323" s="262"/>
      <c r="K323" s="262"/>
      <c r="L323" s="266"/>
      <c r="M323" s="267"/>
      <c r="N323" s="268"/>
      <c r="O323" s="268"/>
      <c r="P323" s="268"/>
      <c r="Q323" s="268"/>
      <c r="R323" s="268"/>
      <c r="S323" s="268"/>
      <c r="T323" s="269"/>
      <c r="AT323" s="270" t="s">
        <v>171</v>
      </c>
      <c r="AU323" s="270" t="s">
        <v>89</v>
      </c>
      <c r="AV323" s="13" t="s">
        <v>87</v>
      </c>
      <c r="AW323" s="13" t="s">
        <v>42</v>
      </c>
      <c r="AX323" s="13" t="s">
        <v>79</v>
      </c>
      <c r="AY323" s="270" t="s">
        <v>162</v>
      </c>
    </row>
    <row r="324" s="12" customFormat="1">
      <c r="B324" s="246"/>
      <c r="C324" s="247"/>
      <c r="D324" s="248" t="s">
        <v>171</v>
      </c>
      <c r="E324" s="249" t="s">
        <v>36</v>
      </c>
      <c r="F324" s="250" t="s">
        <v>87</v>
      </c>
      <c r="G324" s="247"/>
      <c r="H324" s="251">
        <v>1</v>
      </c>
      <c r="I324" s="252"/>
      <c r="J324" s="247"/>
      <c r="K324" s="247"/>
      <c r="L324" s="253"/>
      <c r="M324" s="254"/>
      <c r="N324" s="255"/>
      <c r="O324" s="255"/>
      <c r="P324" s="255"/>
      <c r="Q324" s="255"/>
      <c r="R324" s="255"/>
      <c r="S324" s="255"/>
      <c r="T324" s="256"/>
      <c r="AT324" s="257" t="s">
        <v>171</v>
      </c>
      <c r="AU324" s="257" t="s">
        <v>89</v>
      </c>
      <c r="AV324" s="12" t="s">
        <v>89</v>
      </c>
      <c r="AW324" s="12" t="s">
        <v>42</v>
      </c>
      <c r="AX324" s="12" t="s">
        <v>87</v>
      </c>
      <c r="AY324" s="257" t="s">
        <v>162</v>
      </c>
    </row>
    <row r="325" s="1" customFormat="1" ht="38.25" customHeight="1">
      <c r="B325" s="48"/>
      <c r="C325" s="235" t="s">
        <v>630</v>
      </c>
      <c r="D325" s="235" t="s">
        <v>165</v>
      </c>
      <c r="E325" s="236" t="s">
        <v>631</v>
      </c>
      <c r="F325" s="237" t="s">
        <v>632</v>
      </c>
      <c r="G325" s="238" t="s">
        <v>247</v>
      </c>
      <c r="H325" s="239">
        <v>45</v>
      </c>
      <c r="I325" s="240"/>
      <c r="J325" s="239">
        <f>ROUND(I325*H325,1)</f>
        <v>0</v>
      </c>
      <c r="K325" s="237" t="s">
        <v>239</v>
      </c>
      <c r="L325" s="74"/>
      <c r="M325" s="241" t="s">
        <v>36</v>
      </c>
      <c r="N325" s="242" t="s">
        <v>50</v>
      </c>
      <c r="O325" s="49"/>
      <c r="P325" s="243">
        <f>O325*H325</f>
        <v>0</v>
      </c>
      <c r="Q325" s="243">
        <v>0.15614</v>
      </c>
      <c r="R325" s="243">
        <f>Q325*H325</f>
        <v>7.0263</v>
      </c>
      <c r="S325" s="243">
        <v>0</v>
      </c>
      <c r="T325" s="244">
        <f>S325*H325</f>
        <v>0</v>
      </c>
      <c r="AR325" s="25" t="s">
        <v>169</v>
      </c>
      <c r="AT325" s="25" t="s">
        <v>165</v>
      </c>
      <c r="AU325" s="25" t="s">
        <v>89</v>
      </c>
      <c r="AY325" s="25" t="s">
        <v>162</v>
      </c>
      <c r="BE325" s="245">
        <f>IF(N325="základní",J325,0)</f>
        <v>0</v>
      </c>
      <c r="BF325" s="245">
        <f>IF(N325="snížená",J325,0)</f>
        <v>0</v>
      </c>
      <c r="BG325" s="245">
        <f>IF(N325="zákl. přenesená",J325,0)</f>
        <v>0</v>
      </c>
      <c r="BH325" s="245">
        <f>IF(N325="sníž. přenesená",J325,0)</f>
        <v>0</v>
      </c>
      <c r="BI325" s="245">
        <f>IF(N325="nulová",J325,0)</f>
        <v>0</v>
      </c>
      <c r="BJ325" s="25" t="s">
        <v>87</v>
      </c>
      <c r="BK325" s="245">
        <f>ROUND(I325*H325,1)</f>
        <v>0</v>
      </c>
      <c r="BL325" s="25" t="s">
        <v>169</v>
      </c>
      <c r="BM325" s="25" t="s">
        <v>633</v>
      </c>
    </row>
    <row r="326" s="13" customFormat="1">
      <c r="B326" s="261"/>
      <c r="C326" s="262"/>
      <c r="D326" s="248" t="s">
        <v>171</v>
      </c>
      <c r="E326" s="263" t="s">
        <v>36</v>
      </c>
      <c r="F326" s="264" t="s">
        <v>278</v>
      </c>
      <c r="G326" s="262"/>
      <c r="H326" s="263" t="s">
        <v>36</v>
      </c>
      <c r="I326" s="265"/>
      <c r="J326" s="262"/>
      <c r="K326" s="262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171</v>
      </c>
      <c r="AU326" s="270" t="s">
        <v>89</v>
      </c>
      <c r="AV326" s="13" t="s">
        <v>87</v>
      </c>
      <c r="AW326" s="13" t="s">
        <v>42</v>
      </c>
      <c r="AX326" s="13" t="s">
        <v>79</v>
      </c>
      <c r="AY326" s="270" t="s">
        <v>162</v>
      </c>
    </row>
    <row r="327" s="12" customFormat="1">
      <c r="B327" s="246"/>
      <c r="C327" s="247"/>
      <c r="D327" s="248" t="s">
        <v>171</v>
      </c>
      <c r="E327" s="249" t="s">
        <v>36</v>
      </c>
      <c r="F327" s="250" t="s">
        <v>634</v>
      </c>
      <c r="G327" s="247"/>
      <c r="H327" s="251">
        <v>45</v>
      </c>
      <c r="I327" s="252"/>
      <c r="J327" s="247"/>
      <c r="K327" s="247"/>
      <c r="L327" s="253"/>
      <c r="M327" s="254"/>
      <c r="N327" s="255"/>
      <c r="O327" s="255"/>
      <c r="P327" s="255"/>
      <c r="Q327" s="255"/>
      <c r="R327" s="255"/>
      <c r="S327" s="255"/>
      <c r="T327" s="256"/>
      <c r="AT327" s="257" t="s">
        <v>171</v>
      </c>
      <c r="AU327" s="257" t="s">
        <v>89</v>
      </c>
      <c r="AV327" s="12" t="s">
        <v>89</v>
      </c>
      <c r="AW327" s="12" t="s">
        <v>42</v>
      </c>
      <c r="AX327" s="12" t="s">
        <v>87</v>
      </c>
      <c r="AY327" s="257" t="s">
        <v>162</v>
      </c>
    </row>
    <row r="328" s="1" customFormat="1" ht="38.25" customHeight="1">
      <c r="B328" s="48"/>
      <c r="C328" s="235" t="s">
        <v>635</v>
      </c>
      <c r="D328" s="235" t="s">
        <v>165</v>
      </c>
      <c r="E328" s="236" t="s">
        <v>636</v>
      </c>
      <c r="F328" s="237" t="s">
        <v>637</v>
      </c>
      <c r="G328" s="238" t="s">
        <v>247</v>
      </c>
      <c r="H328" s="239">
        <v>45</v>
      </c>
      <c r="I328" s="240"/>
      <c r="J328" s="239">
        <f>ROUND(I328*H328,1)</f>
        <v>0</v>
      </c>
      <c r="K328" s="237" t="s">
        <v>239</v>
      </c>
      <c r="L328" s="74"/>
      <c r="M328" s="241" t="s">
        <v>36</v>
      </c>
      <c r="N328" s="242" t="s">
        <v>50</v>
      </c>
      <c r="O328" s="49"/>
      <c r="P328" s="243">
        <f>O328*H328</f>
        <v>0</v>
      </c>
      <c r="Q328" s="243">
        <v>0.108</v>
      </c>
      <c r="R328" s="243">
        <f>Q328*H328</f>
        <v>4.8600000000000003</v>
      </c>
      <c r="S328" s="243">
        <v>0</v>
      </c>
      <c r="T328" s="244">
        <f>S328*H328</f>
        <v>0</v>
      </c>
      <c r="AR328" s="25" t="s">
        <v>169</v>
      </c>
      <c r="AT328" s="25" t="s">
        <v>165</v>
      </c>
      <c r="AU328" s="25" t="s">
        <v>89</v>
      </c>
      <c r="AY328" s="25" t="s">
        <v>162</v>
      </c>
      <c r="BE328" s="245">
        <f>IF(N328="základní",J328,0)</f>
        <v>0</v>
      </c>
      <c r="BF328" s="245">
        <f>IF(N328="snížená",J328,0)</f>
        <v>0</v>
      </c>
      <c r="BG328" s="245">
        <f>IF(N328="zákl. přenesená",J328,0)</f>
        <v>0</v>
      </c>
      <c r="BH328" s="245">
        <f>IF(N328="sníž. přenesená",J328,0)</f>
        <v>0</v>
      </c>
      <c r="BI328" s="245">
        <f>IF(N328="nulová",J328,0)</f>
        <v>0</v>
      </c>
      <c r="BJ328" s="25" t="s">
        <v>87</v>
      </c>
      <c r="BK328" s="245">
        <f>ROUND(I328*H328,1)</f>
        <v>0</v>
      </c>
      <c r="BL328" s="25" t="s">
        <v>169</v>
      </c>
      <c r="BM328" s="25" t="s">
        <v>638</v>
      </c>
    </row>
    <row r="329" s="13" customFormat="1">
      <c r="B329" s="261"/>
      <c r="C329" s="262"/>
      <c r="D329" s="248" t="s">
        <v>171</v>
      </c>
      <c r="E329" s="263" t="s">
        <v>36</v>
      </c>
      <c r="F329" s="264" t="s">
        <v>278</v>
      </c>
      <c r="G329" s="262"/>
      <c r="H329" s="263" t="s">
        <v>36</v>
      </c>
      <c r="I329" s="265"/>
      <c r="J329" s="262"/>
      <c r="K329" s="262"/>
      <c r="L329" s="266"/>
      <c r="M329" s="267"/>
      <c r="N329" s="268"/>
      <c r="O329" s="268"/>
      <c r="P329" s="268"/>
      <c r="Q329" s="268"/>
      <c r="R329" s="268"/>
      <c r="S329" s="268"/>
      <c r="T329" s="269"/>
      <c r="AT329" s="270" t="s">
        <v>171</v>
      </c>
      <c r="AU329" s="270" t="s">
        <v>89</v>
      </c>
      <c r="AV329" s="13" t="s">
        <v>87</v>
      </c>
      <c r="AW329" s="13" t="s">
        <v>42</v>
      </c>
      <c r="AX329" s="13" t="s">
        <v>79</v>
      </c>
      <c r="AY329" s="270" t="s">
        <v>162</v>
      </c>
    </row>
    <row r="330" s="12" customFormat="1">
      <c r="B330" s="246"/>
      <c r="C330" s="247"/>
      <c r="D330" s="248" t="s">
        <v>171</v>
      </c>
      <c r="E330" s="249" t="s">
        <v>36</v>
      </c>
      <c r="F330" s="250" t="s">
        <v>323</v>
      </c>
      <c r="G330" s="247"/>
      <c r="H330" s="251">
        <v>45</v>
      </c>
      <c r="I330" s="252"/>
      <c r="J330" s="247"/>
      <c r="K330" s="247"/>
      <c r="L330" s="253"/>
      <c r="M330" s="254"/>
      <c r="N330" s="255"/>
      <c r="O330" s="255"/>
      <c r="P330" s="255"/>
      <c r="Q330" s="255"/>
      <c r="R330" s="255"/>
      <c r="S330" s="255"/>
      <c r="T330" s="256"/>
      <c r="AT330" s="257" t="s">
        <v>171</v>
      </c>
      <c r="AU330" s="257" t="s">
        <v>89</v>
      </c>
      <c r="AV330" s="12" t="s">
        <v>89</v>
      </c>
      <c r="AW330" s="12" t="s">
        <v>42</v>
      </c>
      <c r="AX330" s="12" t="s">
        <v>87</v>
      </c>
      <c r="AY330" s="257" t="s">
        <v>162</v>
      </c>
    </row>
    <row r="331" s="1" customFormat="1" ht="25.5" customHeight="1">
      <c r="B331" s="48"/>
      <c r="C331" s="235" t="s">
        <v>639</v>
      </c>
      <c r="D331" s="235" t="s">
        <v>165</v>
      </c>
      <c r="E331" s="236" t="s">
        <v>640</v>
      </c>
      <c r="F331" s="237" t="s">
        <v>641</v>
      </c>
      <c r="G331" s="238" t="s">
        <v>247</v>
      </c>
      <c r="H331" s="239">
        <v>45</v>
      </c>
      <c r="I331" s="240"/>
      <c r="J331" s="239">
        <f>ROUND(I331*H331,1)</f>
        <v>0</v>
      </c>
      <c r="K331" s="237" t="s">
        <v>239</v>
      </c>
      <c r="L331" s="74"/>
      <c r="M331" s="241" t="s">
        <v>36</v>
      </c>
      <c r="N331" s="242" t="s">
        <v>50</v>
      </c>
      <c r="O331" s="49"/>
      <c r="P331" s="243">
        <f>O331*H331</f>
        <v>0</v>
      </c>
      <c r="Q331" s="243">
        <v>0</v>
      </c>
      <c r="R331" s="243">
        <f>Q331*H331</f>
        <v>0</v>
      </c>
      <c r="S331" s="243">
        <v>0</v>
      </c>
      <c r="T331" s="244">
        <f>S331*H331</f>
        <v>0</v>
      </c>
      <c r="AR331" s="25" t="s">
        <v>169</v>
      </c>
      <c r="AT331" s="25" t="s">
        <v>165</v>
      </c>
      <c r="AU331" s="25" t="s">
        <v>89</v>
      </c>
      <c r="AY331" s="25" t="s">
        <v>162</v>
      </c>
      <c r="BE331" s="245">
        <f>IF(N331="základní",J331,0)</f>
        <v>0</v>
      </c>
      <c r="BF331" s="245">
        <f>IF(N331="snížená",J331,0)</f>
        <v>0</v>
      </c>
      <c r="BG331" s="245">
        <f>IF(N331="zákl. přenesená",J331,0)</f>
        <v>0</v>
      </c>
      <c r="BH331" s="245">
        <f>IF(N331="sníž. přenesená",J331,0)</f>
        <v>0</v>
      </c>
      <c r="BI331" s="245">
        <f>IF(N331="nulová",J331,0)</f>
        <v>0</v>
      </c>
      <c r="BJ331" s="25" t="s">
        <v>87</v>
      </c>
      <c r="BK331" s="245">
        <f>ROUND(I331*H331,1)</f>
        <v>0</v>
      </c>
      <c r="BL331" s="25" t="s">
        <v>169</v>
      </c>
      <c r="BM331" s="25" t="s">
        <v>642</v>
      </c>
    </row>
    <row r="332" s="13" customFormat="1">
      <c r="B332" s="261"/>
      <c r="C332" s="262"/>
      <c r="D332" s="248" t="s">
        <v>171</v>
      </c>
      <c r="E332" s="263" t="s">
        <v>36</v>
      </c>
      <c r="F332" s="264" t="s">
        <v>278</v>
      </c>
      <c r="G332" s="262"/>
      <c r="H332" s="263" t="s">
        <v>36</v>
      </c>
      <c r="I332" s="265"/>
      <c r="J332" s="262"/>
      <c r="K332" s="262"/>
      <c r="L332" s="266"/>
      <c r="M332" s="267"/>
      <c r="N332" s="268"/>
      <c r="O332" s="268"/>
      <c r="P332" s="268"/>
      <c r="Q332" s="268"/>
      <c r="R332" s="268"/>
      <c r="S332" s="268"/>
      <c r="T332" s="269"/>
      <c r="AT332" s="270" t="s">
        <v>171</v>
      </c>
      <c r="AU332" s="270" t="s">
        <v>89</v>
      </c>
      <c r="AV332" s="13" t="s">
        <v>87</v>
      </c>
      <c r="AW332" s="13" t="s">
        <v>42</v>
      </c>
      <c r="AX332" s="13" t="s">
        <v>79</v>
      </c>
      <c r="AY332" s="270" t="s">
        <v>162</v>
      </c>
    </row>
    <row r="333" s="12" customFormat="1">
      <c r="B333" s="246"/>
      <c r="C333" s="247"/>
      <c r="D333" s="248" t="s">
        <v>171</v>
      </c>
      <c r="E333" s="249" t="s">
        <v>36</v>
      </c>
      <c r="F333" s="250" t="s">
        <v>323</v>
      </c>
      <c r="G333" s="247"/>
      <c r="H333" s="251">
        <v>45</v>
      </c>
      <c r="I333" s="252"/>
      <c r="J333" s="247"/>
      <c r="K333" s="247"/>
      <c r="L333" s="253"/>
      <c r="M333" s="254"/>
      <c r="N333" s="255"/>
      <c r="O333" s="255"/>
      <c r="P333" s="255"/>
      <c r="Q333" s="255"/>
      <c r="R333" s="255"/>
      <c r="S333" s="255"/>
      <c r="T333" s="256"/>
      <c r="AT333" s="257" t="s">
        <v>171</v>
      </c>
      <c r="AU333" s="257" t="s">
        <v>89</v>
      </c>
      <c r="AV333" s="12" t="s">
        <v>89</v>
      </c>
      <c r="AW333" s="12" t="s">
        <v>42</v>
      </c>
      <c r="AX333" s="12" t="s">
        <v>87</v>
      </c>
      <c r="AY333" s="257" t="s">
        <v>162</v>
      </c>
    </row>
    <row r="334" s="1" customFormat="1" ht="38.25" customHeight="1">
      <c r="B334" s="48"/>
      <c r="C334" s="235" t="s">
        <v>453</v>
      </c>
      <c r="D334" s="235" t="s">
        <v>165</v>
      </c>
      <c r="E334" s="236" t="s">
        <v>643</v>
      </c>
      <c r="F334" s="237" t="s">
        <v>644</v>
      </c>
      <c r="G334" s="238" t="s">
        <v>247</v>
      </c>
      <c r="H334" s="239">
        <v>15</v>
      </c>
      <c r="I334" s="240"/>
      <c r="J334" s="239">
        <f>ROUND(I334*H334,1)</f>
        <v>0</v>
      </c>
      <c r="K334" s="237" t="s">
        <v>239</v>
      </c>
      <c r="L334" s="74"/>
      <c r="M334" s="241" t="s">
        <v>36</v>
      </c>
      <c r="N334" s="242" t="s">
        <v>50</v>
      </c>
      <c r="O334" s="49"/>
      <c r="P334" s="243">
        <f>O334*H334</f>
        <v>0</v>
      </c>
      <c r="Q334" s="243">
        <v>0</v>
      </c>
      <c r="R334" s="243">
        <f>Q334*H334</f>
        <v>0</v>
      </c>
      <c r="S334" s="243">
        <v>0</v>
      </c>
      <c r="T334" s="244">
        <f>S334*H334</f>
        <v>0</v>
      </c>
      <c r="AR334" s="25" t="s">
        <v>169</v>
      </c>
      <c r="AT334" s="25" t="s">
        <v>165</v>
      </c>
      <c r="AU334" s="25" t="s">
        <v>89</v>
      </c>
      <c r="AY334" s="25" t="s">
        <v>162</v>
      </c>
      <c r="BE334" s="245">
        <f>IF(N334="základní",J334,0)</f>
        <v>0</v>
      </c>
      <c r="BF334" s="245">
        <f>IF(N334="snížená",J334,0)</f>
        <v>0</v>
      </c>
      <c r="BG334" s="245">
        <f>IF(N334="zákl. přenesená",J334,0)</f>
        <v>0</v>
      </c>
      <c r="BH334" s="245">
        <f>IF(N334="sníž. přenesená",J334,0)</f>
        <v>0</v>
      </c>
      <c r="BI334" s="245">
        <f>IF(N334="nulová",J334,0)</f>
        <v>0</v>
      </c>
      <c r="BJ334" s="25" t="s">
        <v>87</v>
      </c>
      <c r="BK334" s="245">
        <f>ROUND(I334*H334,1)</f>
        <v>0</v>
      </c>
      <c r="BL334" s="25" t="s">
        <v>169</v>
      </c>
      <c r="BM334" s="25" t="s">
        <v>645</v>
      </c>
    </row>
    <row r="335" s="13" customFormat="1">
      <c r="B335" s="261"/>
      <c r="C335" s="262"/>
      <c r="D335" s="248" t="s">
        <v>171</v>
      </c>
      <c r="E335" s="263" t="s">
        <v>36</v>
      </c>
      <c r="F335" s="264" t="s">
        <v>278</v>
      </c>
      <c r="G335" s="262"/>
      <c r="H335" s="263" t="s">
        <v>36</v>
      </c>
      <c r="I335" s="265"/>
      <c r="J335" s="262"/>
      <c r="K335" s="262"/>
      <c r="L335" s="266"/>
      <c r="M335" s="267"/>
      <c r="N335" s="268"/>
      <c r="O335" s="268"/>
      <c r="P335" s="268"/>
      <c r="Q335" s="268"/>
      <c r="R335" s="268"/>
      <c r="S335" s="268"/>
      <c r="T335" s="269"/>
      <c r="AT335" s="270" t="s">
        <v>171</v>
      </c>
      <c r="AU335" s="270" t="s">
        <v>89</v>
      </c>
      <c r="AV335" s="13" t="s">
        <v>87</v>
      </c>
      <c r="AW335" s="13" t="s">
        <v>42</v>
      </c>
      <c r="AX335" s="13" t="s">
        <v>79</v>
      </c>
      <c r="AY335" s="270" t="s">
        <v>162</v>
      </c>
    </row>
    <row r="336" s="12" customFormat="1">
      <c r="B336" s="246"/>
      <c r="C336" s="247"/>
      <c r="D336" s="248" t="s">
        <v>171</v>
      </c>
      <c r="E336" s="249" t="s">
        <v>36</v>
      </c>
      <c r="F336" s="250" t="s">
        <v>10</v>
      </c>
      <c r="G336" s="247"/>
      <c r="H336" s="251">
        <v>15</v>
      </c>
      <c r="I336" s="252"/>
      <c r="J336" s="247"/>
      <c r="K336" s="247"/>
      <c r="L336" s="253"/>
      <c r="M336" s="254"/>
      <c r="N336" s="255"/>
      <c r="O336" s="255"/>
      <c r="P336" s="255"/>
      <c r="Q336" s="255"/>
      <c r="R336" s="255"/>
      <c r="S336" s="255"/>
      <c r="T336" s="256"/>
      <c r="AT336" s="257" t="s">
        <v>171</v>
      </c>
      <c r="AU336" s="257" t="s">
        <v>89</v>
      </c>
      <c r="AV336" s="12" t="s">
        <v>89</v>
      </c>
      <c r="AW336" s="12" t="s">
        <v>42</v>
      </c>
      <c r="AX336" s="12" t="s">
        <v>87</v>
      </c>
      <c r="AY336" s="257" t="s">
        <v>162</v>
      </c>
    </row>
    <row r="337" s="1" customFormat="1" ht="25.5" customHeight="1">
      <c r="B337" s="48"/>
      <c r="C337" s="235" t="s">
        <v>166</v>
      </c>
      <c r="D337" s="235" t="s">
        <v>165</v>
      </c>
      <c r="E337" s="236" t="s">
        <v>646</v>
      </c>
      <c r="F337" s="237" t="s">
        <v>647</v>
      </c>
      <c r="G337" s="238" t="s">
        <v>648</v>
      </c>
      <c r="H337" s="239">
        <v>29</v>
      </c>
      <c r="I337" s="240"/>
      <c r="J337" s="239">
        <f>ROUND(I337*H337,1)</f>
        <v>0</v>
      </c>
      <c r="K337" s="237" t="s">
        <v>239</v>
      </c>
      <c r="L337" s="74"/>
      <c r="M337" s="241" t="s">
        <v>36</v>
      </c>
      <c r="N337" s="242" t="s">
        <v>50</v>
      </c>
      <c r="O337" s="49"/>
      <c r="P337" s="243">
        <f>O337*H337</f>
        <v>0</v>
      </c>
      <c r="Q337" s="243">
        <v>0</v>
      </c>
      <c r="R337" s="243">
        <f>Q337*H337</f>
        <v>0</v>
      </c>
      <c r="S337" s="243">
        <v>0</v>
      </c>
      <c r="T337" s="244">
        <f>S337*H337</f>
        <v>0</v>
      </c>
      <c r="AR337" s="25" t="s">
        <v>169</v>
      </c>
      <c r="AT337" s="25" t="s">
        <v>165</v>
      </c>
      <c r="AU337" s="25" t="s">
        <v>89</v>
      </c>
      <c r="AY337" s="25" t="s">
        <v>162</v>
      </c>
      <c r="BE337" s="245">
        <f>IF(N337="základní",J337,0)</f>
        <v>0</v>
      </c>
      <c r="BF337" s="245">
        <f>IF(N337="snížená",J337,0)</f>
        <v>0</v>
      </c>
      <c r="BG337" s="245">
        <f>IF(N337="zákl. přenesená",J337,0)</f>
        <v>0</v>
      </c>
      <c r="BH337" s="245">
        <f>IF(N337="sníž. přenesená",J337,0)</f>
        <v>0</v>
      </c>
      <c r="BI337" s="245">
        <f>IF(N337="nulová",J337,0)</f>
        <v>0</v>
      </c>
      <c r="BJ337" s="25" t="s">
        <v>87</v>
      </c>
      <c r="BK337" s="245">
        <f>ROUND(I337*H337,1)</f>
        <v>0</v>
      </c>
      <c r="BL337" s="25" t="s">
        <v>169</v>
      </c>
      <c r="BM337" s="25" t="s">
        <v>649</v>
      </c>
    </row>
    <row r="338" s="13" customFormat="1">
      <c r="B338" s="261"/>
      <c r="C338" s="262"/>
      <c r="D338" s="248" t="s">
        <v>171</v>
      </c>
      <c r="E338" s="263" t="s">
        <v>36</v>
      </c>
      <c r="F338" s="264" t="s">
        <v>278</v>
      </c>
      <c r="G338" s="262"/>
      <c r="H338" s="263" t="s">
        <v>36</v>
      </c>
      <c r="I338" s="265"/>
      <c r="J338" s="262"/>
      <c r="K338" s="262"/>
      <c r="L338" s="266"/>
      <c r="M338" s="267"/>
      <c r="N338" s="268"/>
      <c r="O338" s="268"/>
      <c r="P338" s="268"/>
      <c r="Q338" s="268"/>
      <c r="R338" s="268"/>
      <c r="S338" s="268"/>
      <c r="T338" s="269"/>
      <c r="AT338" s="270" t="s">
        <v>171</v>
      </c>
      <c r="AU338" s="270" t="s">
        <v>89</v>
      </c>
      <c r="AV338" s="13" t="s">
        <v>87</v>
      </c>
      <c r="AW338" s="13" t="s">
        <v>42</v>
      </c>
      <c r="AX338" s="13" t="s">
        <v>79</v>
      </c>
      <c r="AY338" s="270" t="s">
        <v>162</v>
      </c>
    </row>
    <row r="339" s="12" customFormat="1">
      <c r="B339" s="246"/>
      <c r="C339" s="247"/>
      <c r="D339" s="248" t="s">
        <v>171</v>
      </c>
      <c r="E339" s="249" t="s">
        <v>36</v>
      </c>
      <c r="F339" s="250" t="s">
        <v>352</v>
      </c>
      <c r="G339" s="247"/>
      <c r="H339" s="251">
        <v>29</v>
      </c>
      <c r="I339" s="252"/>
      <c r="J339" s="247"/>
      <c r="K339" s="247"/>
      <c r="L339" s="253"/>
      <c r="M339" s="258"/>
      <c r="N339" s="259"/>
      <c r="O339" s="259"/>
      <c r="P339" s="259"/>
      <c r="Q339" s="259"/>
      <c r="R339" s="259"/>
      <c r="S339" s="259"/>
      <c r="T339" s="260"/>
      <c r="AT339" s="257" t="s">
        <v>171</v>
      </c>
      <c r="AU339" s="257" t="s">
        <v>89</v>
      </c>
      <c r="AV339" s="12" t="s">
        <v>89</v>
      </c>
      <c r="AW339" s="12" t="s">
        <v>42</v>
      </c>
      <c r="AX339" s="12" t="s">
        <v>87</v>
      </c>
      <c r="AY339" s="257" t="s">
        <v>162</v>
      </c>
    </row>
    <row r="340" s="1" customFormat="1" ht="6.96" customHeight="1">
      <c r="B340" s="69"/>
      <c r="C340" s="70"/>
      <c r="D340" s="70"/>
      <c r="E340" s="70"/>
      <c r="F340" s="70"/>
      <c r="G340" s="70"/>
      <c r="H340" s="70"/>
      <c r="I340" s="180"/>
      <c r="J340" s="70"/>
      <c r="K340" s="70"/>
      <c r="L340" s="74"/>
    </row>
  </sheetData>
  <sheetProtection sheet="1" autoFilter="0" formatColumns="0" formatRows="0" objects="1" scenarios="1" spinCount="100000" saltValue="Jr/xORIW4Y8PwEOybYMvNMu+LtafYkhR1o7/ZjXx+DDOuS2fbDWapWu13dDhUpLxTS8QRMTu9ILbEFcW/A7a/w==" hashValue="NlaUYx76tBYWN1WPsHmgHeDd5sa4EvW/3h/01wlEqXMWvZFb8LfB4rBG5p5cmWNOjMr4C6K7GWAYabBfcXQnwg==" algorithmName="SHA-512" password="CC35"/>
  <autoFilter ref="C83:K339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99</v>
      </c>
      <c r="AZ2" s="280" t="s">
        <v>650</v>
      </c>
      <c r="BA2" s="280" t="s">
        <v>36</v>
      </c>
      <c r="BB2" s="280" t="s">
        <v>36</v>
      </c>
      <c r="BC2" s="280" t="s">
        <v>651</v>
      </c>
      <c r="BD2" s="280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  <c r="AZ3" s="280" t="s">
        <v>652</v>
      </c>
      <c r="BA3" s="280" t="s">
        <v>36</v>
      </c>
      <c r="BB3" s="280" t="s">
        <v>36</v>
      </c>
      <c r="BC3" s="280" t="s">
        <v>653</v>
      </c>
      <c r="BD3" s="280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  <c r="AZ4" s="280" t="s">
        <v>654</v>
      </c>
      <c r="BA4" s="280" t="s">
        <v>36</v>
      </c>
      <c r="BB4" s="280" t="s">
        <v>36</v>
      </c>
      <c r="BC4" s="280" t="s">
        <v>655</v>
      </c>
      <c r="BD4" s="280" t="s">
        <v>89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  <c r="AZ5" s="280" t="s">
        <v>656</v>
      </c>
      <c r="BA5" s="280" t="s">
        <v>36</v>
      </c>
      <c r="BB5" s="280" t="s">
        <v>36</v>
      </c>
      <c r="BC5" s="280" t="s">
        <v>657</v>
      </c>
      <c r="BD5" s="280" t="s">
        <v>89</v>
      </c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  <c r="AZ6" s="280" t="s">
        <v>658</v>
      </c>
      <c r="BA6" s="280" t="s">
        <v>36</v>
      </c>
      <c r="BB6" s="280" t="s">
        <v>36</v>
      </c>
      <c r="BC6" s="280" t="s">
        <v>653</v>
      </c>
      <c r="BD6" s="280" t="s">
        <v>89</v>
      </c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  <c r="AZ7" s="280" t="s">
        <v>659</v>
      </c>
      <c r="BA7" s="280" t="s">
        <v>36</v>
      </c>
      <c r="BB7" s="280" t="s">
        <v>36</v>
      </c>
      <c r="BC7" s="280" t="s">
        <v>660</v>
      </c>
      <c r="BD7" s="280" t="s">
        <v>89</v>
      </c>
    </row>
    <row r="8">
      <c r="B8" s="29"/>
      <c r="C8" s="30"/>
      <c r="D8" s="41" t="s">
        <v>136</v>
      </c>
      <c r="E8" s="30"/>
      <c r="F8" s="30"/>
      <c r="G8" s="30"/>
      <c r="H8" s="30"/>
      <c r="I8" s="156"/>
      <c r="J8" s="30"/>
      <c r="K8" s="32"/>
      <c r="AZ8" s="280" t="s">
        <v>661</v>
      </c>
      <c r="BA8" s="280" t="s">
        <v>662</v>
      </c>
      <c r="BB8" s="280" t="s">
        <v>36</v>
      </c>
      <c r="BC8" s="280" t="s">
        <v>663</v>
      </c>
      <c r="BD8" s="280" t="s">
        <v>89</v>
      </c>
    </row>
    <row r="9" s="1" customFormat="1" ht="16.5" customHeight="1">
      <c r="B9" s="48"/>
      <c r="C9" s="49"/>
      <c r="D9" s="49"/>
      <c r="E9" s="157" t="s">
        <v>664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1" t="s">
        <v>665</v>
      </c>
      <c r="E10" s="49"/>
      <c r="F10" s="49"/>
      <c r="G10" s="49"/>
      <c r="H10" s="49"/>
      <c r="I10" s="158"/>
      <c r="J10" s="49"/>
      <c r="K10" s="53"/>
    </row>
    <row r="11" s="1" customFormat="1" ht="36.96" customHeight="1">
      <c r="B11" s="48"/>
      <c r="C11" s="49"/>
      <c r="D11" s="49"/>
      <c r="E11" s="159" t="s">
        <v>666</v>
      </c>
      <c r="F11" s="49"/>
      <c r="G11" s="49"/>
      <c r="H11" s="49"/>
      <c r="I11" s="158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8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0" t="s">
        <v>22</v>
      </c>
      <c r="J13" s="36" t="s">
        <v>36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0" t="s">
        <v>26</v>
      </c>
      <c r="J14" s="161" t="str">
        <f>'Rekapitulace stavby'!AN8</f>
        <v>23. 4. 2018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8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0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25</v>
      </c>
      <c r="F17" s="49"/>
      <c r="G17" s="49"/>
      <c r="H17" s="49"/>
      <c r="I17" s="160" t="s">
        <v>35</v>
      </c>
      <c r="J17" s="36" t="s">
        <v>36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8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0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0" t="s">
        <v>35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8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0" t="s">
        <v>33</v>
      </c>
      <c r="J22" s="36" t="s">
        <v>40</v>
      </c>
      <c r="K22" s="53"/>
    </row>
    <row r="23" s="1" customFormat="1" ht="18" customHeight="1">
      <c r="B23" s="48"/>
      <c r="C23" s="49"/>
      <c r="D23" s="49"/>
      <c r="E23" s="36" t="s">
        <v>41</v>
      </c>
      <c r="F23" s="49"/>
      <c r="G23" s="49"/>
      <c r="H23" s="49"/>
      <c r="I23" s="160" t="s">
        <v>35</v>
      </c>
      <c r="J23" s="36" t="s">
        <v>36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8"/>
      <c r="J24" s="49"/>
      <c r="K24" s="53"/>
    </row>
    <row r="25" s="1" customFormat="1" ht="14.4" customHeight="1">
      <c r="B25" s="48"/>
      <c r="C25" s="49"/>
      <c r="D25" s="41" t="s">
        <v>43</v>
      </c>
      <c r="E25" s="49"/>
      <c r="F25" s="49"/>
      <c r="G25" s="49"/>
      <c r="H25" s="49"/>
      <c r="I25" s="158"/>
      <c r="J25" s="49"/>
      <c r="K25" s="53"/>
    </row>
    <row r="26" s="7" customFormat="1" ht="16.5" customHeight="1">
      <c r="B26" s="162"/>
      <c r="C26" s="163"/>
      <c r="D26" s="163"/>
      <c r="E26" s="46" t="s">
        <v>36</v>
      </c>
      <c r="F26" s="46"/>
      <c r="G26" s="46"/>
      <c r="H26" s="46"/>
      <c r="I26" s="164"/>
      <c r="J26" s="163"/>
      <c r="K26" s="165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8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25.44" customHeight="1">
      <c r="B29" s="48"/>
      <c r="C29" s="49"/>
      <c r="D29" s="168" t="s">
        <v>45</v>
      </c>
      <c r="E29" s="49"/>
      <c r="F29" s="49"/>
      <c r="G29" s="49"/>
      <c r="H29" s="49"/>
      <c r="I29" s="158"/>
      <c r="J29" s="169">
        <f>ROUND(J93,1)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6"/>
      <c r="J30" s="108"/>
      <c r="K30" s="167"/>
    </row>
    <row r="31" s="1" customFormat="1" ht="14.4" customHeight="1">
      <c r="B31" s="48"/>
      <c r="C31" s="49"/>
      <c r="D31" s="49"/>
      <c r="E31" s="49"/>
      <c r="F31" s="54" t="s">
        <v>47</v>
      </c>
      <c r="G31" s="49"/>
      <c r="H31" s="49"/>
      <c r="I31" s="170" t="s">
        <v>46</v>
      </c>
      <c r="J31" s="54" t="s">
        <v>48</v>
      </c>
      <c r="K31" s="53"/>
    </row>
    <row r="32" s="1" customFormat="1" ht="14.4" customHeight="1">
      <c r="B32" s="48"/>
      <c r="C32" s="49"/>
      <c r="D32" s="57" t="s">
        <v>49</v>
      </c>
      <c r="E32" s="57" t="s">
        <v>50</v>
      </c>
      <c r="F32" s="171">
        <f>ROUND(SUM(BE93:BE515), 1)</f>
        <v>0</v>
      </c>
      <c r="G32" s="49"/>
      <c r="H32" s="49"/>
      <c r="I32" s="172">
        <v>0.20999999999999999</v>
      </c>
      <c r="J32" s="171">
        <f>ROUND(ROUND((SUM(BE93:BE515)), 1)*I32, 2)</f>
        <v>0</v>
      </c>
      <c r="K32" s="53"/>
    </row>
    <row r="33" s="1" customFormat="1" ht="14.4" customHeight="1">
      <c r="B33" s="48"/>
      <c r="C33" s="49"/>
      <c r="D33" s="49"/>
      <c r="E33" s="57" t="s">
        <v>51</v>
      </c>
      <c r="F33" s="171">
        <f>ROUND(SUM(BF93:BF515), 1)</f>
        <v>0</v>
      </c>
      <c r="G33" s="49"/>
      <c r="H33" s="49"/>
      <c r="I33" s="172">
        <v>0.14999999999999999</v>
      </c>
      <c r="J33" s="171">
        <f>ROUND(ROUND((SUM(BF93:BF515)), 1)*I33, 2)</f>
        <v>0</v>
      </c>
      <c r="K33" s="53"/>
    </row>
    <row r="34" hidden="1" s="1" customFormat="1" ht="14.4" customHeight="1">
      <c r="B34" s="48"/>
      <c r="C34" s="49"/>
      <c r="D34" s="49"/>
      <c r="E34" s="57" t="s">
        <v>52</v>
      </c>
      <c r="F34" s="171">
        <f>ROUND(SUM(BG93:BG515), 1)</f>
        <v>0</v>
      </c>
      <c r="G34" s="49"/>
      <c r="H34" s="49"/>
      <c r="I34" s="172">
        <v>0.20999999999999999</v>
      </c>
      <c r="J34" s="171">
        <v>0</v>
      </c>
      <c r="K34" s="53"/>
    </row>
    <row r="35" hidden="1" s="1" customFormat="1" ht="14.4" customHeight="1">
      <c r="B35" s="48"/>
      <c r="C35" s="49"/>
      <c r="D35" s="49"/>
      <c r="E35" s="57" t="s">
        <v>53</v>
      </c>
      <c r="F35" s="171">
        <f>ROUND(SUM(BH93:BH515), 1)</f>
        <v>0</v>
      </c>
      <c r="G35" s="49"/>
      <c r="H35" s="49"/>
      <c r="I35" s="172">
        <v>0.14999999999999999</v>
      </c>
      <c r="J35" s="171">
        <v>0</v>
      </c>
      <c r="K35" s="53"/>
    </row>
    <row r="36" hidden="1" s="1" customFormat="1" ht="14.4" customHeight="1">
      <c r="B36" s="48"/>
      <c r="C36" s="49"/>
      <c r="D36" s="49"/>
      <c r="E36" s="57" t="s">
        <v>54</v>
      </c>
      <c r="F36" s="171">
        <f>ROUND(SUM(BI93:BI515), 1)</f>
        <v>0</v>
      </c>
      <c r="G36" s="49"/>
      <c r="H36" s="49"/>
      <c r="I36" s="172">
        <v>0</v>
      </c>
      <c r="J36" s="171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8"/>
      <c r="J37" s="49"/>
      <c r="K37" s="53"/>
    </row>
    <row r="38" s="1" customFormat="1" ht="25.44" customHeight="1">
      <c r="B38" s="48"/>
      <c r="C38" s="173"/>
      <c r="D38" s="174" t="s">
        <v>55</v>
      </c>
      <c r="E38" s="100"/>
      <c r="F38" s="100"/>
      <c r="G38" s="175" t="s">
        <v>56</v>
      </c>
      <c r="H38" s="176" t="s">
        <v>57</v>
      </c>
      <c r="I38" s="177"/>
      <c r="J38" s="178">
        <f>SUM(J29:J36)</f>
        <v>0</v>
      </c>
      <c r="K38" s="179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0"/>
      <c r="J39" s="70"/>
      <c r="K39" s="71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8"/>
      <c r="C44" s="31" t="s">
        <v>138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8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6.5" customHeight="1">
      <c r="B47" s="48"/>
      <c r="C47" s="49"/>
      <c r="D47" s="49"/>
      <c r="E47" s="157" t="str">
        <f>E7</f>
        <v>Vrátkov - splašková kanalizace a ČOV</v>
      </c>
      <c r="F47" s="41"/>
      <c r="G47" s="41"/>
      <c r="H47" s="41"/>
      <c r="I47" s="158"/>
      <c r="J47" s="49"/>
      <c r="K47" s="53"/>
    </row>
    <row r="48">
      <c r="B48" s="29"/>
      <c r="C48" s="41" t="s">
        <v>136</v>
      </c>
      <c r="D48" s="30"/>
      <c r="E48" s="30"/>
      <c r="F48" s="30"/>
      <c r="G48" s="30"/>
      <c r="H48" s="30"/>
      <c r="I48" s="156"/>
      <c r="J48" s="30"/>
      <c r="K48" s="32"/>
    </row>
    <row r="49" s="1" customFormat="1" ht="16.5" customHeight="1">
      <c r="B49" s="48"/>
      <c r="C49" s="49"/>
      <c r="D49" s="49"/>
      <c r="E49" s="157" t="s">
        <v>664</v>
      </c>
      <c r="F49" s="49"/>
      <c r="G49" s="49"/>
      <c r="H49" s="49"/>
      <c r="I49" s="158"/>
      <c r="J49" s="49"/>
      <c r="K49" s="53"/>
    </row>
    <row r="50" s="1" customFormat="1" ht="14.4" customHeight="1">
      <c r="B50" s="48"/>
      <c r="C50" s="41" t="s">
        <v>665</v>
      </c>
      <c r="D50" s="49"/>
      <c r="E50" s="49"/>
      <c r="F50" s="49"/>
      <c r="G50" s="49"/>
      <c r="H50" s="49"/>
      <c r="I50" s="158"/>
      <c r="J50" s="49"/>
      <c r="K50" s="53"/>
    </row>
    <row r="51" s="1" customFormat="1" ht="17.25" customHeight="1">
      <c r="B51" s="48"/>
      <c r="C51" s="49"/>
      <c r="D51" s="49"/>
      <c r="E51" s="159" t="str">
        <f>E11</f>
        <v>SO 01.1 - Hlavní tlakové řady</v>
      </c>
      <c r="F51" s="49"/>
      <c r="G51" s="49"/>
      <c r="H51" s="49"/>
      <c r="I51" s="158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8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obec Vrátkov</v>
      </c>
      <c r="G53" s="49"/>
      <c r="H53" s="49"/>
      <c r="I53" s="160" t="s">
        <v>26</v>
      </c>
      <c r="J53" s="161" t="str">
        <f>IF(J14="","",J14)</f>
        <v>23. 4. 2018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8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obec Vrátkov</v>
      </c>
      <c r="G55" s="49"/>
      <c r="H55" s="49"/>
      <c r="I55" s="160" t="s">
        <v>39</v>
      </c>
      <c r="J55" s="46" t="str">
        <f>E23</f>
        <v>Ing. Liběna Knapová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8"/>
      <c r="J56" s="185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8"/>
      <c r="J57" s="49"/>
      <c r="K57" s="53"/>
    </row>
    <row r="58" s="1" customFormat="1" ht="29.28" customHeight="1">
      <c r="B58" s="48"/>
      <c r="C58" s="186" t="s">
        <v>139</v>
      </c>
      <c r="D58" s="173"/>
      <c r="E58" s="173"/>
      <c r="F58" s="173"/>
      <c r="G58" s="173"/>
      <c r="H58" s="173"/>
      <c r="I58" s="187"/>
      <c r="J58" s="188" t="s">
        <v>140</v>
      </c>
      <c r="K58" s="189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29.28" customHeight="1">
      <c r="B60" s="48"/>
      <c r="C60" s="190" t="s">
        <v>141</v>
      </c>
      <c r="D60" s="49"/>
      <c r="E60" s="49"/>
      <c r="F60" s="49"/>
      <c r="G60" s="49"/>
      <c r="H60" s="49"/>
      <c r="I60" s="158"/>
      <c r="J60" s="169">
        <f>J93</f>
        <v>0</v>
      </c>
      <c r="K60" s="53"/>
      <c r="AU60" s="25" t="s">
        <v>142</v>
      </c>
    </row>
    <row r="61" s="8" customFormat="1" ht="24.96" customHeight="1">
      <c r="B61" s="191"/>
      <c r="C61" s="192"/>
      <c r="D61" s="193" t="s">
        <v>227</v>
      </c>
      <c r="E61" s="194"/>
      <c r="F61" s="194"/>
      <c r="G61" s="194"/>
      <c r="H61" s="194"/>
      <c r="I61" s="195"/>
      <c r="J61" s="196">
        <f>J94</f>
        <v>0</v>
      </c>
      <c r="K61" s="197"/>
    </row>
    <row r="62" s="9" customFormat="1" ht="19.92" customHeight="1">
      <c r="B62" s="198"/>
      <c r="C62" s="199"/>
      <c r="D62" s="200" t="s">
        <v>667</v>
      </c>
      <c r="E62" s="201"/>
      <c r="F62" s="201"/>
      <c r="G62" s="201"/>
      <c r="H62" s="201"/>
      <c r="I62" s="202"/>
      <c r="J62" s="203">
        <f>J95</f>
        <v>0</v>
      </c>
      <c r="K62" s="204"/>
    </row>
    <row r="63" s="9" customFormat="1" ht="19.92" customHeight="1">
      <c r="B63" s="198"/>
      <c r="C63" s="199"/>
      <c r="D63" s="200" t="s">
        <v>668</v>
      </c>
      <c r="E63" s="201"/>
      <c r="F63" s="201"/>
      <c r="G63" s="201"/>
      <c r="H63" s="201"/>
      <c r="I63" s="202"/>
      <c r="J63" s="203">
        <f>J257</f>
        <v>0</v>
      </c>
      <c r="K63" s="204"/>
    </row>
    <row r="64" s="9" customFormat="1" ht="19.92" customHeight="1">
      <c r="B64" s="198"/>
      <c r="C64" s="199"/>
      <c r="D64" s="200" t="s">
        <v>669</v>
      </c>
      <c r="E64" s="201"/>
      <c r="F64" s="201"/>
      <c r="G64" s="201"/>
      <c r="H64" s="201"/>
      <c r="I64" s="202"/>
      <c r="J64" s="203">
        <f>J266</f>
        <v>0</v>
      </c>
      <c r="K64" s="204"/>
    </row>
    <row r="65" s="9" customFormat="1" ht="19.92" customHeight="1">
      <c r="B65" s="198"/>
      <c r="C65" s="199"/>
      <c r="D65" s="200" t="s">
        <v>670</v>
      </c>
      <c r="E65" s="201"/>
      <c r="F65" s="201"/>
      <c r="G65" s="201"/>
      <c r="H65" s="201"/>
      <c r="I65" s="202"/>
      <c r="J65" s="203">
        <f>J291</f>
        <v>0</v>
      </c>
      <c r="K65" s="204"/>
    </row>
    <row r="66" s="9" customFormat="1" ht="19.92" customHeight="1">
      <c r="B66" s="198"/>
      <c r="C66" s="199"/>
      <c r="D66" s="200" t="s">
        <v>671</v>
      </c>
      <c r="E66" s="201"/>
      <c r="F66" s="201"/>
      <c r="G66" s="201"/>
      <c r="H66" s="201"/>
      <c r="I66" s="202"/>
      <c r="J66" s="203">
        <f>J316</f>
        <v>0</v>
      </c>
      <c r="K66" s="204"/>
    </row>
    <row r="67" s="9" customFormat="1" ht="19.92" customHeight="1">
      <c r="B67" s="198"/>
      <c r="C67" s="199"/>
      <c r="D67" s="200" t="s">
        <v>228</v>
      </c>
      <c r="E67" s="201"/>
      <c r="F67" s="201"/>
      <c r="G67" s="201"/>
      <c r="H67" s="201"/>
      <c r="I67" s="202"/>
      <c r="J67" s="203">
        <f>J485</f>
        <v>0</v>
      </c>
      <c r="K67" s="204"/>
    </row>
    <row r="68" s="9" customFormat="1" ht="19.92" customHeight="1">
      <c r="B68" s="198"/>
      <c r="C68" s="199"/>
      <c r="D68" s="200" t="s">
        <v>672</v>
      </c>
      <c r="E68" s="201"/>
      <c r="F68" s="201"/>
      <c r="G68" s="201"/>
      <c r="H68" s="201"/>
      <c r="I68" s="202"/>
      <c r="J68" s="203">
        <f>J498</f>
        <v>0</v>
      </c>
      <c r="K68" s="204"/>
    </row>
    <row r="69" s="9" customFormat="1" ht="19.92" customHeight="1">
      <c r="B69" s="198"/>
      <c r="C69" s="199"/>
      <c r="D69" s="200" t="s">
        <v>673</v>
      </c>
      <c r="E69" s="201"/>
      <c r="F69" s="201"/>
      <c r="G69" s="201"/>
      <c r="H69" s="201"/>
      <c r="I69" s="202"/>
      <c r="J69" s="203">
        <f>J507</f>
        <v>0</v>
      </c>
      <c r="K69" s="204"/>
    </row>
    <row r="70" s="8" customFormat="1" ht="24.96" customHeight="1">
      <c r="B70" s="191"/>
      <c r="C70" s="192"/>
      <c r="D70" s="193" t="s">
        <v>143</v>
      </c>
      <c r="E70" s="194"/>
      <c r="F70" s="194"/>
      <c r="G70" s="194"/>
      <c r="H70" s="194"/>
      <c r="I70" s="195"/>
      <c r="J70" s="196">
        <f>J510</f>
        <v>0</v>
      </c>
      <c r="K70" s="197"/>
    </row>
    <row r="71" s="9" customFormat="1" ht="19.92" customHeight="1">
      <c r="B71" s="198"/>
      <c r="C71" s="199"/>
      <c r="D71" s="200" t="s">
        <v>233</v>
      </c>
      <c r="E71" s="201"/>
      <c r="F71" s="201"/>
      <c r="G71" s="201"/>
      <c r="H71" s="201"/>
      <c r="I71" s="202"/>
      <c r="J71" s="203">
        <f>J511</f>
        <v>0</v>
      </c>
      <c r="K71" s="204"/>
    </row>
    <row r="72" s="1" customFormat="1" ht="21.84" customHeight="1">
      <c r="B72" s="48"/>
      <c r="C72" s="49"/>
      <c r="D72" s="49"/>
      <c r="E72" s="49"/>
      <c r="F72" s="49"/>
      <c r="G72" s="49"/>
      <c r="H72" s="49"/>
      <c r="I72" s="158"/>
      <c r="J72" s="49"/>
      <c r="K72" s="53"/>
    </row>
    <row r="73" s="1" customFormat="1" ht="6.96" customHeight="1">
      <c r="B73" s="69"/>
      <c r="C73" s="70"/>
      <c r="D73" s="70"/>
      <c r="E73" s="70"/>
      <c r="F73" s="70"/>
      <c r="G73" s="70"/>
      <c r="H73" s="70"/>
      <c r="I73" s="180"/>
      <c r="J73" s="70"/>
      <c r="K73" s="71"/>
    </row>
    <row r="77" s="1" customFormat="1" ht="6.96" customHeight="1">
      <c r="B77" s="72"/>
      <c r="C77" s="73"/>
      <c r="D77" s="73"/>
      <c r="E77" s="73"/>
      <c r="F77" s="73"/>
      <c r="G77" s="73"/>
      <c r="H77" s="73"/>
      <c r="I77" s="183"/>
      <c r="J77" s="73"/>
      <c r="K77" s="73"/>
      <c r="L77" s="74"/>
    </row>
    <row r="78" s="1" customFormat="1" ht="36.96" customHeight="1">
      <c r="B78" s="48"/>
      <c r="C78" s="75" t="s">
        <v>145</v>
      </c>
      <c r="D78" s="76"/>
      <c r="E78" s="76"/>
      <c r="F78" s="76"/>
      <c r="G78" s="76"/>
      <c r="H78" s="76"/>
      <c r="I78" s="205"/>
      <c r="J78" s="76"/>
      <c r="K78" s="76"/>
      <c r="L78" s="74"/>
    </row>
    <row r="79" s="1" customFormat="1" ht="6.96" customHeight="1">
      <c r="B79" s="48"/>
      <c r="C79" s="76"/>
      <c r="D79" s="76"/>
      <c r="E79" s="76"/>
      <c r="F79" s="76"/>
      <c r="G79" s="76"/>
      <c r="H79" s="76"/>
      <c r="I79" s="205"/>
      <c r="J79" s="76"/>
      <c r="K79" s="76"/>
      <c r="L79" s="74"/>
    </row>
    <row r="80" s="1" customFormat="1" ht="14.4" customHeight="1">
      <c r="B80" s="48"/>
      <c r="C80" s="78" t="s">
        <v>18</v>
      </c>
      <c r="D80" s="76"/>
      <c r="E80" s="76"/>
      <c r="F80" s="76"/>
      <c r="G80" s="76"/>
      <c r="H80" s="76"/>
      <c r="I80" s="205"/>
      <c r="J80" s="76"/>
      <c r="K80" s="76"/>
      <c r="L80" s="74"/>
    </row>
    <row r="81" s="1" customFormat="1" ht="16.5" customHeight="1">
      <c r="B81" s="48"/>
      <c r="C81" s="76"/>
      <c r="D81" s="76"/>
      <c r="E81" s="206" t="str">
        <f>E7</f>
        <v>Vrátkov - splašková kanalizace a ČOV</v>
      </c>
      <c r="F81" s="78"/>
      <c r="G81" s="78"/>
      <c r="H81" s="78"/>
      <c r="I81" s="205"/>
      <c r="J81" s="76"/>
      <c r="K81" s="76"/>
      <c r="L81" s="74"/>
    </row>
    <row r="82">
      <c r="B82" s="29"/>
      <c r="C82" s="78" t="s">
        <v>136</v>
      </c>
      <c r="D82" s="281"/>
      <c r="E82" s="281"/>
      <c r="F82" s="281"/>
      <c r="G82" s="281"/>
      <c r="H82" s="281"/>
      <c r="I82" s="150"/>
      <c r="J82" s="281"/>
      <c r="K82" s="281"/>
      <c r="L82" s="282"/>
    </row>
    <row r="83" s="1" customFormat="1" ht="16.5" customHeight="1">
      <c r="B83" s="48"/>
      <c r="C83" s="76"/>
      <c r="D83" s="76"/>
      <c r="E83" s="206" t="s">
        <v>664</v>
      </c>
      <c r="F83" s="76"/>
      <c r="G83" s="76"/>
      <c r="H83" s="76"/>
      <c r="I83" s="205"/>
      <c r="J83" s="76"/>
      <c r="K83" s="76"/>
      <c r="L83" s="74"/>
    </row>
    <row r="84" s="1" customFormat="1" ht="14.4" customHeight="1">
      <c r="B84" s="48"/>
      <c r="C84" s="78" t="s">
        <v>665</v>
      </c>
      <c r="D84" s="76"/>
      <c r="E84" s="76"/>
      <c r="F84" s="76"/>
      <c r="G84" s="76"/>
      <c r="H84" s="76"/>
      <c r="I84" s="205"/>
      <c r="J84" s="76"/>
      <c r="K84" s="76"/>
      <c r="L84" s="74"/>
    </row>
    <row r="85" s="1" customFormat="1" ht="17.25" customHeight="1">
      <c r="B85" s="48"/>
      <c r="C85" s="76"/>
      <c r="D85" s="76"/>
      <c r="E85" s="84" t="str">
        <f>E11</f>
        <v>SO 01.1 - Hlavní tlakové řady</v>
      </c>
      <c r="F85" s="76"/>
      <c r="G85" s="76"/>
      <c r="H85" s="76"/>
      <c r="I85" s="205"/>
      <c r="J85" s="76"/>
      <c r="K85" s="76"/>
      <c r="L85" s="74"/>
    </row>
    <row r="86" s="1" customFormat="1" ht="6.96" customHeight="1">
      <c r="B86" s="48"/>
      <c r="C86" s="76"/>
      <c r="D86" s="76"/>
      <c r="E86" s="76"/>
      <c r="F86" s="76"/>
      <c r="G86" s="76"/>
      <c r="H86" s="76"/>
      <c r="I86" s="205"/>
      <c r="J86" s="76"/>
      <c r="K86" s="76"/>
      <c r="L86" s="74"/>
    </row>
    <row r="87" s="1" customFormat="1" ht="18" customHeight="1">
      <c r="B87" s="48"/>
      <c r="C87" s="78" t="s">
        <v>24</v>
      </c>
      <c r="D87" s="76"/>
      <c r="E87" s="76"/>
      <c r="F87" s="207" t="str">
        <f>F14</f>
        <v>obec Vrátkov</v>
      </c>
      <c r="G87" s="76"/>
      <c r="H87" s="76"/>
      <c r="I87" s="208" t="s">
        <v>26</v>
      </c>
      <c r="J87" s="87" t="str">
        <f>IF(J14="","",J14)</f>
        <v>23. 4. 2018</v>
      </c>
      <c r="K87" s="76"/>
      <c r="L87" s="74"/>
    </row>
    <row r="88" s="1" customFormat="1" ht="6.96" customHeight="1">
      <c r="B88" s="48"/>
      <c r="C88" s="76"/>
      <c r="D88" s="76"/>
      <c r="E88" s="76"/>
      <c r="F88" s="76"/>
      <c r="G88" s="76"/>
      <c r="H88" s="76"/>
      <c r="I88" s="205"/>
      <c r="J88" s="76"/>
      <c r="K88" s="76"/>
      <c r="L88" s="74"/>
    </row>
    <row r="89" s="1" customFormat="1">
      <c r="B89" s="48"/>
      <c r="C89" s="78" t="s">
        <v>32</v>
      </c>
      <c r="D89" s="76"/>
      <c r="E89" s="76"/>
      <c r="F89" s="207" t="str">
        <f>E17</f>
        <v>obec Vrátkov</v>
      </c>
      <c r="G89" s="76"/>
      <c r="H89" s="76"/>
      <c r="I89" s="208" t="s">
        <v>39</v>
      </c>
      <c r="J89" s="207" t="str">
        <f>E23</f>
        <v>Ing. Liběna Knapová</v>
      </c>
      <c r="K89" s="76"/>
      <c r="L89" s="74"/>
    </row>
    <row r="90" s="1" customFormat="1" ht="14.4" customHeight="1">
      <c r="B90" s="48"/>
      <c r="C90" s="78" t="s">
        <v>37</v>
      </c>
      <c r="D90" s="76"/>
      <c r="E90" s="76"/>
      <c r="F90" s="207" t="str">
        <f>IF(E20="","",E20)</f>
        <v/>
      </c>
      <c r="G90" s="76"/>
      <c r="H90" s="76"/>
      <c r="I90" s="205"/>
      <c r="J90" s="76"/>
      <c r="K90" s="76"/>
      <c r="L90" s="74"/>
    </row>
    <row r="91" s="1" customFormat="1" ht="10.32" customHeight="1">
      <c r="B91" s="48"/>
      <c r="C91" s="76"/>
      <c r="D91" s="76"/>
      <c r="E91" s="76"/>
      <c r="F91" s="76"/>
      <c r="G91" s="76"/>
      <c r="H91" s="76"/>
      <c r="I91" s="205"/>
      <c r="J91" s="76"/>
      <c r="K91" s="76"/>
      <c r="L91" s="74"/>
    </row>
    <row r="92" s="10" customFormat="1" ht="29.28" customHeight="1">
      <c r="B92" s="209"/>
      <c r="C92" s="210" t="s">
        <v>146</v>
      </c>
      <c r="D92" s="211" t="s">
        <v>64</v>
      </c>
      <c r="E92" s="211" t="s">
        <v>60</v>
      </c>
      <c r="F92" s="211" t="s">
        <v>147</v>
      </c>
      <c r="G92" s="211" t="s">
        <v>148</v>
      </c>
      <c r="H92" s="211" t="s">
        <v>149</v>
      </c>
      <c r="I92" s="212" t="s">
        <v>150</v>
      </c>
      <c r="J92" s="211" t="s">
        <v>140</v>
      </c>
      <c r="K92" s="213" t="s">
        <v>151</v>
      </c>
      <c r="L92" s="214"/>
      <c r="M92" s="104" t="s">
        <v>152</v>
      </c>
      <c r="N92" s="105" t="s">
        <v>49</v>
      </c>
      <c r="O92" s="105" t="s">
        <v>153</v>
      </c>
      <c r="P92" s="105" t="s">
        <v>154</v>
      </c>
      <c r="Q92" s="105" t="s">
        <v>155</v>
      </c>
      <c r="R92" s="105" t="s">
        <v>156</v>
      </c>
      <c r="S92" s="105" t="s">
        <v>157</v>
      </c>
      <c r="T92" s="106" t="s">
        <v>158</v>
      </c>
    </row>
    <row r="93" s="1" customFormat="1" ht="29.28" customHeight="1">
      <c r="B93" s="48"/>
      <c r="C93" s="110" t="s">
        <v>141</v>
      </c>
      <c r="D93" s="76"/>
      <c r="E93" s="76"/>
      <c r="F93" s="76"/>
      <c r="G93" s="76"/>
      <c r="H93" s="76"/>
      <c r="I93" s="205"/>
      <c r="J93" s="215">
        <f>BK93</f>
        <v>0</v>
      </c>
      <c r="K93" s="76"/>
      <c r="L93" s="74"/>
      <c r="M93" s="107"/>
      <c r="N93" s="108"/>
      <c r="O93" s="108"/>
      <c r="P93" s="216">
        <f>P94+P510</f>
        <v>0</v>
      </c>
      <c r="Q93" s="108"/>
      <c r="R93" s="216">
        <f>R94+R510</f>
        <v>58.793745090800002</v>
      </c>
      <c r="S93" s="108"/>
      <c r="T93" s="217">
        <f>T94+T510</f>
        <v>807.52364</v>
      </c>
      <c r="AT93" s="25" t="s">
        <v>78</v>
      </c>
      <c r="AU93" s="25" t="s">
        <v>142</v>
      </c>
      <c r="BK93" s="218">
        <f>BK94+BK510</f>
        <v>0</v>
      </c>
    </row>
    <row r="94" s="11" customFormat="1" ht="37.44001" customHeight="1">
      <c r="B94" s="219"/>
      <c r="C94" s="220"/>
      <c r="D94" s="221" t="s">
        <v>78</v>
      </c>
      <c r="E94" s="222" t="s">
        <v>234</v>
      </c>
      <c r="F94" s="222" t="s">
        <v>235</v>
      </c>
      <c r="G94" s="220"/>
      <c r="H94" s="220"/>
      <c r="I94" s="223"/>
      <c r="J94" s="224">
        <f>BK94</f>
        <v>0</v>
      </c>
      <c r="K94" s="220"/>
      <c r="L94" s="225"/>
      <c r="M94" s="226"/>
      <c r="N94" s="227"/>
      <c r="O94" s="227"/>
      <c r="P94" s="228">
        <f>P95+P257+P266+P291+P316+P485+P498+P507</f>
        <v>0</v>
      </c>
      <c r="Q94" s="227"/>
      <c r="R94" s="228">
        <f>R95+R257+R266+R291+R316+R485+R498+R507</f>
        <v>56.230245090800004</v>
      </c>
      <c r="S94" s="227"/>
      <c r="T94" s="229">
        <f>T95+T257+T266+T291+T316+T485+T498+T507</f>
        <v>807.52364</v>
      </c>
      <c r="AR94" s="230" t="s">
        <v>87</v>
      </c>
      <c r="AT94" s="231" t="s">
        <v>78</v>
      </c>
      <c r="AU94" s="231" t="s">
        <v>79</v>
      </c>
      <c r="AY94" s="230" t="s">
        <v>162</v>
      </c>
      <c r="BK94" s="232">
        <f>BK95+BK257+BK266+BK291+BK316+BK485+BK498+BK507</f>
        <v>0</v>
      </c>
    </row>
    <row r="95" s="11" customFormat="1" ht="19.92" customHeight="1">
      <c r="B95" s="219"/>
      <c r="C95" s="220"/>
      <c r="D95" s="221" t="s">
        <v>78</v>
      </c>
      <c r="E95" s="233" t="s">
        <v>87</v>
      </c>
      <c r="F95" s="233" t="s">
        <v>674</v>
      </c>
      <c r="G95" s="220"/>
      <c r="H95" s="220"/>
      <c r="I95" s="223"/>
      <c r="J95" s="234">
        <f>BK95</f>
        <v>0</v>
      </c>
      <c r="K95" s="220"/>
      <c r="L95" s="225"/>
      <c r="M95" s="226"/>
      <c r="N95" s="227"/>
      <c r="O95" s="227"/>
      <c r="P95" s="228">
        <f>SUM(P96:P256)</f>
        <v>0</v>
      </c>
      <c r="Q95" s="227"/>
      <c r="R95" s="228">
        <f>SUM(R96:R256)</f>
        <v>15.953348606000002</v>
      </c>
      <c r="S95" s="227"/>
      <c r="T95" s="229">
        <f>SUM(T96:T256)</f>
        <v>807.52364</v>
      </c>
      <c r="AR95" s="230" t="s">
        <v>87</v>
      </c>
      <c r="AT95" s="231" t="s">
        <v>78</v>
      </c>
      <c r="AU95" s="231" t="s">
        <v>87</v>
      </c>
      <c r="AY95" s="230" t="s">
        <v>162</v>
      </c>
      <c r="BK95" s="232">
        <f>SUM(BK96:BK256)</f>
        <v>0</v>
      </c>
    </row>
    <row r="96" s="1" customFormat="1" ht="38.25" customHeight="1">
      <c r="B96" s="48"/>
      <c r="C96" s="235" t="s">
        <v>87</v>
      </c>
      <c r="D96" s="235" t="s">
        <v>165</v>
      </c>
      <c r="E96" s="236" t="s">
        <v>675</v>
      </c>
      <c r="F96" s="237" t="s">
        <v>676</v>
      </c>
      <c r="G96" s="238" t="s">
        <v>648</v>
      </c>
      <c r="H96" s="239">
        <v>780</v>
      </c>
      <c r="I96" s="240"/>
      <c r="J96" s="239">
        <f>ROUND(I96*H96,1)</f>
        <v>0</v>
      </c>
      <c r="K96" s="237" t="s">
        <v>239</v>
      </c>
      <c r="L96" s="74"/>
      <c r="M96" s="241" t="s">
        <v>36</v>
      </c>
      <c r="N96" s="242" t="s">
        <v>50</v>
      </c>
      <c r="O96" s="49"/>
      <c r="P96" s="243">
        <f>O96*H96</f>
        <v>0</v>
      </c>
      <c r="Q96" s="243">
        <v>0</v>
      </c>
      <c r="R96" s="243">
        <f>Q96*H96</f>
        <v>0</v>
      </c>
      <c r="S96" s="243">
        <v>0.17000000000000001</v>
      </c>
      <c r="T96" s="244">
        <f>S96*H96</f>
        <v>132.60000000000002</v>
      </c>
      <c r="AR96" s="25" t="s">
        <v>179</v>
      </c>
      <c r="AT96" s="25" t="s">
        <v>165</v>
      </c>
      <c r="AU96" s="25" t="s">
        <v>89</v>
      </c>
      <c r="AY96" s="25" t="s">
        <v>162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87</v>
      </c>
      <c r="BK96" s="245">
        <f>ROUND(I96*H96,1)</f>
        <v>0</v>
      </c>
      <c r="BL96" s="25" t="s">
        <v>179</v>
      </c>
      <c r="BM96" s="25" t="s">
        <v>677</v>
      </c>
    </row>
    <row r="97" s="12" customFormat="1">
      <c r="B97" s="246"/>
      <c r="C97" s="247"/>
      <c r="D97" s="248" t="s">
        <v>171</v>
      </c>
      <c r="E97" s="249" t="s">
        <v>36</v>
      </c>
      <c r="F97" s="250" t="s">
        <v>678</v>
      </c>
      <c r="G97" s="247"/>
      <c r="H97" s="251">
        <v>780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171</v>
      </c>
      <c r="AU97" s="257" t="s">
        <v>89</v>
      </c>
      <c r="AV97" s="12" t="s">
        <v>89</v>
      </c>
      <c r="AW97" s="12" t="s">
        <v>42</v>
      </c>
      <c r="AX97" s="12" t="s">
        <v>79</v>
      </c>
      <c r="AY97" s="257" t="s">
        <v>162</v>
      </c>
    </row>
    <row r="98" s="14" customFormat="1">
      <c r="B98" s="283"/>
      <c r="C98" s="284"/>
      <c r="D98" s="248" t="s">
        <v>171</v>
      </c>
      <c r="E98" s="285" t="s">
        <v>36</v>
      </c>
      <c r="F98" s="286" t="s">
        <v>679</v>
      </c>
      <c r="G98" s="284"/>
      <c r="H98" s="287">
        <v>780</v>
      </c>
      <c r="I98" s="288"/>
      <c r="J98" s="284"/>
      <c r="K98" s="284"/>
      <c r="L98" s="289"/>
      <c r="M98" s="290"/>
      <c r="N98" s="291"/>
      <c r="O98" s="291"/>
      <c r="P98" s="291"/>
      <c r="Q98" s="291"/>
      <c r="R98" s="291"/>
      <c r="S98" s="291"/>
      <c r="T98" s="292"/>
      <c r="AT98" s="293" t="s">
        <v>171</v>
      </c>
      <c r="AU98" s="293" t="s">
        <v>89</v>
      </c>
      <c r="AV98" s="14" t="s">
        <v>179</v>
      </c>
      <c r="AW98" s="14" t="s">
        <v>42</v>
      </c>
      <c r="AX98" s="14" t="s">
        <v>87</v>
      </c>
      <c r="AY98" s="293" t="s">
        <v>162</v>
      </c>
    </row>
    <row r="99" s="1" customFormat="1" ht="51" customHeight="1">
      <c r="B99" s="48"/>
      <c r="C99" s="235" t="s">
        <v>89</v>
      </c>
      <c r="D99" s="235" t="s">
        <v>165</v>
      </c>
      <c r="E99" s="236" t="s">
        <v>680</v>
      </c>
      <c r="F99" s="237" t="s">
        <v>681</v>
      </c>
      <c r="G99" s="238" t="s">
        <v>648</v>
      </c>
      <c r="H99" s="239">
        <v>607.5</v>
      </c>
      <c r="I99" s="240"/>
      <c r="J99" s="239">
        <f>ROUND(I99*H99,1)</f>
        <v>0</v>
      </c>
      <c r="K99" s="237" t="s">
        <v>239</v>
      </c>
      <c r="L99" s="74"/>
      <c r="M99" s="241" t="s">
        <v>36</v>
      </c>
      <c r="N99" s="242" t="s">
        <v>50</v>
      </c>
      <c r="O99" s="49"/>
      <c r="P99" s="243">
        <f>O99*H99</f>
        <v>0</v>
      </c>
      <c r="Q99" s="243">
        <v>0</v>
      </c>
      <c r="R99" s="243">
        <f>Q99*H99</f>
        <v>0</v>
      </c>
      <c r="S99" s="243">
        <v>0.28999999999999998</v>
      </c>
      <c r="T99" s="244">
        <f>S99*H99</f>
        <v>176.17499999999998</v>
      </c>
      <c r="AR99" s="25" t="s">
        <v>179</v>
      </c>
      <c r="AT99" s="25" t="s">
        <v>165</v>
      </c>
      <c r="AU99" s="25" t="s">
        <v>89</v>
      </c>
      <c r="AY99" s="25" t="s">
        <v>162</v>
      </c>
      <c r="BE99" s="245">
        <f>IF(N99="základní",J99,0)</f>
        <v>0</v>
      </c>
      <c r="BF99" s="245">
        <f>IF(N99="snížená",J99,0)</f>
        <v>0</v>
      </c>
      <c r="BG99" s="245">
        <f>IF(N99="zákl. přenesená",J99,0)</f>
        <v>0</v>
      </c>
      <c r="BH99" s="245">
        <f>IF(N99="sníž. přenesená",J99,0)</f>
        <v>0</v>
      </c>
      <c r="BI99" s="245">
        <f>IF(N99="nulová",J99,0)</f>
        <v>0</v>
      </c>
      <c r="BJ99" s="25" t="s">
        <v>87</v>
      </c>
      <c r="BK99" s="245">
        <f>ROUND(I99*H99,1)</f>
        <v>0</v>
      </c>
      <c r="BL99" s="25" t="s">
        <v>179</v>
      </c>
      <c r="BM99" s="25" t="s">
        <v>682</v>
      </c>
    </row>
    <row r="100" s="12" customFormat="1">
      <c r="B100" s="246"/>
      <c r="C100" s="247"/>
      <c r="D100" s="248" t="s">
        <v>171</v>
      </c>
      <c r="E100" s="249" t="s">
        <v>36</v>
      </c>
      <c r="F100" s="250" t="s">
        <v>683</v>
      </c>
      <c r="G100" s="247"/>
      <c r="H100" s="251">
        <v>607.5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171</v>
      </c>
      <c r="AU100" s="257" t="s">
        <v>89</v>
      </c>
      <c r="AV100" s="12" t="s">
        <v>89</v>
      </c>
      <c r="AW100" s="12" t="s">
        <v>42</v>
      </c>
      <c r="AX100" s="12" t="s">
        <v>79</v>
      </c>
      <c r="AY100" s="257" t="s">
        <v>162</v>
      </c>
    </row>
    <row r="101" s="14" customFormat="1">
      <c r="B101" s="283"/>
      <c r="C101" s="284"/>
      <c r="D101" s="248" t="s">
        <v>171</v>
      </c>
      <c r="E101" s="285" t="s">
        <v>36</v>
      </c>
      <c r="F101" s="286" t="s">
        <v>679</v>
      </c>
      <c r="G101" s="284"/>
      <c r="H101" s="287">
        <v>607.5</v>
      </c>
      <c r="I101" s="288"/>
      <c r="J101" s="284"/>
      <c r="K101" s="284"/>
      <c r="L101" s="289"/>
      <c r="M101" s="290"/>
      <c r="N101" s="291"/>
      <c r="O101" s="291"/>
      <c r="P101" s="291"/>
      <c r="Q101" s="291"/>
      <c r="R101" s="291"/>
      <c r="S101" s="291"/>
      <c r="T101" s="292"/>
      <c r="AT101" s="293" t="s">
        <v>171</v>
      </c>
      <c r="AU101" s="293" t="s">
        <v>89</v>
      </c>
      <c r="AV101" s="14" t="s">
        <v>179</v>
      </c>
      <c r="AW101" s="14" t="s">
        <v>42</v>
      </c>
      <c r="AX101" s="14" t="s">
        <v>87</v>
      </c>
      <c r="AY101" s="293" t="s">
        <v>162</v>
      </c>
    </row>
    <row r="102" s="1" customFormat="1" ht="51" customHeight="1">
      <c r="B102" s="48"/>
      <c r="C102" s="235" t="s">
        <v>161</v>
      </c>
      <c r="D102" s="235" t="s">
        <v>165</v>
      </c>
      <c r="E102" s="236" t="s">
        <v>684</v>
      </c>
      <c r="F102" s="237" t="s">
        <v>685</v>
      </c>
      <c r="G102" s="238" t="s">
        <v>648</v>
      </c>
      <c r="H102" s="239">
        <v>412.5</v>
      </c>
      <c r="I102" s="240"/>
      <c r="J102" s="239">
        <f>ROUND(I102*H102,1)</f>
        <v>0</v>
      </c>
      <c r="K102" s="237" t="s">
        <v>239</v>
      </c>
      <c r="L102" s="74"/>
      <c r="M102" s="241" t="s">
        <v>36</v>
      </c>
      <c r="N102" s="242" t="s">
        <v>50</v>
      </c>
      <c r="O102" s="49"/>
      <c r="P102" s="243">
        <f>O102*H102</f>
        <v>0</v>
      </c>
      <c r="Q102" s="243">
        <v>0</v>
      </c>
      <c r="R102" s="243">
        <f>Q102*H102</f>
        <v>0</v>
      </c>
      <c r="S102" s="243">
        <v>0.44</v>
      </c>
      <c r="T102" s="244">
        <f>S102*H102</f>
        <v>181.5</v>
      </c>
      <c r="AR102" s="25" t="s">
        <v>179</v>
      </c>
      <c r="AT102" s="25" t="s">
        <v>165</v>
      </c>
      <c r="AU102" s="25" t="s">
        <v>89</v>
      </c>
      <c r="AY102" s="25" t="s">
        <v>162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87</v>
      </c>
      <c r="BK102" s="245">
        <f>ROUND(I102*H102,1)</f>
        <v>0</v>
      </c>
      <c r="BL102" s="25" t="s">
        <v>179</v>
      </c>
      <c r="BM102" s="25" t="s">
        <v>686</v>
      </c>
    </row>
    <row r="103" s="12" customFormat="1">
      <c r="B103" s="246"/>
      <c r="C103" s="247"/>
      <c r="D103" s="248" t="s">
        <v>171</v>
      </c>
      <c r="E103" s="249" t="s">
        <v>36</v>
      </c>
      <c r="F103" s="250" t="s">
        <v>687</v>
      </c>
      <c r="G103" s="247"/>
      <c r="H103" s="251">
        <v>240</v>
      </c>
      <c r="I103" s="252"/>
      <c r="J103" s="247"/>
      <c r="K103" s="247"/>
      <c r="L103" s="253"/>
      <c r="M103" s="254"/>
      <c r="N103" s="255"/>
      <c r="O103" s="255"/>
      <c r="P103" s="255"/>
      <c r="Q103" s="255"/>
      <c r="R103" s="255"/>
      <c r="S103" s="255"/>
      <c r="T103" s="256"/>
      <c r="AT103" s="257" t="s">
        <v>171</v>
      </c>
      <c r="AU103" s="257" t="s">
        <v>89</v>
      </c>
      <c r="AV103" s="12" t="s">
        <v>89</v>
      </c>
      <c r="AW103" s="12" t="s">
        <v>42</v>
      </c>
      <c r="AX103" s="12" t="s">
        <v>79</v>
      </c>
      <c r="AY103" s="257" t="s">
        <v>162</v>
      </c>
    </row>
    <row r="104" s="12" customFormat="1">
      <c r="B104" s="246"/>
      <c r="C104" s="247"/>
      <c r="D104" s="248" t="s">
        <v>171</v>
      </c>
      <c r="E104" s="249" t="s">
        <v>36</v>
      </c>
      <c r="F104" s="250" t="s">
        <v>688</v>
      </c>
      <c r="G104" s="247"/>
      <c r="H104" s="251">
        <v>172.5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171</v>
      </c>
      <c r="AU104" s="257" t="s">
        <v>89</v>
      </c>
      <c r="AV104" s="12" t="s">
        <v>89</v>
      </c>
      <c r="AW104" s="12" t="s">
        <v>42</v>
      </c>
      <c r="AX104" s="12" t="s">
        <v>79</v>
      </c>
      <c r="AY104" s="257" t="s">
        <v>162</v>
      </c>
    </row>
    <row r="105" s="14" customFormat="1">
      <c r="B105" s="283"/>
      <c r="C105" s="284"/>
      <c r="D105" s="248" t="s">
        <v>171</v>
      </c>
      <c r="E105" s="285" t="s">
        <v>36</v>
      </c>
      <c r="F105" s="286" t="s">
        <v>679</v>
      </c>
      <c r="G105" s="284"/>
      <c r="H105" s="287">
        <v>412.5</v>
      </c>
      <c r="I105" s="288"/>
      <c r="J105" s="284"/>
      <c r="K105" s="284"/>
      <c r="L105" s="289"/>
      <c r="M105" s="290"/>
      <c r="N105" s="291"/>
      <c r="O105" s="291"/>
      <c r="P105" s="291"/>
      <c r="Q105" s="291"/>
      <c r="R105" s="291"/>
      <c r="S105" s="291"/>
      <c r="T105" s="292"/>
      <c r="AT105" s="293" t="s">
        <v>171</v>
      </c>
      <c r="AU105" s="293" t="s">
        <v>89</v>
      </c>
      <c r="AV105" s="14" t="s">
        <v>179</v>
      </c>
      <c r="AW105" s="14" t="s">
        <v>42</v>
      </c>
      <c r="AX105" s="14" t="s">
        <v>87</v>
      </c>
      <c r="AY105" s="293" t="s">
        <v>162</v>
      </c>
    </row>
    <row r="106" s="1" customFormat="1" ht="38.25" customHeight="1">
      <c r="B106" s="48"/>
      <c r="C106" s="235" t="s">
        <v>179</v>
      </c>
      <c r="D106" s="235" t="s">
        <v>165</v>
      </c>
      <c r="E106" s="236" t="s">
        <v>689</v>
      </c>
      <c r="F106" s="237" t="s">
        <v>690</v>
      </c>
      <c r="G106" s="238" t="s">
        <v>648</v>
      </c>
      <c r="H106" s="239">
        <v>780</v>
      </c>
      <c r="I106" s="240"/>
      <c r="J106" s="239">
        <f>ROUND(I106*H106,1)</f>
        <v>0</v>
      </c>
      <c r="K106" s="237" t="s">
        <v>239</v>
      </c>
      <c r="L106" s="74"/>
      <c r="M106" s="241" t="s">
        <v>36</v>
      </c>
      <c r="N106" s="242" t="s">
        <v>50</v>
      </c>
      <c r="O106" s="49"/>
      <c r="P106" s="243">
        <f>O106*H106</f>
        <v>0</v>
      </c>
      <c r="Q106" s="243">
        <v>0</v>
      </c>
      <c r="R106" s="243">
        <f>Q106*H106</f>
        <v>0</v>
      </c>
      <c r="S106" s="243">
        <v>0.22</v>
      </c>
      <c r="T106" s="244">
        <f>S106*H106</f>
        <v>171.59999999999999</v>
      </c>
      <c r="AR106" s="25" t="s">
        <v>179</v>
      </c>
      <c r="AT106" s="25" t="s">
        <v>165</v>
      </c>
      <c r="AU106" s="25" t="s">
        <v>89</v>
      </c>
      <c r="AY106" s="25" t="s">
        <v>162</v>
      </c>
      <c r="BE106" s="245">
        <f>IF(N106="základní",J106,0)</f>
        <v>0</v>
      </c>
      <c r="BF106" s="245">
        <f>IF(N106="snížená",J106,0)</f>
        <v>0</v>
      </c>
      <c r="BG106" s="245">
        <f>IF(N106="zákl. přenesená",J106,0)</f>
        <v>0</v>
      </c>
      <c r="BH106" s="245">
        <f>IF(N106="sníž. přenesená",J106,0)</f>
        <v>0</v>
      </c>
      <c r="BI106" s="245">
        <f>IF(N106="nulová",J106,0)</f>
        <v>0</v>
      </c>
      <c r="BJ106" s="25" t="s">
        <v>87</v>
      </c>
      <c r="BK106" s="245">
        <f>ROUND(I106*H106,1)</f>
        <v>0</v>
      </c>
      <c r="BL106" s="25" t="s">
        <v>179</v>
      </c>
      <c r="BM106" s="25" t="s">
        <v>691</v>
      </c>
    </row>
    <row r="107" s="12" customFormat="1">
      <c r="B107" s="246"/>
      <c r="C107" s="247"/>
      <c r="D107" s="248" t="s">
        <v>171</v>
      </c>
      <c r="E107" s="249" t="s">
        <v>36</v>
      </c>
      <c r="F107" s="250" t="s">
        <v>683</v>
      </c>
      <c r="G107" s="247"/>
      <c r="H107" s="251">
        <v>607.5</v>
      </c>
      <c r="I107" s="252"/>
      <c r="J107" s="247"/>
      <c r="K107" s="247"/>
      <c r="L107" s="253"/>
      <c r="M107" s="254"/>
      <c r="N107" s="255"/>
      <c r="O107" s="255"/>
      <c r="P107" s="255"/>
      <c r="Q107" s="255"/>
      <c r="R107" s="255"/>
      <c r="S107" s="255"/>
      <c r="T107" s="256"/>
      <c r="AT107" s="257" t="s">
        <v>171</v>
      </c>
      <c r="AU107" s="257" t="s">
        <v>89</v>
      </c>
      <c r="AV107" s="12" t="s">
        <v>89</v>
      </c>
      <c r="AW107" s="12" t="s">
        <v>42</v>
      </c>
      <c r="AX107" s="12" t="s">
        <v>79</v>
      </c>
      <c r="AY107" s="257" t="s">
        <v>162</v>
      </c>
    </row>
    <row r="108" s="12" customFormat="1">
      <c r="B108" s="246"/>
      <c r="C108" s="247"/>
      <c r="D108" s="248" t="s">
        <v>171</v>
      </c>
      <c r="E108" s="249" t="s">
        <v>36</v>
      </c>
      <c r="F108" s="250" t="s">
        <v>688</v>
      </c>
      <c r="G108" s="247"/>
      <c r="H108" s="251">
        <v>172.5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171</v>
      </c>
      <c r="AU108" s="257" t="s">
        <v>89</v>
      </c>
      <c r="AV108" s="12" t="s">
        <v>89</v>
      </c>
      <c r="AW108" s="12" t="s">
        <v>42</v>
      </c>
      <c r="AX108" s="12" t="s">
        <v>79</v>
      </c>
      <c r="AY108" s="257" t="s">
        <v>162</v>
      </c>
    </row>
    <row r="109" s="14" customFormat="1">
      <c r="B109" s="283"/>
      <c r="C109" s="284"/>
      <c r="D109" s="248" t="s">
        <v>171</v>
      </c>
      <c r="E109" s="285" t="s">
        <v>36</v>
      </c>
      <c r="F109" s="286" t="s">
        <v>679</v>
      </c>
      <c r="G109" s="284"/>
      <c r="H109" s="287">
        <v>780</v>
      </c>
      <c r="I109" s="288"/>
      <c r="J109" s="284"/>
      <c r="K109" s="284"/>
      <c r="L109" s="289"/>
      <c r="M109" s="290"/>
      <c r="N109" s="291"/>
      <c r="O109" s="291"/>
      <c r="P109" s="291"/>
      <c r="Q109" s="291"/>
      <c r="R109" s="291"/>
      <c r="S109" s="291"/>
      <c r="T109" s="292"/>
      <c r="AT109" s="293" t="s">
        <v>171</v>
      </c>
      <c r="AU109" s="293" t="s">
        <v>89</v>
      </c>
      <c r="AV109" s="14" t="s">
        <v>179</v>
      </c>
      <c r="AW109" s="14" t="s">
        <v>42</v>
      </c>
      <c r="AX109" s="14" t="s">
        <v>87</v>
      </c>
      <c r="AY109" s="293" t="s">
        <v>162</v>
      </c>
    </row>
    <row r="110" s="1" customFormat="1" ht="38.25" customHeight="1">
      <c r="B110" s="48"/>
      <c r="C110" s="235" t="s">
        <v>183</v>
      </c>
      <c r="D110" s="235" t="s">
        <v>165</v>
      </c>
      <c r="E110" s="236" t="s">
        <v>692</v>
      </c>
      <c r="F110" s="237" t="s">
        <v>693</v>
      </c>
      <c r="G110" s="238" t="s">
        <v>648</v>
      </c>
      <c r="H110" s="239">
        <v>1137.8800000000001</v>
      </c>
      <c r="I110" s="240"/>
      <c r="J110" s="239">
        <f>ROUND(I110*H110,1)</f>
        <v>0</v>
      </c>
      <c r="K110" s="237" t="s">
        <v>239</v>
      </c>
      <c r="L110" s="74"/>
      <c r="M110" s="241" t="s">
        <v>36</v>
      </c>
      <c r="N110" s="242" t="s">
        <v>50</v>
      </c>
      <c r="O110" s="49"/>
      <c r="P110" s="243">
        <f>O110*H110</f>
        <v>0</v>
      </c>
      <c r="Q110" s="243">
        <v>4.795E-05</v>
      </c>
      <c r="R110" s="243">
        <f>Q110*H110</f>
        <v>0.054561346000000004</v>
      </c>
      <c r="S110" s="243">
        <v>0.128</v>
      </c>
      <c r="T110" s="244">
        <f>S110*H110</f>
        <v>145.64864000000003</v>
      </c>
      <c r="AR110" s="25" t="s">
        <v>179</v>
      </c>
      <c r="AT110" s="25" t="s">
        <v>165</v>
      </c>
      <c r="AU110" s="25" t="s">
        <v>89</v>
      </c>
      <c r="AY110" s="25" t="s">
        <v>162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87</v>
      </c>
      <c r="BK110" s="245">
        <f>ROUND(I110*H110,1)</f>
        <v>0</v>
      </c>
      <c r="BL110" s="25" t="s">
        <v>179</v>
      </c>
      <c r="BM110" s="25" t="s">
        <v>694</v>
      </c>
    </row>
    <row r="111" s="12" customFormat="1">
      <c r="B111" s="246"/>
      <c r="C111" s="247"/>
      <c r="D111" s="248" t="s">
        <v>171</v>
      </c>
      <c r="E111" s="249" t="s">
        <v>36</v>
      </c>
      <c r="F111" s="250" t="s">
        <v>695</v>
      </c>
      <c r="G111" s="247"/>
      <c r="H111" s="251">
        <v>831.05999999999995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171</v>
      </c>
      <c r="AU111" s="257" t="s">
        <v>89</v>
      </c>
      <c r="AV111" s="12" t="s">
        <v>89</v>
      </c>
      <c r="AW111" s="12" t="s">
        <v>42</v>
      </c>
      <c r="AX111" s="12" t="s">
        <v>79</v>
      </c>
      <c r="AY111" s="257" t="s">
        <v>162</v>
      </c>
    </row>
    <row r="112" s="12" customFormat="1">
      <c r="B112" s="246"/>
      <c r="C112" s="247"/>
      <c r="D112" s="248" t="s">
        <v>171</v>
      </c>
      <c r="E112" s="249" t="s">
        <v>36</v>
      </c>
      <c r="F112" s="250" t="s">
        <v>696</v>
      </c>
      <c r="G112" s="247"/>
      <c r="H112" s="251">
        <v>306.81999999999999</v>
      </c>
      <c r="I112" s="252"/>
      <c r="J112" s="247"/>
      <c r="K112" s="247"/>
      <c r="L112" s="253"/>
      <c r="M112" s="254"/>
      <c r="N112" s="255"/>
      <c r="O112" s="255"/>
      <c r="P112" s="255"/>
      <c r="Q112" s="255"/>
      <c r="R112" s="255"/>
      <c r="S112" s="255"/>
      <c r="T112" s="256"/>
      <c r="AT112" s="257" t="s">
        <v>171</v>
      </c>
      <c r="AU112" s="257" t="s">
        <v>89</v>
      </c>
      <c r="AV112" s="12" t="s">
        <v>89</v>
      </c>
      <c r="AW112" s="12" t="s">
        <v>42</v>
      </c>
      <c r="AX112" s="12" t="s">
        <v>79</v>
      </c>
      <c r="AY112" s="257" t="s">
        <v>162</v>
      </c>
    </row>
    <row r="113" s="14" customFormat="1">
      <c r="B113" s="283"/>
      <c r="C113" s="284"/>
      <c r="D113" s="248" t="s">
        <v>171</v>
      </c>
      <c r="E113" s="285" t="s">
        <v>36</v>
      </c>
      <c r="F113" s="286" t="s">
        <v>679</v>
      </c>
      <c r="G113" s="284"/>
      <c r="H113" s="287">
        <v>1137.8800000000001</v>
      </c>
      <c r="I113" s="288"/>
      <c r="J113" s="284"/>
      <c r="K113" s="284"/>
      <c r="L113" s="289"/>
      <c r="M113" s="290"/>
      <c r="N113" s="291"/>
      <c r="O113" s="291"/>
      <c r="P113" s="291"/>
      <c r="Q113" s="291"/>
      <c r="R113" s="291"/>
      <c r="S113" s="291"/>
      <c r="T113" s="292"/>
      <c r="AT113" s="293" t="s">
        <v>171</v>
      </c>
      <c r="AU113" s="293" t="s">
        <v>89</v>
      </c>
      <c r="AV113" s="14" t="s">
        <v>179</v>
      </c>
      <c r="AW113" s="14" t="s">
        <v>42</v>
      </c>
      <c r="AX113" s="14" t="s">
        <v>87</v>
      </c>
      <c r="AY113" s="293" t="s">
        <v>162</v>
      </c>
    </row>
    <row r="114" s="1" customFormat="1" ht="25.5" customHeight="1">
      <c r="B114" s="48"/>
      <c r="C114" s="235" t="s">
        <v>187</v>
      </c>
      <c r="D114" s="235" t="s">
        <v>165</v>
      </c>
      <c r="E114" s="236" t="s">
        <v>697</v>
      </c>
      <c r="F114" s="237" t="s">
        <v>698</v>
      </c>
      <c r="G114" s="238" t="s">
        <v>699</v>
      </c>
      <c r="H114" s="239">
        <v>2901.77</v>
      </c>
      <c r="I114" s="240"/>
      <c r="J114" s="239">
        <f>ROUND(I114*H114,1)</f>
        <v>0</v>
      </c>
      <c r="K114" s="237" t="s">
        <v>239</v>
      </c>
      <c r="L114" s="74"/>
      <c r="M114" s="241" t="s">
        <v>36</v>
      </c>
      <c r="N114" s="242" t="s">
        <v>50</v>
      </c>
      <c r="O114" s="49"/>
      <c r="P114" s="243">
        <f>O114*H114</f>
        <v>0</v>
      </c>
      <c r="Q114" s="243">
        <v>0</v>
      </c>
      <c r="R114" s="243">
        <f>Q114*H114</f>
        <v>0</v>
      </c>
      <c r="S114" s="243">
        <v>0</v>
      </c>
      <c r="T114" s="244">
        <f>S114*H114</f>
        <v>0</v>
      </c>
      <c r="AR114" s="25" t="s">
        <v>179</v>
      </c>
      <c r="AT114" s="25" t="s">
        <v>165</v>
      </c>
      <c r="AU114" s="25" t="s">
        <v>89</v>
      </c>
      <c r="AY114" s="25" t="s">
        <v>162</v>
      </c>
      <c r="BE114" s="245">
        <f>IF(N114="základní",J114,0)</f>
        <v>0</v>
      </c>
      <c r="BF114" s="245">
        <f>IF(N114="snížená",J114,0)</f>
        <v>0</v>
      </c>
      <c r="BG114" s="245">
        <f>IF(N114="zákl. přenesená",J114,0)</f>
        <v>0</v>
      </c>
      <c r="BH114" s="245">
        <f>IF(N114="sníž. přenesená",J114,0)</f>
        <v>0</v>
      </c>
      <c r="BI114" s="245">
        <f>IF(N114="nulová",J114,0)</f>
        <v>0</v>
      </c>
      <c r="BJ114" s="25" t="s">
        <v>87</v>
      </c>
      <c r="BK114" s="245">
        <f>ROUND(I114*H114,1)</f>
        <v>0</v>
      </c>
      <c r="BL114" s="25" t="s">
        <v>179</v>
      </c>
      <c r="BM114" s="25" t="s">
        <v>700</v>
      </c>
    </row>
    <row r="115" s="12" customFormat="1">
      <c r="B115" s="246"/>
      <c r="C115" s="247"/>
      <c r="D115" s="248" t="s">
        <v>171</v>
      </c>
      <c r="E115" s="249" t="s">
        <v>36</v>
      </c>
      <c r="F115" s="250" t="s">
        <v>701</v>
      </c>
      <c r="G115" s="247"/>
      <c r="H115" s="251">
        <v>2901.77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171</v>
      </c>
      <c r="AU115" s="257" t="s">
        <v>89</v>
      </c>
      <c r="AV115" s="12" t="s">
        <v>89</v>
      </c>
      <c r="AW115" s="12" t="s">
        <v>42</v>
      </c>
      <c r="AX115" s="12" t="s">
        <v>87</v>
      </c>
      <c r="AY115" s="257" t="s">
        <v>162</v>
      </c>
    </row>
    <row r="116" s="1" customFormat="1" ht="25.5" customHeight="1">
      <c r="B116" s="48"/>
      <c r="C116" s="235" t="s">
        <v>191</v>
      </c>
      <c r="D116" s="235" t="s">
        <v>165</v>
      </c>
      <c r="E116" s="236" t="s">
        <v>702</v>
      </c>
      <c r="F116" s="237" t="s">
        <v>703</v>
      </c>
      <c r="G116" s="238" t="s">
        <v>704</v>
      </c>
      <c r="H116" s="239">
        <v>124</v>
      </c>
      <c r="I116" s="240"/>
      <c r="J116" s="239">
        <f>ROUND(I116*H116,1)</f>
        <v>0</v>
      </c>
      <c r="K116" s="237" t="s">
        <v>239</v>
      </c>
      <c r="L116" s="74"/>
      <c r="M116" s="241" t="s">
        <v>36</v>
      </c>
      <c r="N116" s="242" t="s">
        <v>50</v>
      </c>
      <c r="O116" s="49"/>
      <c r="P116" s="243">
        <f>O116*H116</f>
        <v>0</v>
      </c>
      <c r="Q116" s="243">
        <v>0</v>
      </c>
      <c r="R116" s="243">
        <f>Q116*H116</f>
        <v>0</v>
      </c>
      <c r="S116" s="243">
        <v>0</v>
      </c>
      <c r="T116" s="244">
        <f>S116*H116</f>
        <v>0</v>
      </c>
      <c r="AR116" s="25" t="s">
        <v>179</v>
      </c>
      <c r="AT116" s="25" t="s">
        <v>165</v>
      </c>
      <c r="AU116" s="25" t="s">
        <v>89</v>
      </c>
      <c r="AY116" s="25" t="s">
        <v>162</v>
      </c>
      <c r="BE116" s="245">
        <f>IF(N116="základní",J116,0)</f>
        <v>0</v>
      </c>
      <c r="BF116" s="245">
        <f>IF(N116="snížená",J116,0)</f>
        <v>0</v>
      </c>
      <c r="BG116" s="245">
        <f>IF(N116="zákl. přenesená",J116,0)</f>
        <v>0</v>
      </c>
      <c r="BH116" s="245">
        <f>IF(N116="sníž. přenesená",J116,0)</f>
        <v>0</v>
      </c>
      <c r="BI116" s="245">
        <f>IF(N116="nulová",J116,0)</f>
        <v>0</v>
      </c>
      <c r="BJ116" s="25" t="s">
        <v>87</v>
      </c>
      <c r="BK116" s="245">
        <f>ROUND(I116*H116,1)</f>
        <v>0</v>
      </c>
      <c r="BL116" s="25" t="s">
        <v>179</v>
      </c>
      <c r="BM116" s="25" t="s">
        <v>705</v>
      </c>
    </row>
    <row r="117" s="12" customFormat="1">
      <c r="B117" s="246"/>
      <c r="C117" s="247"/>
      <c r="D117" s="248" t="s">
        <v>171</v>
      </c>
      <c r="E117" s="249" t="s">
        <v>36</v>
      </c>
      <c r="F117" s="250" t="s">
        <v>706</v>
      </c>
      <c r="G117" s="247"/>
      <c r="H117" s="251">
        <v>124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171</v>
      </c>
      <c r="AU117" s="257" t="s">
        <v>89</v>
      </c>
      <c r="AV117" s="12" t="s">
        <v>89</v>
      </c>
      <c r="AW117" s="12" t="s">
        <v>42</v>
      </c>
      <c r="AX117" s="12" t="s">
        <v>87</v>
      </c>
      <c r="AY117" s="257" t="s">
        <v>162</v>
      </c>
    </row>
    <row r="118" s="1" customFormat="1" ht="63.75" customHeight="1">
      <c r="B118" s="48"/>
      <c r="C118" s="235" t="s">
        <v>195</v>
      </c>
      <c r="D118" s="235" t="s">
        <v>165</v>
      </c>
      <c r="E118" s="236" t="s">
        <v>707</v>
      </c>
      <c r="F118" s="237" t="s">
        <v>708</v>
      </c>
      <c r="G118" s="238" t="s">
        <v>247</v>
      </c>
      <c r="H118" s="239">
        <v>250</v>
      </c>
      <c r="I118" s="240"/>
      <c r="J118" s="239">
        <f>ROUND(I118*H118,1)</f>
        <v>0</v>
      </c>
      <c r="K118" s="237" t="s">
        <v>239</v>
      </c>
      <c r="L118" s="74"/>
      <c r="M118" s="241" t="s">
        <v>36</v>
      </c>
      <c r="N118" s="242" t="s">
        <v>50</v>
      </c>
      <c r="O118" s="49"/>
      <c r="P118" s="243">
        <f>O118*H118</f>
        <v>0</v>
      </c>
      <c r="Q118" s="243">
        <v>0.0086767000000000007</v>
      </c>
      <c r="R118" s="243">
        <f>Q118*H118</f>
        <v>2.1691750000000001</v>
      </c>
      <c r="S118" s="243">
        <v>0</v>
      </c>
      <c r="T118" s="244">
        <f>S118*H118</f>
        <v>0</v>
      </c>
      <c r="AR118" s="25" t="s">
        <v>179</v>
      </c>
      <c r="AT118" s="25" t="s">
        <v>165</v>
      </c>
      <c r="AU118" s="25" t="s">
        <v>89</v>
      </c>
      <c r="AY118" s="25" t="s">
        <v>162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87</v>
      </c>
      <c r="BK118" s="245">
        <f>ROUND(I118*H118,1)</f>
        <v>0</v>
      </c>
      <c r="BL118" s="25" t="s">
        <v>179</v>
      </c>
      <c r="BM118" s="25" t="s">
        <v>709</v>
      </c>
    </row>
    <row r="119" s="12" customFormat="1">
      <c r="B119" s="246"/>
      <c r="C119" s="247"/>
      <c r="D119" s="248" t="s">
        <v>171</v>
      </c>
      <c r="E119" s="249" t="s">
        <v>36</v>
      </c>
      <c r="F119" s="250" t="s">
        <v>710</v>
      </c>
      <c r="G119" s="247"/>
      <c r="H119" s="251">
        <v>250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171</v>
      </c>
      <c r="AU119" s="257" t="s">
        <v>89</v>
      </c>
      <c r="AV119" s="12" t="s">
        <v>89</v>
      </c>
      <c r="AW119" s="12" t="s">
        <v>42</v>
      </c>
      <c r="AX119" s="12" t="s">
        <v>87</v>
      </c>
      <c r="AY119" s="257" t="s">
        <v>162</v>
      </c>
    </row>
    <row r="120" s="1" customFormat="1" ht="63.75" customHeight="1">
      <c r="B120" s="48"/>
      <c r="C120" s="235" t="s">
        <v>199</v>
      </c>
      <c r="D120" s="235" t="s">
        <v>165</v>
      </c>
      <c r="E120" s="236" t="s">
        <v>711</v>
      </c>
      <c r="F120" s="237" t="s">
        <v>712</v>
      </c>
      <c r="G120" s="238" t="s">
        <v>247</v>
      </c>
      <c r="H120" s="239">
        <v>50</v>
      </c>
      <c r="I120" s="240"/>
      <c r="J120" s="239">
        <f>ROUND(I120*H120,1)</f>
        <v>0</v>
      </c>
      <c r="K120" s="237" t="s">
        <v>239</v>
      </c>
      <c r="L120" s="74"/>
      <c r="M120" s="241" t="s">
        <v>36</v>
      </c>
      <c r="N120" s="242" t="s">
        <v>50</v>
      </c>
      <c r="O120" s="49"/>
      <c r="P120" s="243">
        <f>O120*H120</f>
        <v>0</v>
      </c>
      <c r="Q120" s="243">
        <v>0.0126885</v>
      </c>
      <c r="R120" s="243">
        <f>Q120*H120</f>
        <v>0.63442500000000002</v>
      </c>
      <c r="S120" s="243">
        <v>0</v>
      </c>
      <c r="T120" s="244">
        <f>S120*H120</f>
        <v>0</v>
      </c>
      <c r="AR120" s="25" t="s">
        <v>179</v>
      </c>
      <c r="AT120" s="25" t="s">
        <v>165</v>
      </c>
      <c r="AU120" s="25" t="s">
        <v>89</v>
      </c>
      <c r="AY120" s="25" t="s">
        <v>162</v>
      </c>
      <c r="BE120" s="245">
        <f>IF(N120="základní",J120,0)</f>
        <v>0</v>
      </c>
      <c r="BF120" s="245">
        <f>IF(N120="snížená",J120,0)</f>
        <v>0</v>
      </c>
      <c r="BG120" s="245">
        <f>IF(N120="zákl. přenesená",J120,0)</f>
        <v>0</v>
      </c>
      <c r="BH120" s="245">
        <f>IF(N120="sníž. přenesená",J120,0)</f>
        <v>0</v>
      </c>
      <c r="BI120" s="245">
        <f>IF(N120="nulová",J120,0)</f>
        <v>0</v>
      </c>
      <c r="BJ120" s="25" t="s">
        <v>87</v>
      </c>
      <c r="BK120" s="245">
        <f>ROUND(I120*H120,1)</f>
        <v>0</v>
      </c>
      <c r="BL120" s="25" t="s">
        <v>179</v>
      </c>
      <c r="BM120" s="25" t="s">
        <v>713</v>
      </c>
    </row>
    <row r="121" s="12" customFormat="1">
      <c r="B121" s="246"/>
      <c r="C121" s="247"/>
      <c r="D121" s="248" t="s">
        <v>171</v>
      </c>
      <c r="E121" s="249" t="s">
        <v>36</v>
      </c>
      <c r="F121" s="250" t="s">
        <v>714</v>
      </c>
      <c r="G121" s="247"/>
      <c r="H121" s="251">
        <v>50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171</v>
      </c>
      <c r="AU121" s="257" t="s">
        <v>89</v>
      </c>
      <c r="AV121" s="12" t="s">
        <v>89</v>
      </c>
      <c r="AW121" s="12" t="s">
        <v>42</v>
      </c>
      <c r="AX121" s="12" t="s">
        <v>87</v>
      </c>
      <c r="AY121" s="257" t="s">
        <v>162</v>
      </c>
    </row>
    <row r="122" s="1" customFormat="1" ht="63.75" customHeight="1">
      <c r="B122" s="48"/>
      <c r="C122" s="235" t="s">
        <v>203</v>
      </c>
      <c r="D122" s="235" t="s">
        <v>165</v>
      </c>
      <c r="E122" s="236" t="s">
        <v>715</v>
      </c>
      <c r="F122" s="237" t="s">
        <v>716</v>
      </c>
      <c r="G122" s="238" t="s">
        <v>247</v>
      </c>
      <c r="H122" s="239">
        <v>200</v>
      </c>
      <c r="I122" s="240"/>
      <c r="J122" s="239">
        <f>ROUND(I122*H122,1)</f>
        <v>0</v>
      </c>
      <c r="K122" s="237" t="s">
        <v>239</v>
      </c>
      <c r="L122" s="74"/>
      <c r="M122" s="241" t="s">
        <v>36</v>
      </c>
      <c r="N122" s="242" t="s">
        <v>50</v>
      </c>
      <c r="O122" s="49"/>
      <c r="P122" s="243">
        <f>O122*H122</f>
        <v>0</v>
      </c>
      <c r="Q122" s="243">
        <v>0.036904300000000001</v>
      </c>
      <c r="R122" s="243">
        <f>Q122*H122</f>
        <v>7.3808600000000002</v>
      </c>
      <c r="S122" s="243">
        <v>0</v>
      </c>
      <c r="T122" s="244">
        <f>S122*H122</f>
        <v>0</v>
      </c>
      <c r="AR122" s="25" t="s">
        <v>179</v>
      </c>
      <c r="AT122" s="25" t="s">
        <v>165</v>
      </c>
      <c r="AU122" s="25" t="s">
        <v>89</v>
      </c>
      <c r="AY122" s="25" t="s">
        <v>162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87</v>
      </c>
      <c r="BK122" s="245">
        <f>ROUND(I122*H122,1)</f>
        <v>0</v>
      </c>
      <c r="BL122" s="25" t="s">
        <v>179</v>
      </c>
      <c r="BM122" s="25" t="s">
        <v>717</v>
      </c>
    </row>
    <row r="123" s="12" customFormat="1">
      <c r="B123" s="246"/>
      <c r="C123" s="247"/>
      <c r="D123" s="248" t="s">
        <v>171</v>
      </c>
      <c r="E123" s="249" t="s">
        <v>36</v>
      </c>
      <c r="F123" s="250" t="s">
        <v>718</v>
      </c>
      <c r="G123" s="247"/>
      <c r="H123" s="251">
        <v>200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171</v>
      </c>
      <c r="AU123" s="257" t="s">
        <v>89</v>
      </c>
      <c r="AV123" s="12" t="s">
        <v>89</v>
      </c>
      <c r="AW123" s="12" t="s">
        <v>42</v>
      </c>
      <c r="AX123" s="12" t="s">
        <v>87</v>
      </c>
      <c r="AY123" s="257" t="s">
        <v>162</v>
      </c>
    </row>
    <row r="124" s="1" customFormat="1" ht="25.5" customHeight="1">
      <c r="B124" s="48"/>
      <c r="C124" s="235" t="s">
        <v>207</v>
      </c>
      <c r="D124" s="235" t="s">
        <v>165</v>
      </c>
      <c r="E124" s="236" t="s">
        <v>719</v>
      </c>
      <c r="F124" s="237" t="s">
        <v>720</v>
      </c>
      <c r="G124" s="238" t="s">
        <v>247</v>
      </c>
      <c r="H124" s="239">
        <v>1833</v>
      </c>
      <c r="I124" s="240"/>
      <c r="J124" s="239">
        <f>ROUND(I124*H124,1)</f>
        <v>0</v>
      </c>
      <c r="K124" s="237" t="s">
        <v>239</v>
      </c>
      <c r="L124" s="74"/>
      <c r="M124" s="241" t="s">
        <v>36</v>
      </c>
      <c r="N124" s="242" t="s">
        <v>50</v>
      </c>
      <c r="O124" s="49"/>
      <c r="P124" s="243">
        <f>O124*H124</f>
        <v>0</v>
      </c>
      <c r="Q124" s="243">
        <v>0.00015323999999999999</v>
      </c>
      <c r="R124" s="243">
        <f>Q124*H124</f>
        <v>0.28088891999999999</v>
      </c>
      <c r="S124" s="243">
        <v>0</v>
      </c>
      <c r="T124" s="244">
        <f>S124*H124</f>
        <v>0</v>
      </c>
      <c r="AR124" s="25" t="s">
        <v>179</v>
      </c>
      <c r="AT124" s="25" t="s">
        <v>165</v>
      </c>
      <c r="AU124" s="25" t="s">
        <v>89</v>
      </c>
      <c r="AY124" s="25" t="s">
        <v>162</v>
      </c>
      <c r="BE124" s="245">
        <f>IF(N124="základní",J124,0)</f>
        <v>0</v>
      </c>
      <c r="BF124" s="245">
        <f>IF(N124="snížená",J124,0)</f>
        <v>0</v>
      </c>
      <c r="BG124" s="245">
        <f>IF(N124="zákl. přenesená",J124,0)</f>
        <v>0</v>
      </c>
      <c r="BH124" s="245">
        <f>IF(N124="sníž. přenesená",J124,0)</f>
        <v>0</v>
      </c>
      <c r="BI124" s="245">
        <f>IF(N124="nulová",J124,0)</f>
        <v>0</v>
      </c>
      <c r="BJ124" s="25" t="s">
        <v>87</v>
      </c>
      <c r="BK124" s="245">
        <f>ROUND(I124*H124,1)</f>
        <v>0</v>
      </c>
      <c r="BL124" s="25" t="s">
        <v>179</v>
      </c>
      <c r="BM124" s="25" t="s">
        <v>721</v>
      </c>
    </row>
    <row r="125" s="12" customFormat="1">
      <c r="B125" s="246"/>
      <c r="C125" s="247"/>
      <c r="D125" s="248" t="s">
        <v>171</v>
      </c>
      <c r="E125" s="249" t="s">
        <v>36</v>
      </c>
      <c r="F125" s="250" t="s">
        <v>722</v>
      </c>
      <c r="G125" s="247"/>
      <c r="H125" s="251">
        <v>1833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171</v>
      </c>
      <c r="AU125" s="257" t="s">
        <v>89</v>
      </c>
      <c r="AV125" s="12" t="s">
        <v>89</v>
      </c>
      <c r="AW125" s="12" t="s">
        <v>42</v>
      </c>
      <c r="AX125" s="12" t="s">
        <v>79</v>
      </c>
      <c r="AY125" s="257" t="s">
        <v>162</v>
      </c>
    </row>
    <row r="126" s="14" customFormat="1">
      <c r="B126" s="283"/>
      <c r="C126" s="284"/>
      <c r="D126" s="248" t="s">
        <v>171</v>
      </c>
      <c r="E126" s="285" t="s">
        <v>36</v>
      </c>
      <c r="F126" s="286" t="s">
        <v>679</v>
      </c>
      <c r="G126" s="284"/>
      <c r="H126" s="287">
        <v>1833</v>
      </c>
      <c r="I126" s="288"/>
      <c r="J126" s="284"/>
      <c r="K126" s="284"/>
      <c r="L126" s="289"/>
      <c r="M126" s="290"/>
      <c r="N126" s="291"/>
      <c r="O126" s="291"/>
      <c r="P126" s="291"/>
      <c r="Q126" s="291"/>
      <c r="R126" s="291"/>
      <c r="S126" s="291"/>
      <c r="T126" s="292"/>
      <c r="AT126" s="293" t="s">
        <v>171</v>
      </c>
      <c r="AU126" s="293" t="s">
        <v>89</v>
      </c>
      <c r="AV126" s="14" t="s">
        <v>179</v>
      </c>
      <c r="AW126" s="14" t="s">
        <v>42</v>
      </c>
      <c r="AX126" s="14" t="s">
        <v>87</v>
      </c>
      <c r="AY126" s="293" t="s">
        <v>162</v>
      </c>
    </row>
    <row r="127" s="1" customFormat="1" ht="25.5" customHeight="1">
      <c r="B127" s="48"/>
      <c r="C127" s="235" t="s">
        <v>211</v>
      </c>
      <c r="D127" s="235" t="s">
        <v>165</v>
      </c>
      <c r="E127" s="236" t="s">
        <v>723</v>
      </c>
      <c r="F127" s="237" t="s">
        <v>724</v>
      </c>
      <c r="G127" s="238" t="s">
        <v>247</v>
      </c>
      <c r="H127" s="239">
        <v>1833</v>
      </c>
      <c r="I127" s="240"/>
      <c r="J127" s="239">
        <f>ROUND(I127*H127,1)</f>
        <v>0</v>
      </c>
      <c r="K127" s="237" t="s">
        <v>239</v>
      </c>
      <c r="L127" s="74"/>
      <c r="M127" s="241" t="s">
        <v>36</v>
      </c>
      <c r="N127" s="242" t="s">
        <v>50</v>
      </c>
      <c r="O127" s="49"/>
      <c r="P127" s="243">
        <f>O127*H127</f>
        <v>0</v>
      </c>
      <c r="Q127" s="243">
        <v>0</v>
      </c>
      <c r="R127" s="243">
        <f>Q127*H127</f>
        <v>0</v>
      </c>
      <c r="S127" s="243">
        <v>0</v>
      </c>
      <c r="T127" s="244">
        <f>S127*H127</f>
        <v>0</v>
      </c>
      <c r="AR127" s="25" t="s">
        <v>179</v>
      </c>
      <c r="AT127" s="25" t="s">
        <v>165</v>
      </c>
      <c r="AU127" s="25" t="s">
        <v>89</v>
      </c>
      <c r="AY127" s="25" t="s">
        <v>162</v>
      </c>
      <c r="BE127" s="245">
        <f>IF(N127="základní",J127,0)</f>
        <v>0</v>
      </c>
      <c r="BF127" s="245">
        <f>IF(N127="snížená",J127,0)</f>
        <v>0</v>
      </c>
      <c r="BG127" s="245">
        <f>IF(N127="zákl. přenesená",J127,0)</f>
        <v>0</v>
      </c>
      <c r="BH127" s="245">
        <f>IF(N127="sníž. přenesená",J127,0)</f>
        <v>0</v>
      </c>
      <c r="BI127" s="245">
        <f>IF(N127="nulová",J127,0)</f>
        <v>0</v>
      </c>
      <c r="BJ127" s="25" t="s">
        <v>87</v>
      </c>
      <c r="BK127" s="245">
        <f>ROUND(I127*H127,1)</f>
        <v>0</v>
      </c>
      <c r="BL127" s="25" t="s">
        <v>179</v>
      </c>
      <c r="BM127" s="25" t="s">
        <v>725</v>
      </c>
    </row>
    <row r="128" s="12" customFormat="1">
      <c r="B128" s="246"/>
      <c r="C128" s="247"/>
      <c r="D128" s="248" t="s">
        <v>171</v>
      </c>
      <c r="E128" s="249" t="s">
        <v>36</v>
      </c>
      <c r="F128" s="250" t="s">
        <v>722</v>
      </c>
      <c r="G128" s="247"/>
      <c r="H128" s="251">
        <v>1833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171</v>
      </c>
      <c r="AU128" s="257" t="s">
        <v>89</v>
      </c>
      <c r="AV128" s="12" t="s">
        <v>89</v>
      </c>
      <c r="AW128" s="12" t="s">
        <v>42</v>
      </c>
      <c r="AX128" s="12" t="s">
        <v>79</v>
      </c>
      <c r="AY128" s="257" t="s">
        <v>162</v>
      </c>
    </row>
    <row r="129" s="14" customFormat="1">
      <c r="B129" s="283"/>
      <c r="C129" s="284"/>
      <c r="D129" s="248" t="s">
        <v>171</v>
      </c>
      <c r="E129" s="285" t="s">
        <v>36</v>
      </c>
      <c r="F129" s="286" t="s">
        <v>679</v>
      </c>
      <c r="G129" s="284"/>
      <c r="H129" s="287">
        <v>1833</v>
      </c>
      <c r="I129" s="288"/>
      <c r="J129" s="284"/>
      <c r="K129" s="284"/>
      <c r="L129" s="289"/>
      <c r="M129" s="290"/>
      <c r="N129" s="291"/>
      <c r="O129" s="291"/>
      <c r="P129" s="291"/>
      <c r="Q129" s="291"/>
      <c r="R129" s="291"/>
      <c r="S129" s="291"/>
      <c r="T129" s="292"/>
      <c r="AT129" s="293" t="s">
        <v>171</v>
      </c>
      <c r="AU129" s="293" t="s">
        <v>89</v>
      </c>
      <c r="AV129" s="14" t="s">
        <v>179</v>
      </c>
      <c r="AW129" s="14" t="s">
        <v>42</v>
      </c>
      <c r="AX129" s="14" t="s">
        <v>87</v>
      </c>
      <c r="AY129" s="293" t="s">
        <v>162</v>
      </c>
    </row>
    <row r="130" s="1" customFormat="1" ht="38.25" customHeight="1">
      <c r="B130" s="48"/>
      <c r="C130" s="235" t="s">
        <v>215</v>
      </c>
      <c r="D130" s="235" t="s">
        <v>165</v>
      </c>
      <c r="E130" s="236" t="s">
        <v>726</v>
      </c>
      <c r="F130" s="237" t="s">
        <v>727</v>
      </c>
      <c r="G130" s="238" t="s">
        <v>614</v>
      </c>
      <c r="H130" s="239">
        <v>11.25</v>
      </c>
      <c r="I130" s="240"/>
      <c r="J130" s="239">
        <f>ROUND(I130*H130,1)</f>
        <v>0</v>
      </c>
      <c r="K130" s="237" t="s">
        <v>239</v>
      </c>
      <c r="L130" s="74"/>
      <c r="M130" s="241" t="s">
        <v>36</v>
      </c>
      <c r="N130" s="242" t="s">
        <v>50</v>
      </c>
      <c r="O130" s="49"/>
      <c r="P130" s="243">
        <f>O130*H130</f>
        <v>0</v>
      </c>
      <c r="Q130" s="243">
        <v>0</v>
      </c>
      <c r="R130" s="243">
        <f>Q130*H130</f>
        <v>0</v>
      </c>
      <c r="S130" s="243">
        <v>0</v>
      </c>
      <c r="T130" s="244">
        <f>S130*H130</f>
        <v>0</v>
      </c>
      <c r="AR130" s="25" t="s">
        <v>179</v>
      </c>
      <c r="AT130" s="25" t="s">
        <v>165</v>
      </c>
      <c r="AU130" s="25" t="s">
        <v>89</v>
      </c>
      <c r="AY130" s="25" t="s">
        <v>162</v>
      </c>
      <c r="BE130" s="245">
        <f>IF(N130="základní",J130,0)</f>
        <v>0</v>
      </c>
      <c r="BF130" s="245">
        <f>IF(N130="snížená",J130,0)</f>
        <v>0</v>
      </c>
      <c r="BG130" s="245">
        <f>IF(N130="zákl. přenesená",J130,0)</f>
        <v>0</v>
      </c>
      <c r="BH130" s="245">
        <f>IF(N130="sníž. přenesená",J130,0)</f>
        <v>0</v>
      </c>
      <c r="BI130" s="245">
        <f>IF(N130="nulová",J130,0)</f>
        <v>0</v>
      </c>
      <c r="BJ130" s="25" t="s">
        <v>87</v>
      </c>
      <c r="BK130" s="245">
        <f>ROUND(I130*H130,1)</f>
        <v>0</v>
      </c>
      <c r="BL130" s="25" t="s">
        <v>179</v>
      </c>
      <c r="BM130" s="25" t="s">
        <v>728</v>
      </c>
    </row>
    <row r="131" s="12" customFormat="1">
      <c r="B131" s="246"/>
      <c r="C131" s="247"/>
      <c r="D131" s="248" t="s">
        <v>171</v>
      </c>
      <c r="E131" s="249" t="s">
        <v>36</v>
      </c>
      <c r="F131" s="250" t="s">
        <v>729</v>
      </c>
      <c r="G131" s="247"/>
      <c r="H131" s="251">
        <v>11.25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171</v>
      </c>
      <c r="AU131" s="257" t="s">
        <v>89</v>
      </c>
      <c r="AV131" s="12" t="s">
        <v>89</v>
      </c>
      <c r="AW131" s="12" t="s">
        <v>42</v>
      </c>
      <c r="AX131" s="12" t="s">
        <v>79</v>
      </c>
      <c r="AY131" s="257" t="s">
        <v>162</v>
      </c>
    </row>
    <row r="132" s="14" customFormat="1">
      <c r="B132" s="283"/>
      <c r="C132" s="284"/>
      <c r="D132" s="248" t="s">
        <v>171</v>
      </c>
      <c r="E132" s="285" t="s">
        <v>656</v>
      </c>
      <c r="F132" s="286" t="s">
        <v>679</v>
      </c>
      <c r="G132" s="284"/>
      <c r="H132" s="287">
        <v>11.25</v>
      </c>
      <c r="I132" s="288"/>
      <c r="J132" s="284"/>
      <c r="K132" s="284"/>
      <c r="L132" s="289"/>
      <c r="M132" s="290"/>
      <c r="N132" s="291"/>
      <c r="O132" s="291"/>
      <c r="P132" s="291"/>
      <c r="Q132" s="291"/>
      <c r="R132" s="291"/>
      <c r="S132" s="291"/>
      <c r="T132" s="292"/>
      <c r="AT132" s="293" t="s">
        <v>171</v>
      </c>
      <c r="AU132" s="293" t="s">
        <v>89</v>
      </c>
      <c r="AV132" s="14" t="s">
        <v>179</v>
      </c>
      <c r="AW132" s="14" t="s">
        <v>42</v>
      </c>
      <c r="AX132" s="14" t="s">
        <v>87</v>
      </c>
      <c r="AY132" s="293" t="s">
        <v>162</v>
      </c>
    </row>
    <row r="133" s="1" customFormat="1" ht="25.5" customHeight="1">
      <c r="B133" s="48"/>
      <c r="C133" s="235" t="s">
        <v>219</v>
      </c>
      <c r="D133" s="235" t="s">
        <v>165</v>
      </c>
      <c r="E133" s="236" t="s">
        <v>730</v>
      </c>
      <c r="F133" s="237" t="s">
        <v>731</v>
      </c>
      <c r="G133" s="238" t="s">
        <v>614</v>
      </c>
      <c r="H133" s="239">
        <v>1350</v>
      </c>
      <c r="I133" s="240"/>
      <c r="J133" s="239">
        <f>ROUND(I133*H133,1)</f>
        <v>0</v>
      </c>
      <c r="K133" s="237" t="s">
        <v>239</v>
      </c>
      <c r="L133" s="74"/>
      <c r="M133" s="241" t="s">
        <v>36</v>
      </c>
      <c r="N133" s="242" t="s">
        <v>50</v>
      </c>
      <c r="O133" s="49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AR133" s="25" t="s">
        <v>179</v>
      </c>
      <c r="AT133" s="25" t="s">
        <v>165</v>
      </c>
      <c r="AU133" s="25" t="s">
        <v>89</v>
      </c>
      <c r="AY133" s="25" t="s">
        <v>162</v>
      </c>
      <c r="BE133" s="245">
        <f>IF(N133="základní",J133,0)</f>
        <v>0</v>
      </c>
      <c r="BF133" s="245">
        <f>IF(N133="snížená",J133,0)</f>
        <v>0</v>
      </c>
      <c r="BG133" s="245">
        <f>IF(N133="zákl. přenesená",J133,0)</f>
        <v>0</v>
      </c>
      <c r="BH133" s="245">
        <f>IF(N133="sníž. přenesená",J133,0)</f>
        <v>0</v>
      </c>
      <c r="BI133" s="245">
        <f>IF(N133="nulová",J133,0)</f>
        <v>0</v>
      </c>
      <c r="BJ133" s="25" t="s">
        <v>87</v>
      </c>
      <c r="BK133" s="245">
        <f>ROUND(I133*H133,1)</f>
        <v>0</v>
      </c>
      <c r="BL133" s="25" t="s">
        <v>179</v>
      </c>
      <c r="BM133" s="25" t="s">
        <v>732</v>
      </c>
    </row>
    <row r="134" s="12" customFormat="1">
      <c r="B134" s="246"/>
      <c r="C134" s="247"/>
      <c r="D134" s="248" t="s">
        <v>171</v>
      </c>
      <c r="E134" s="249" t="s">
        <v>36</v>
      </c>
      <c r="F134" s="250" t="s">
        <v>733</v>
      </c>
      <c r="G134" s="247"/>
      <c r="H134" s="251">
        <v>675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171</v>
      </c>
      <c r="AU134" s="257" t="s">
        <v>89</v>
      </c>
      <c r="AV134" s="12" t="s">
        <v>89</v>
      </c>
      <c r="AW134" s="12" t="s">
        <v>42</v>
      </c>
      <c r="AX134" s="12" t="s">
        <v>79</v>
      </c>
      <c r="AY134" s="257" t="s">
        <v>162</v>
      </c>
    </row>
    <row r="135" s="12" customFormat="1">
      <c r="B135" s="246"/>
      <c r="C135" s="247"/>
      <c r="D135" s="248" t="s">
        <v>171</v>
      </c>
      <c r="E135" s="249" t="s">
        <v>36</v>
      </c>
      <c r="F135" s="250" t="s">
        <v>734</v>
      </c>
      <c r="G135" s="247"/>
      <c r="H135" s="251">
        <v>540</v>
      </c>
      <c r="I135" s="252"/>
      <c r="J135" s="247"/>
      <c r="K135" s="247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171</v>
      </c>
      <c r="AU135" s="257" t="s">
        <v>89</v>
      </c>
      <c r="AV135" s="12" t="s">
        <v>89</v>
      </c>
      <c r="AW135" s="12" t="s">
        <v>42</v>
      </c>
      <c r="AX135" s="12" t="s">
        <v>79</v>
      </c>
      <c r="AY135" s="257" t="s">
        <v>162</v>
      </c>
    </row>
    <row r="136" s="12" customFormat="1">
      <c r="B136" s="246"/>
      <c r="C136" s="247"/>
      <c r="D136" s="248" t="s">
        <v>171</v>
      </c>
      <c r="E136" s="249" t="s">
        <v>36</v>
      </c>
      <c r="F136" s="250" t="s">
        <v>735</v>
      </c>
      <c r="G136" s="247"/>
      <c r="H136" s="251">
        <v>135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171</v>
      </c>
      <c r="AU136" s="257" t="s">
        <v>89</v>
      </c>
      <c r="AV136" s="12" t="s">
        <v>89</v>
      </c>
      <c r="AW136" s="12" t="s">
        <v>42</v>
      </c>
      <c r="AX136" s="12" t="s">
        <v>79</v>
      </c>
      <c r="AY136" s="257" t="s">
        <v>162</v>
      </c>
    </row>
    <row r="137" s="14" customFormat="1">
      <c r="B137" s="283"/>
      <c r="C137" s="284"/>
      <c r="D137" s="248" t="s">
        <v>171</v>
      </c>
      <c r="E137" s="285" t="s">
        <v>36</v>
      </c>
      <c r="F137" s="286" t="s">
        <v>679</v>
      </c>
      <c r="G137" s="284"/>
      <c r="H137" s="287">
        <v>1350</v>
      </c>
      <c r="I137" s="288"/>
      <c r="J137" s="284"/>
      <c r="K137" s="284"/>
      <c r="L137" s="289"/>
      <c r="M137" s="290"/>
      <c r="N137" s="291"/>
      <c r="O137" s="291"/>
      <c r="P137" s="291"/>
      <c r="Q137" s="291"/>
      <c r="R137" s="291"/>
      <c r="S137" s="291"/>
      <c r="T137" s="292"/>
      <c r="AT137" s="293" t="s">
        <v>171</v>
      </c>
      <c r="AU137" s="293" t="s">
        <v>89</v>
      </c>
      <c r="AV137" s="14" t="s">
        <v>179</v>
      </c>
      <c r="AW137" s="14" t="s">
        <v>42</v>
      </c>
      <c r="AX137" s="14" t="s">
        <v>87</v>
      </c>
      <c r="AY137" s="293" t="s">
        <v>162</v>
      </c>
    </row>
    <row r="138" s="1" customFormat="1" ht="38.25" customHeight="1">
      <c r="B138" s="48"/>
      <c r="C138" s="235" t="s">
        <v>10</v>
      </c>
      <c r="D138" s="235" t="s">
        <v>165</v>
      </c>
      <c r="E138" s="236" t="s">
        <v>736</v>
      </c>
      <c r="F138" s="237" t="s">
        <v>737</v>
      </c>
      <c r="G138" s="238" t="s">
        <v>614</v>
      </c>
      <c r="H138" s="239">
        <v>646.30999999999995</v>
      </c>
      <c r="I138" s="240"/>
      <c r="J138" s="239">
        <f>ROUND(I138*H138,1)</f>
        <v>0</v>
      </c>
      <c r="K138" s="237" t="s">
        <v>239</v>
      </c>
      <c r="L138" s="74"/>
      <c r="M138" s="241" t="s">
        <v>36</v>
      </c>
      <c r="N138" s="242" t="s">
        <v>50</v>
      </c>
      <c r="O138" s="49"/>
      <c r="P138" s="243">
        <f>O138*H138</f>
        <v>0</v>
      </c>
      <c r="Q138" s="243">
        <v>0</v>
      </c>
      <c r="R138" s="243">
        <f>Q138*H138</f>
        <v>0</v>
      </c>
      <c r="S138" s="243">
        <v>0</v>
      </c>
      <c r="T138" s="244">
        <f>S138*H138</f>
        <v>0</v>
      </c>
      <c r="AR138" s="25" t="s">
        <v>179</v>
      </c>
      <c r="AT138" s="25" t="s">
        <v>165</v>
      </c>
      <c r="AU138" s="25" t="s">
        <v>89</v>
      </c>
      <c r="AY138" s="25" t="s">
        <v>162</v>
      </c>
      <c r="BE138" s="245">
        <f>IF(N138="základní",J138,0)</f>
        <v>0</v>
      </c>
      <c r="BF138" s="245">
        <f>IF(N138="snížená",J138,0)</f>
        <v>0</v>
      </c>
      <c r="BG138" s="245">
        <f>IF(N138="zákl. přenesená",J138,0)</f>
        <v>0</v>
      </c>
      <c r="BH138" s="245">
        <f>IF(N138="sníž. přenesená",J138,0)</f>
        <v>0</v>
      </c>
      <c r="BI138" s="245">
        <f>IF(N138="nulová",J138,0)</f>
        <v>0</v>
      </c>
      <c r="BJ138" s="25" t="s">
        <v>87</v>
      </c>
      <c r="BK138" s="245">
        <f>ROUND(I138*H138,1)</f>
        <v>0</v>
      </c>
      <c r="BL138" s="25" t="s">
        <v>179</v>
      </c>
      <c r="BM138" s="25" t="s">
        <v>738</v>
      </c>
    </row>
    <row r="139" s="13" customFormat="1">
      <c r="B139" s="261"/>
      <c r="C139" s="262"/>
      <c r="D139" s="248" t="s">
        <v>171</v>
      </c>
      <c r="E139" s="263" t="s">
        <v>36</v>
      </c>
      <c r="F139" s="264" t="s">
        <v>739</v>
      </c>
      <c r="G139" s="262"/>
      <c r="H139" s="263" t="s">
        <v>36</v>
      </c>
      <c r="I139" s="265"/>
      <c r="J139" s="262"/>
      <c r="K139" s="262"/>
      <c r="L139" s="266"/>
      <c r="M139" s="267"/>
      <c r="N139" s="268"/>
      <c r="O139" s="268"/>
      <c r="P139" s="268"/>
      <c r="Q139" s="268"/>
      <c r="R139" s="268"/>
      <c r="S139" s="268"/>
      <c r="T139" s="269"/>
      <c r="AT139" s="270" t="s">
        <v>171</v>
      </c>
      <c r="AU139" s="270" t="s">
        <v>89</v>
      </c>
      <c r="AV139" s="13" t="s">
        <v>87</v>
      </c>
      <c r="AW139" s="13" t="s">
        <v>42</v>
      </c>
      <c r="AX139" s="13" t="s">
        <v>79</v>
      </c>
      <c r="AY139" s="270" t="s">
        <v>162</v>
      </c>
    </row>
    <row r="140" s="12" customFormat="1">
      <c r="B140" s="246"/>
      <c r="C140" s="247"/>
      <c r="D140" s="248" t="s">
        <v>171</v>
      </c>
      <c r="E140" s="249" t="s">
        <v>36</v>
      </c>
      <c r="F140" s="250" t="s">
        <v>740</v>
      </c>
      <c r="G140" s="247"/>
      <c r="H140" s="251">
        <v>396.75</v>
      </c>
      <c r="I140" s="252"/>
      <c r="J140" s="247"/>
      <c r="K140" s="247"/>
      <c r="L140" s="253"/>
      <c r="M140" s="254"/>
      <c r="N140" s="255"/>
      <c r="O140" s="255"/>
      <c r="P140" s="255"/>
      <c r="Q140" s="255"/>
      <c r="R140" s="255"/>
      <c r="S140" s="255"/>
      <c r="T140" s="256"/>
      <c r="AT140" s="257" t="s">
        <v>171</v>
      </c>
      <c r="AU140" s="257" t="s">
        <v>89</v>
      </c>
      <c r="AV140" s="12" t="s">
        <v>89</v>
      </c>
      <c r="AW140" s="12" t="s">
        <v>42</v>
      </c>
      <c r="AX140" s="12" t="s">
        <v>79</v>
      </c>
      <c r="AY140" s="257" t="s">
        <v>162</v>
      </c>
    </row>
    <row r="141" s="12" customFormat="1">
      <c r="B141" s="246"/>
      <c r="C141" s="247"/>
      <c r="D141" s="248" t="s">
        <v>171</v>
      </c>
      <c r="E141" s="249" t="s">
        <v>36</v>
      </c>
      <c r="F141" s="250" t="s">
        <v>741</v>
      </c>
      <c r="G141" s="247"/>
      <c r="H141" s="251">
        <v>1397.25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171</v>
      </c>
      <c r="AU141" s="257" t="s">
        <v>89</v>
      </c>
      <c r="AV141" s="12" t="s">
        <v>89</v>
      </c>
      <c r="AW141" s="12" t="s">
        <v>42</v>
      </c>
      <c r="AX141" s="12" t="s">
        <v>79</v>
      </c>
      <c r="AY141" s="257" t="s">
        <v>162</v>
      </c>
    </row>
    <row r="142" s="12" customFormat="1">
      <c r="B142" s="246"/>
      <c r="C142" s="247"/>
      <c r="D142" s="248" t="s">
        <v>171</v>
      </c>
      <c r="E142" s="249" t="s">
        <v>36</v>
      </c>
      <c r="F142" s="250" t="s">
        <v>742</v>
      </c>
      <c r="G142" s="247"/>
      <c r="H142" s="251">
        <v>552</v>
      </c>
      <c r="I142" s="252"/>
      <c r="J142" s="247"/>
      <c r="K142" s="247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171</v>
      </c>
      <c r="AU142" s="257" t="s">
        <v>89</v>
      </c>
      <c r="AV142" s="12" t="s">
        <v>89</v>
      </c>
      <c r="AW142" s="12" t="s">
        <v>42</v>
      </c>
      <c r="AX142" s="12" t="s">
        <v>79</v>
      </c>
      <c r="AY142" s="257" t="s">
        <v>162</v>
      </c>
    </row>
    <row r="143" s="12" customFormat="1">
      <c r="B143" s="246"/>
      <c r="C143" s="247"/>
      <c r="D143" s="248" t="s">
        <v>171</v>
      </c>
      <c r="E143" s="249" t="s">
        <v>36</v>
      </c>
      <c r="F143" s="250" t="s">
        <v>743</v>
      </c>
      <c r="G143" s="247"/>
      <c r="H143" s="251">
        <v>86.25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171</v>
      </c>
      <c r="AU143" s="257" t="s">
        <v>89</v>
      </c>
      <c r="AV143" s="12" t="s">
        <v>89</v>
      </c>
      <c r="AW143" s="12" t="s">
        <v>42</v>
      </c>
      <c r="AX143" s="12" t="s">
        <v>79</v>
      </c>
      <c r="AY143" s="257" t="s">
        <v>162</v>
      </c>
    </row>
    <row r="144" s="15" customFormat="1">
      <c r="B144" s="294"/>
      <c r="C144" s="295"/>
      <c r="D144" s="248" t="s">
        <v>171</v>
      </c>
      <c r="E144" s="296" t="s">
        <v>36</v>
      </c>
      <c r="F144" s="297" t="s">
        <v>744</v>
      </c>
      <c r="G144" s="295"/>
      <c r="H144" s="298">
        <v>2432.25</v>
      </c>
      <c r="I144" s="299"/>
      <c r="J144" s="295"/>
      <c r="K144" s="295"/>
      <c r="L144" s="300"/>
      <c r="M144" s="301"/>
      <c r="N144" s="302"/>
      <c r="O144" s="302"/>
      <c r="P144" s="302"/>
      <c r="Q144" s="302"/>
      <c r="R144" s="302"/>
      <c r="S144" s="302"/>
      <c r="T144" s="303"/>
      <c r="AT144" s="304" t="s">
        <v>171</v>
      </c>
      <c r="AU144" s="304" t="s">
        <v>89</v>
      </c>
      <c r="AV144" s="15" t="s">
        <v>161</v>
      </c>
      <c r="AW144" s="15" t="s">
        <v>42</v>
      </c>
      <c r="AX144" s="15" t="s">
        <v>79</v>
      </c>
      <c r="AY144" s="304" t="s">
        <v>162</v>
      </c>
    </row>
    <row r="145" s="13" customFormat="1">
      <c r="B145" s="261"/>
      <c r="C145" s="262"/>
      <c r="D145" s="248" t="s">
        <v>171</v>
      </c>
      <c r="E145" s="263" t="s">
        <v>36</v>
      </c>
      <c r="F145" s="264" t="s">
        <v>745</v>
      </c>
      <c r="G145" s="262"/>
      <c r="H145" s="263" t="s">
        <v>36</v>
      </c>
      <c r="I145" s="265"/>
      <c r="J145" s="262"/>
      <c r="K145" s="262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171</v>
      </c>
      <c r="AU145" s="270" t="s">
        <v>89</v>
      </c>
      <c r="AV145" s="13" t="s">
        <v>87</v>
      </c>
      <c r="AW145" s="13" t="s">
        <v>42</v>
      </c>
      <c r="AX145" s="13" t="s">
        <v>79</v>
      </c>
      <c r="AY145" s="270" t="s">
        <v>162</v>
      </c>
    </row>
    <row r="146" s="12" customFormat="1">
      <c r="B146" s="246"/>
      <c r="C146" s="247"/>
      <c r="D146" s="248" t="s">
        <v>171</v>
      </c>
      <c r="E146" s="249" t="s">
        <v>36</v>
      </c>
      <c r="F146" s="250" t="s">
        <v>746</v>
      </c>
      <c r="G146" s="247"/>
      <c r="H146" s="251">
        <v>-60.380000000000003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171</v>
      </c>
      <c r="AU146" s="257" t="s">
        <v>89</v>
      </c>
      <c r="AV146" s="12" t="s">
        <v>89</v>
      </c>
      <c r="AW146" s="12" t="s">
        <v>42</v>
      </c>
      <c r="AX146" s="12" t="s">
        <v>79</v>
      </c>
      <c r="AY146" s="257" t="s">
        <v>162</v>
      </c>
    </row>
    <row r="147" s="12" customFormat="1">
      <c r="B147" s="246"/>
      <c r="C147" s="247"/>
      <c r="D147" s="248" t="s">
        <v>171</v>
      </c>
      <c r="E147" s="249" t="s">
        <v>36</v>
      </c>
      <c r="F147" s="250" t="s">
        <v>747</v>
      </c>
      <c r="G147" s="247"/>
      <c r="H147" s="251">
        <v>-151.88</v>
      </c>
      <c r="I147" s="252"/>
      <c r="J147" s="247"/>
      <c r="K147" s="247"/>
      <c r="L147" s="253"/>
      <c r="M147" s="254"/>
      <c r="N147" s="255"/>
      <c r="O147" s="255"/>
      <c r="P147" s="255"/>
      <c r="Q147" s="255"/>
      <c r="R147" s="255"/>
      <c r="S147" s="255"/>
      <c r="T147" s="256"/>
      <c r="AT147" s="257" t="s">
        <v>171</v>
      </c>
      <c r="AU147" s="257" t="s">
        <v>89</v>
      </c>
      <c r="AV147" s="12" t="s">
        <v>89</v>
      </c>
      <c r="AW147" s="12" t="s">
        <v>42</v>
      </c>
      <c r="AX147" s="12" t="s">
        <v>79</v>
      </c>
      <c r="AY147" s="257" t="s">
        <v>162</v>
      </c>
    </row>
    <row r="148" s="12" customFormat="1">
      <c r="B148" s="246"/>
      <c r="C148" s="247"/>
      <c r="D148" s="248" t="s">
        <v>171</v>
      </c>
      <c r="E148" s="249" t="s">
        <v>36</v>
      </c>
      <c r="F148" s="250" t="s">
        <v>748</v>
      </c>
      <c r="G148" s="247"/>
      <c r="H148" s="251">
        <v>-60</v>
      </c>
      <c r="I148" s="252"/>
      <c r="J148" s="247"/>
      <c r="K148" s="247"/>
      <c r="L148" s="253"/>
      <c r="M148" s="254"/>
      <c r="N148" s="255"/>
      <c r="O148" s="255"/>
      <c r="P148" s="255"/>
      <c r="Q148" s="255"/>
      <c r="R148" s="255"/>
      <c r="S148" s="255"/>
      <c r="T148" s="256"/>
      <c r="AT148" s="257" t="s">
        <v>171</v>
      </c>
      <c r="AU148" s="257" t="s">
        <v>89</v>
      </c>
      <c r="AV148" s="12" t="s">
        <v>89</v>
      </c>
      <c r="AW148" s="12" t="s">
        <v>42</v>
      </c>
      <c r="AX148" s="12" t="s">
        <v>79</v>
      </c>
      <c r="AY148" s="257" t="s">
        <v>162</v>
      </c>
    </row>
    <row r="149" s="12" customFormat="1">
      <c r="B149" s="246"/>
      <c r="C149" s="247"/>
      <c r="D149" s="248" t="s">
        <v>171</v>
      </c>
      <c r="E149" s="249" t="s">
        <v>36</v>
      </c>
      <c r="F149" s="250" t="s">
        <v>749</v>
      </c>
      <c r="G149" s="247"/>
      <c r="H149" s="251">
        <v>-5.6299999999999999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171</v>
      </c>
      <c r="AU149" s="257" t="s">
        <v>89</v>
      </c>
      <c r="AV149" s="12" t="s">
        <v>89</v>
      </c>
      <c r="AW149" s="12" t="s">
        <v>42</v>
      </c>
      <c r="AX149" s="12" t="s">
        <v>79</v>
      </c>
      <c r="AY149" s="257" t="s">
        <v>162</v>
      </c>
    </row>
    <row r="150" s="15" customFormat="1">
      <c r="B150" s="294"/>
      <c r="C150" s="295"/>
      <c r="D150" s="248" t="s">
        <v>171</v>
      </c>
      <c r="E150" s="296" t="s">
        <v>36</v>
      </c>
      <c r="F150" s="297" t="s">
        <v>744</v>
      </c>
      <c r="G150" s="295"/>
      <c r="H150" s="298">
        <v>-277.88999999999999</v>
      </c>
      <c r="I150" s="299"/>
      <c r="J150" s="295"/>
      <c r="K150" s="295"/>
      <c r="L150" s="300"/>
      <c r="M150" s="301"/>
      <c r="N150" s="302"/>
      <c r="O150" s="302"/>
      <c r="P150" s="302"/>
      <c r="Q150" s="302"/>
      <c r="R150" s="302"/>
      <c r="S150" s="302"/>
      <c r="T150" s="303"/>
      <c r="AT150" s="304" t="s">
        <v>171</v>
      </c>
      <c r="AU150" s="304" t="s">
        <v>89</v>
      </c>
      <c r="AV150" s="15" t="s">
        <v>161</v>
      </c>
      <c r="AW150" s="15" t="s">
        <v>42</v>
      </c>
      <c r="AX150" s="15" t="s">
        <v>79</v>
      </c>
      <c r="AY150" s="304" t="s">
        <v>162</v>
      </c>
    </row>
    <row r="151" s="14" customFormat="1">
      <c r="B151" s="283"/>
      <c r="C151" s="284"/>
      <c r="D151" s="248" t="s">
        <v>171</v>
      </c>
      <c r="E151" s="285" t="s">
        <v>658</v>
      </c>
      <c r="F151" s="286" t="s">
        <v>679</v>
      </c>
      <c r="G151" s="284"/>
      <c r="H151" s="287">
        <v>2154.3600000000001</v>
      </c>
      <c r="I151" s="288"/>
      <c r="J151" s="284"/>
      <c r="K151" s="284"/>
      <c r="L151" s="289"/>
      <c r="M151" s="290"/>
      <c r="N151" s="291"/>
      <c r="O151" s="291"/>
      <c r="P151" s="291"/>
      <c r="Q151" s="291"/>
      <c r="R151" s="291"/>
      <c r="S151" s="291"/>
      <c r="T151" s="292"/>
      <c r="AT151" s="293" t="s">
        <v>171</v>
      </c>
      <c r="AU151" s="293" t="s">
        <v>89</v>
      </c>
      <c r="AV151" s="14" t="s">
        <v>179</v>
      </c>
      <c r="AW151" s="14" t="s">
        <v>42</v>
      </c>
      <c r="AX151" s="14" t="s">
        <v>87</v>
      </c>
      <c r="AY151" s="293" t="s">
        <v>162</v>
      </c>
    </row>
    <row r="152" s="13" customFormat="1">
      <c r="B152" s="261"/>
      <c r="C152" s="262"/>
      <c r="D152" s="248" t="s">
        <v>171</v>
      </c>
      <c r="E152" s="263" t="s">
        <v>36</v>
      </c>
      <c r="F152" s="264" t="s">
        <v>750</v>
      </c>
      <c r="G152" s="262"/>
      <c r="H152" s="263" t="s">
        <v>36</v>
      </c>
      <c r="I152" s="265"/>
      <c r="J152" s="262"/>
      <c r="K152" s="262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171</v>
      </c>
      <c r="AU152" s="270" t="s">
        <v>89</v>
      </c>
      <c r="AV152" s="13" t="s">
        <v>87</v>
      </c>
      <c r="AW152" s="13" t="s">
        <v>42</v>
      </c>
      <c r="AX152" s="13" t="s">
        <v>79</v>
      </c>
      <c r="AY152" s="270" t="s">
        <v>162</v>
      </c>
    </row>
    <row r="153" s="12" customFormat="1">
      <c r="B153" s="246"/>
      <c r="C153" s="247"/>
      <c r="D153" s="248" t="s">
        <v>171</v>
      </c>
      <c r="E153" s="247"/>
      <c r="F153" s="250" t="s">
        <v>751</v>
      </c>
      <c r="G153" s="247"/>
      <c r="H153" s="251">
        <v>646.30999999999995</v>
      </c>
      <c r="I153" s="252"/>
      <c r="J153" s="247"/>
      <c r="K153" s="247"/>
      <c r="L153" s="253"/>
      <c r="M153" s="254"/>
      <c r="N153" s="255"/>
      <c r="O153" s="255"/>
      <c r="P153" s="255"/>
      <c r="Q153" s="255"/>
      <c r="R153" s="255"/>
      <c r="S153" s="255"/>
      <c r="T153" s="256"/>
      <c r="AT153" s="257" t="s">
        <v>171</v>
      </c>
      <c r="AU153" s="257" t="s">
        <v>89</v>
      </c>
      <c r="AV153" s="12" t="s">
        <v>89</v>
      </c>
      <c r="AW153" s="12" t="s">
        <v>6</v>
      </c>
      <c r="AX153" s="12" t="s">
        <v>87</v>
      </c>
      <c r="AY153" s="257" t="s">
        <v>162</v>
      </c>
    </row>
    <row r="154" s="1" customFormat="1" ht="38.25" customHeight="1">
      <c r="B154" s="48"/>
      <c r="C154" s="235" t="s">
        <v>264</v>
      </c>
      <c r="D154" s="235" t="s">
        <v>165</v>
      </c>
      <c r="E154" s="236" t="s">
        <v>752</v>
      </c>
      <c r="F154" s="237" t="s">
        <v>753</v>
      </c>
      <c r="G154" s="238" t="s">
        <v>614</v>
      </c>
      <c r="H154" s="239">
        <v>323.14999999999998</v>
      </c>
      <c r="I154" s="240"/>
      <c r="J154" s="239">
        <f>ROUND(I154*H154,1)</f>
        <v>0</v>
      </c>
      <c r="K154" s="237" t="s">
        <v>239</v>
      </c>
      <c r="L154" s="74"/>
      <c r="M154" s="241" t="s">
        <v>36</v>
      </c>
      <c r="N154" s="242" t="s">
        <v>50</v>
      </c>
      <c r="O154" s="49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AR154" s="25" t="s">
        <v>179</v>
      </c>
      <c r="AT154" s="25" t="s">
        <v>165</v>
      </c>
      <c r="AU154" s="25" t="s">
        <v>89</v>
      </c>
      <c r="AY154" s="25" t="s">
        <v>162</v>
      </c>
      <c r="BE154" s="245">
        <f>IF(N154="základní",J154,0)</f>
        <v>0</v>
      </c>
      <c r="BF154" s="245">
        <f>IF(N154="snížená",J154,0)</f>
        <v>0</v>
      </c>
      <c r="BG154" s="245">
        <f>IF(N154="zákl. přenesená",J154,0)</f>
        <v>0</v>
      </c>
      <c r="BH154" s="245">
        <f>IF(N154="sníž. přenesená",J154,0)</f>
        <v>0</v>
      </c>
      <c r="BI154" s="245">
        <f>IF(N154="nulová",J154,0)</f>
        <v>0</v>
      </c>
      <c r="BJ154" s="25" t="s">
        <v>87</v>
      </c>
      <c r="BK154" s="245">
        <f>ROUND(I154*H154,1)</f>
        <v>0</v>
      </c>
      <c r="BL154" s="25" t="s">
        <v>179</v>
      </c>
      <c r="BM154" s="25" t="s">
        <v>754</v>
      </c>
    </row>
    <row r="155" s="12" customFormat="1">
      <c r="B155" s="246"/>
      <c r="C155" s="247"/>
      <c r="D155" s="248" t="s">
        <v>171</v>
      </c>
      <c r="E155" s="249" t="s">
        <v>36</v>
      </c>
      <c r="F155" s="250" t="s">
        <v>755</v>
      </c>
      <c r="G155" s="247"/>
      <c r="H155" s="251">
        <v>1077.1800000000001</v>
      </c>
      <c r="I155" s="252"/>
      <c r="J155" s="247"/>
      <c r="K155" s="247"/>
      <c r="L155" s="253"/>
      <c r="M155" s="254"/>
      <c r="N155" s="255"/>
      <c r="O155" s="255"/>
      <c r="P155" s="255"/>
      <c r="Q155" s="255"/>
      <c r="R155" s="255"/>
      <c r="S155" s="255"/>
      <c r="T155" s="256"/>
      <c r="AT155" s="257" t="s">
        <v>171</v>
      </c>
      <c r="AU155" s="257" t="s">
        <v>89</v>
      </c>
      <c r="AV155" s="12" t="s">
        <v>89</v>
      </c>
      <c r="AW155" s="12" t="s">
        <v>42</v>
      </c>
      <c r="AX155" s="12" t="s">
        <v>87</v>
      </c>
      <c r="AY155" s="257" t="s">
        <v>162</v>
      </c>
    </row>
    <row r="156" s="13" customFormat="1">
      <c r="B156" s="261"/>
      <c r="C156" s="262"/>
      <c r="D156" s="248" t="s">
        <v>171</v>
      </c>
      <c r="E156" s="263" t="s">
        <v>36</v>
      </c>
      <c r="F156" s="264" t="s">
        <v>750</v>
      </c>
      <c r="G156" s="262"/>
      <c r="H156" s="263" t="s">
        <v>36</v>
      </c>
      <c r="I156" s="265"/>
      <c r="J156" s="262"/>
      <c r="K156" s="262"/>
      <c r="L156" s="266"/>
      <c r="M156" s="267"/>
      <c r="N156" s="268"/>
      <c r="O156" s="268"/>
      <c r="P156" s="268"/>
      <c r="Q156" s="268"/>
      <c r="R156" s="268"/>
      <c r="S156" s="268"/>
      <c r="T156" s="269"/>
      <c r="AT156" s="270" t="s">
        <v>171</v>
      </c>
      <c r="AU156" s="270" t="s">
        <v>89</v>
      </c>
      <c r="AV156" s="13" t="s">
        <v>87</v>
      </c>
      <c r="AW156" s="13" t="s">
        <v>42</v>
      </c>
      <c r="AX156" s="13" t="s">
        <v>79</v>
      </c>
      <c r="AY156" s="270" t="s">
        <v>162</v>
      </c>
    </row>
    <row r="157" s="12" customFormat="1">
      <c r="B157" s="246"/>
      <c r="C157" s="247"/>
      <c r="D157" s="248" t="s">
        <v>171</v>
      </c>
      <c r="E157" s="247"/>
      <c r="F157" s="250" t="s">
        <v>756</v>
      </c>
      <c r="G157" s="247"/>
      <c r="H157" s="251">
        <v>323.14999999999998</v>
      </c>
      <c r="I157" s="252"/>
      <c r="J157" s="247"/>
      <c r="K157" s="247"/>
      <c r="L157" s="253"/>
      <c r="M157" s="254"/>
      <c r="N157" s="255"/>
      <c r="O157" s="255"/>
      <c r="P157" s="255"/>
      <c r="Q157" s="255"/>
      <c r="R157" s="255"/>
      <c r="S157" s="255"/>
      <c r="T157" s="256"/>
      <c r="AT157" s="257" t="s">
        <v>171</v>
      </c>
      <c r="AU157" s="257" t="s">
        <v>89</v>
      </c>
      <c r="AV157" s="12" t="s">
        <v>89</v>
      </c>
      <c r="AW157" s="12" t="s">
        <v>6</v>
      </c>
      <c r="AX157" s="12" t="s">
        <v>87</v>
      </c>
      <c r="AY157" s="257" t="s">
        <v>162</v>
      </c>
    </row>
    <row r="158" s="1" customFormat="1" ht="38.25" customHeight="1">
      <c r="B158" s="48"/>
      <c r="C158" s="235" t="s">
        <v>302</v>
      </c>
      <c r="D158" s="235" t="s">
        <v>165</v>
      </c>
      <c r="E158" s="236" t="s">
        <v>757</v>
      </c>
      <c r="F158" s="237" t="s">
        <v>758</v>
      </c>
      <c r="G158" s="238" t="s">
        <v>614</v>
      </c>
      <c r="H158" s="239">
        <v>1292.6199999999999</v>
      </c>
      <c r="I158" s="240"/>
      <c r="J158" s="239">
        <f>ROUND(I158*H158,1)</f>
        <v>0</v>
      </c>
      <c r="K158" s="237" t="s">
        <v>239</v>
      </c>
      <c r="L158" s="74"/>
      <c r="M158" s="241" t="s">
        <v>36</v>
      </c>
      <c r="N158" s="242" t="s">
        <v>50</v>
      </c>
      <c r="O158" s="49"/>
      <c r="P158" s="243">
        <f>O158*H158</f>
        <v>0</v>
      </c>
      <c r="Q158" s="243">
        <v>0</v>
      </c>
      <c r="R158" s="243">
        <f>Q158*H158</f>
        <v>0</v>
      </c>
      <c r="S158" s="243">
        <v>0</v>
      </c>
      <c r="T158" s="244">
        <f>S158*H158</f>
        <v>0</v>
      </c>
      <c r="AR158" s="25" t="s">
        <v>179</v>
      </c>
      <c r="AT158" s="25" t="s">
        <v>165</v>
      </c>
      <c r="AU158" s="25" t="s">
        <v>89</v>
      </c>
      <c r="AY158" s="25" t="s">
        <v>162</v>
      </c>
      <c r="BE158" s="245">
        <f>IF(N158="základní",J158,0)</f>
        <v>0</v>
      </c>
      <c r="BF158" s="245">
        <f>IF(N158="snížená",J158,0)</f>
        <v>0</v>
      </c>
      <c r="BG158" s="245">
        <f>IF(N158="zákl. přenesená",J158,0)</f>
        <v>0</v>
      </c>
      <c r="BH158" s="245">
        <f>IF(N158="sníž. přenesená",J158,0)</f>
        <v>0</v>
      </c>
      <c r="BI158" s="245">
        <f>IF(N158="nulová",J158,0)</f>
        <v>0</v>
      </c>
      <c r="BJ158" s="25" t="s">
        <v>87</v>
      </c>
      <c r="BK158" s="245">
        <f>ROUND(I158*H158,1)</f>
        <v>0</v>
      </c>
      <c r="BL158" s="25" t="s">
        <v>179</v>
      </c>
      <c r="BM158" s="25" t="s">
        <v>759</v>
      </c>
    </row>
    <row r="159" s="12" customFormat="1">
      <c r="B159" s="246"/>
      <c r="C159" s="247"/>
      <c r="D159" s="248" t="s">
        <v>171</v>
      </c>
      <c r="E159" s="249" t="s">
        <v>36</v>
      </c>
      <c r="F159" s="250" t="s">
        <v>658</v>
      </c>
      <c r="G159" s="247"/>
      <c r="H159" s="251">
        <v>2154.3600000000001</v>
      </c>
      <c r="I159" s="252"/>
      <c r="J159" s="247"/>
      <c r="K159" s="247"/>
      <c r="L159" s="253"/>
      <c r="M159" s="254"/>
      <c r="N159" s="255"/>
      <c r="O159" s="255"/>
      <c r="P159" s="255"/>
      <c r="Q159" s="255"/>
      <c r="R159" s="255"/>
      <c r="S159" s="255"/>
      <c r="T159" s="256"/>
      <c r="AT159" s="257" t="s">
        <v>171</v>
      </c>
      <c r="AU159" s="257" t="s">
        <v>89</v>
      </c>
      <c r="AV159" s="12" t="s">
        <v>89</v>
      </c>
      <c r="AW159" s="12" t="s">
        <v>42</v>
      </c>
      <c r="AX159" s="12" t="s">
        <v>87</v>
      </c>
      <c r="AY159" s="257" t="s">
        <v>162</v>
      </c>
    </row>
    <row r="160" s="13" customFormat="1">
      <c r="B160" s="261"/>
      <c r="C160" s="262"/>
      <c r="D160" s="248" t="s">
        <v>171</v>
      </c>
      <c r="E160" s="263" t="s">
        <v>36</v>
      </c>
      <c r="F160" s="264" t="s">
        <v>760</v>
      </c>
      <c r="G160" s="262"/>
      <c r="H160" s="263" t="s">
        <v>36</v>
      </c>
      <c r="I160" s="265"/>
      <c r="J160" s="262"/>
      <c r="K160" s="262"/>
      <c r="L160" s="266"/>
      <c r="M160" s="267"/>
      <c r="N160" s="268"/>
      <c r="O160" s="268"/>
      <c r="P160" s="268"/>
      <c r="Q160" s="268"/>
      <c r="R160" s="268"/>
      <c r="S160" s="268"/>
      <c r="T160" s="269"/>
      <c r="AT160" s="270" t="s">
        <v>171</v>
      </c>
      <c r="AU160" s="270" t="s">
        <v>89</v>
      </c>
      <c r="AV160" s="13" t="s">
        <v>87</v>
      </c>
      <c r="AW160" s="13" t="s">
        <v>42</v>
      </c>
      <c r="AX160" s="13" t="s">
        <v>79</v>
      </c>
      <c r="AY160" s="270" t="s">
        <v>162</v>
      </c>
    </row>
    <row r="161" s="12" customFormat="1">
      <c r="B161" s="246"/>
      <c r="C161" s="247"/>
      <c r="D161" s="248" t="s">
        <v>171</v>
      </c>
      <c r="E161" s="247"/>
      <c r="F161" s="250" t="s">
        <v>761</v>
      </c>
      <c r="G161" s="247"/>
      <c r="H161" s="251">
        <v>1292.6199999999999</v>
      </c>
      <c r="I161" s="252"/>
      <c r="J161" s="247"/>
      <c r="K161" s="247"/>
      <c r="L161" s="253"/>
      <c r="M161" s="254"/>
      <c r="N161" s="255"/>
      <c r="O161" s="255"/>
      <c r="P161" s="255"/>
      <c r="Q161" s="255"/>
      <c r="R161" s="255"/>
      <c r="S161" s="255"/>
      <c r="T161" s="256"/>
      <c r="AT161" s="257" t="s">
        <v>171</v>
      </c>
      <c r="AU161" s="257" t="s">
        <v>89</v>
      </c>
      <c r="AV161" s="12" t="s">
        <v>89</v>
      </c>
      <c r="AW161" s="12" t="s">
        <v>6</v>
      </c>
      <c r="AX161" s="12" t="s">
        <v>87</v>
      </c>
      <c r="AY161" s="257" t="s">
        <v>162</v>
      </c>
    </row>
    <row r="162" s="1" customFormat="1" ht="38.25" customHeight="1">
      <c r="B162" s="48"/>
      <c r="C162" s="235" t="s">
        <v>307</v>
      </c>
      <c r="D162" s="235" t="s">
        <v>165</v>
      </c>
      <c r="E162" s="236" t="s">
        <v>762</v>
      </c>
      <c r="F162" s="237" t="s">
        <v>763</v>
      </c>
      <c r="G162" s="238" t="s">
        <v>614</v>
      </c>
      <c r="H162" s="239">
        <v>646.30999999999995</v>
      </c>
      <c r="I162" s="240"/>
      <c r="J162" s="239">
        <f>ROUND(I162*H162,1)</f>
        <v>0</v>
      </c>
      <c r="K162" s="237" t="s">
        <v>239</v>
      </c>
      <c r="L162" s="74"/>
      <c r="M162" s="241" t="s">
        <v>36</v>
      </c>
      <c r="N162" s="242" t="s">
        <v>50</v>
      </c>
      <c r="O162" s="49"/>
      <c r="P162" s="243">
        <f>O162*H162</f>
        <v>0</v>
      </c>
      <c r="Q162" s="243">
        <v>0</v>
      </c>
      <c r="R162" s="243">
        <f>Q162*H162</f>
        <v>0</v>
      </c>
      <c r="S162" s="243">
        <v>0</v>
      </c>
      <c r="T162" s="244">
        <f>S162*H162</f>
        <v>0</v>
      </c>
      <c r="AR162" s="25" t="s">
        <v>179</v>
      </c>
      <c r="AT162" s="25" t="s">
        <v>165</v>
      </c>
      <c r="AU162" s="25" t="s">
        <v>89</v>
      </c>
      <c r="AY162" s="25" t="s">
        <v>162</v>
      </c>
      <c r="BE162" s="245">
        <f>IF(N162="základní",J162,0)</f>
        <v>0</v>
      </c>
      <c r="BF162" s="245">
        <f>IF(N162="snížená",J162,0)</f>
        <v>0</v>
      </c>
      <c r="BG162" s="245">
        <f>IF(N162="zákl. přenesená",J162,0)</f>
        <v>0</v>
      </c>
      <c r="BH162" s="245">
        <f>IF(N162="sníž. přenesená",J162,0)</f>
        <v>0</v>
      </c>
      <c r="BI162" s="245">
        <f>IF(N162="nulová",J162,0)</f>
        <v>0</v>
      </c>
      <c r="BJ162" s="25" t="s">
        <v>87</v>
      </c>
      <c r="BK162" s="245">
        <f>ROUND(I162*H162,1)</f>
        <v>0</v>
      </c>
      <c r="BL162" s="25" t="s">
        <v>179</v>
      </c>
      <c r="BM162" s="25" t="s">
        <v>764</v>
      </c>
    </row>
    <row r="163" s="12" customFormat="1">
      <c r="B163" s="246"/>
      <c r="C163" s="247"/>
      <c r="D163" s="248" t="s">
        <v>171</v>
      </c>
      <c r="E163" s="249" t="s">
        <v>36</v>
      </c>
      <c r="F163" s="250" t="s">
        <v>765</v>
      </c>
      <c r="G163" s="247"/>
      <c r="H163" s="251">
        <v>1292.6199999999999</v>
      </c>
      <c r="I163" s="252"/>
      <c r="J163" s="247"/>
      <c r="K163" s="247"/>
      <c r="L163" s="253"/>
      <c r="M163" s="254"/>
      <c r="N163" s="255"/>
      <c r="O163" s="255"/>
      <c r="P163" s="255"/>
      <c r="Q163" s="255"/>
      <c r="R163" s="255"/>
      <c r="S163" s="255"/>
      <c r="T163" s="256"/>
      <c r="AT163" s="257" t="s">
        <v>171</v>
      </c>
      <c r="AU163" s="257" t="s">
        <v>89</v>
      </c>
      <c r="AV163" s="12" t="s">
        <v>89</v>
      </c>
      <c r="AW163" s="12" t="s">
        <v>42</v>
      </c>
      <c r="AX163" s="12" t="s">
        <v>87</v>
      </c>
      <c r="AY163" s="257" t="s">
        <v>162</v>
      </c>
    </row>
    <row r="164" s="13" customFormat="1">
      <c r="B164" s="261"/>
      <c r="C164" s="262"/>
      <c r="D164" s="248" t="s">
        <v>171</v>
      </c>
      <c r="E164" s="263" t="s">
        <v>36</v>
      </c>
      <c r="F164" s="264" t="s">
        <v>766</v>
      </c>
      <c r="G164" s="262"/>
      <c r="H164" s="263" t="s">
        <v>36</v>
      </c>
      <c r="I164" s="265"/>
      <c r="J164" s="262"/>
      <c r="K164" s="262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171</v>
      </c>
      <c r="AU164" s="270" t="s">
        <v>89</v>
      </c>
      <c r="AV164" s="13" t="s">
        <v>87</v>
      </c>
      <c r="AW164" s="13" t="s">
        <v>42</v>
      </c>
      <c r="AX164" s="13" t="s">
        <v>79</v>
      </c>
      <c r="AY164" s="270" t="s">
        <v>162</v>
      </c>
    </row>
    <row r="165" s="12" customFormat="1">
      <c r="B165" s="246"/>
      <c r="C165" s="247"/>
      <c r="D165" s="248" t="s">
        <v>171</v>
      </c>
      <c r="E165" s="247"/>
      <c r="F165" s="250" t="s">
        <v>767</v>
      </c>
      <c r="G165" s="247"/>
      <c r="H165" s="251">
        <v>646.30999999999995</v>
      </c>
      <c r="I165" s="252"/>
      <c r="J165" s="247"/>
      <c r="K165" s="247"/>
      <c r="L165" s="253"/>
      <c r="M165" s="254"/>
      <c r="N165" s="255"/>
      <c r="O165" s="255"/>
      <c r="P165" s="255"/>
      <c r="Q165" s="255"/>
      <c r="R165" s="255"/>
      <c r="S165" s="255"/>
      <c r="T165" s="256"/>
      <c r="AT165" s="257" t="s">
        <v>171</v>
      </c>
      <c r="AU165" s="257" t="s">
        <v>89</v>
      </c>
      <c r="AV165" s="12" t="s">
        <v>89</v>
      </c>
      <c r="AW165" s="12" t="s">
        <v>6</v>
      </c>
      <c r="AX165" s="12" t="s">
        <v>87</v>
      </c>
      <c r="AY165" s="257" t="s">
        <v>162</v>
      </c>
    </row>
    <row r="166" s="1" customFormat="1" ht="38.25" customHeight="1">
      <c r="B166" s="48"/>
      <c r="C166" s="235" t="s">
        <v>311</v>
      </c>
      <c r="D166" s="235" t="s">
        <v>165</v>
      </c>
      <c r="E166" s="236" t="s">
        <v>768</v>
      </c>
      <c r="F166" s="237" t="s">
        <v>769</v>
      </c>
      <c r="G166" s="238" t="s">
        <v>614</v>
      </c>
      <c r="H166" s="239">
        <v>215.44</v>
      </c>
      <c r="I166" s="240"/>
      <c r="J166" s="239">
        <f>ROUND(I166*H166,1)</f>
        <v>0</v>
      </c>
      <c r="K166" s="237" t="s">
        <v>239</v>
      </c>
      <c r="L166" s="74"/>
      <c r="M166" s="241" t="s">
        <v>36</v>
      </c>
      <c r="N166" s="242" t="s">
        <v>50</v>
      </c>
      <c r="O166" s="49"/>
      <c r="P166" s="243">
        <f>O166*H166</f>
        <v>0</v>
      </c>
      <c r="Q166" s="243">
        <v>0.01046325</v>
      </c>
      <c r="R166" s="243">
        <f>Q166*H166</f>
        <v>2.2542025799999998</v>
      </c>
      <c r="S166" s="243">
        <v>0</v>
      </c>
      <c r="T166" s="244">
        <f>S166*H166</f>
        <v>0</v>
      </c>
      <c r="AR166" s="25" t="s">
        <v>179</v>
      </c>
      <c r="AT166" s="25" t="s">
        <v>165</v>
      </c>
      <c r="AU166" s="25" t="s">
        <v>89</v>
      </c>
      <c r="AY166" s="25" t="s">
        <v>162</v>
      </c>
      <c r="BE166" s="245">
        <f>IF(N166="základní",J166,0)</f>
        <v>0</v>
      </c>
      <c r="BF166" s="245">
        <f>IF(N166="snížená",J166,0)</f>
        <v>0</v>
      </c>
      <c r="BG166" s="245">
        <f>IF(N166="zákl. přenesená",J166,0)</f>
        <v>0</v>
      </c>
      <c r="BH166" s="245">
        <f>IF(N166="sníž. přenesená",J166,0)</f>
        <v>0</v>
      </c>
      <c r="BI166" s="245">
        <f>IF(N166="nulová",J166,0)</f>
        <v>0</v>
      </c>
      <c r="BJ166" s="25" t="s">
        <v>87</v>
      </c>
      <c r="BK166" s="245">
        <f>ROUND(I166*H166,1)</f>
        <v>0</v>
      </c>
      <c r="BL166" s="25" t="s">
        <v>179</v>
      </c>
      <c r="BM166" s="25" t="s">
        <v>770</v>
      </c>
    </row>
    <row r="167" s="12" customFormat="1">
      <c r="B167" s="246"/>
      <c r="C167" s="247"/>
      <c r="D167" s="248" t="s">
        <v>171</v>
      </c>
      <c r="E167" s="249" t="s">
        <v>36</v>
      </c>
      <c r="F167" s="250" t="s">
        <v>658</v>
      </c>
      <c r="G167" s="247"/>
      <c r="H167" s="251">
        <v>2154.3600000000001</v>
      </c>
      <c r="I167" s="252"/>
      <c r="J167" s="247"/>
      <c r="K167" s="247"/>
      <c r="L167" s="253"/>
      <c r="M167" s="254"/>
      <c r="N167" s="255"/>
      <c r="O167" s="255"/>
      <c r="P167" s="255"/>
      <c r="Q167" s="255"/>
      <c r="R167" s="255"/>
      <c r="S167" s="255"/>
      <c r="T167" s="256"/>
      <c r="AT167" s="257" t="s">
        <v>171</v>
      </c>
      <c r="AU167" s="257" t="s">
        <v>89</v>
      </c>
      <c r="AV167" s="12" t="s">
        <v>89</v>
      </c>
      <c r="AW167" s="12" t="s">
        <v>42</v>
      </c>
      <c r="AX167" s="12" t="s">
        <v>87</v>
      </c>
      <c r="AY167" s="257" t="s">
        <v>162</v>
      </c>
    </row>
    <row r="168" s="13" customFormat="1">
      <c r="B168" s="261"/>
      <c r="C168" s="262"/>
      <c r="D168" s="248" t="s">
        <v>171</v>
      </c>
      <c r="E168" s="263" t="s">
        <v>36</v>
      </c>
      <c r="F168" s="264" t="s">
        <v>771</v>
      </c>
      <c r="G168" s="262"/>
      <c r="H168" s="263" t="s">
        <v>36</v>
      </c>
      <c r="I168" s="265"/>
      <c r="J168" s="262"/>
      <c r="K168" s="262"/>
      <c r="L168" s="266"/>
      <c r="M168" s="267"/>
      <c r="N168" s="268"/>
      <c r="O168" s="268"/>
      <c r="P168" s="268"/>
      <c r="Q168" s="268"/>
      <c r="R168" s="268"/>
      <c r="S168" s="268"/>
      <c r="T168" s="269"/>
      <c r="AT168" s="270" t="s">
        <v>171</v>
      </c>
      <c r="AU168" s="270" t="s">
        <v>89</v>
      </c>
      <c r="AV168" s="13" t="s">
        <v>87</v>
      </c>
      <c r="AW168" s="13" t="s">
        <v>42</v>
      </c>
      <c r="AX168" s="13" t="s">
        <v>79</v>
      </c>
      <c r="AY168" s="270" t="s">
        <v>162</v>
      </c>
    </row>
    <row r="169" s="12" customFormat="1">
      <c r="B169" s="246"/>
      <c r="C169" s="247"/>
      <c r="D169" s="248" t="s">
        <v>171</v>
      </c>
      <c r="E169" s="247"/>
      <c r="F169" s="250" t="s">
        <v>772</v>
      </c>
      <c r="G169" s="247"/>
      <c r="H169" s="251">
        <v>215.44</v>
      </c>
      <c r="I169" s="252"/>
      <c r="J169" s="247"/>
      <c r="K169" s="247"/>
      <c r="L169" s="253"/>
      <c r="M169" s="254"/>
      <c r="N169" s="255"/>
      <c r="O169" s="255"/>
      <c r="P169" s="255"/>
      <c r="Q169" s="255"/>
      <c r="R169" s="255"/>
      <c r="S169" s="255"/>
      <c r="T169" s="256"/>
      <c r="AT169" s="257" t="s">
        <v>171</v>
      </c>
      <c r="AU169" s="257" t="s">
        <v>89</v>
      </c>
      <c r="AV169" s="12" t="s">
        <v>89</v>
      </c>
      <c r="AW169" s="12" t="s">
        <v>6</v>
      </c>
      <c r="AX169" s="12" t="s">
        <v>87</v>
      </c>
      <c r="AY169" s="257" t="s">
        <v>162</v>
      </c>
    </row>
    <row r="170" s="1" customFormat="1" ht="25.5" customHeight="1">
      <c r="B170" s="48"/>
      <c r="C170" s="235" t="s">
        <v>249</v>
      </c>
      <c r="D170" s="235" t="s">
        <v>165</v>
      </c>
      <c r="E170" s="236" t="s">
        <v>773</v>
      </c>
      <c r="F170" s="237" t="s">
        <v>774</v>
      </c>
      <c r="G170" s="238" t="s">
        <v>247</v>
      </c>
      <c r="H170" s="239">
        <v>2770.0999999999999</v>
      </c>
      <c r="I170" s="240"/>
      <c r="J170" s="239">
        <f>ROUND(I170*H170,1)</f>
        <v>0</v>
      </c>
      <c r="K170" s="237" t="s">
        <v>239</v>
      </c>
      <c r="L170" s="74"/>
      <c r="M170" s="241" t="s">
        <v>36</v>
      </c>
      <c r="N170" s="242" t="s">
        <v>50</v>
      </c>
      <c r="O170" s="49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AR170" s="25" t="s">
        <v>179</v>
      </c>
      <c r="AT170" s="25" t="s">
        <v>165</v>
      </c>
      <c r="AU170" s="25" t="s">
        <v>89</v>
      </c>
      <c r="AY170" s="25" t="s">
        <v>162</v>
      </c>
      <c r="BE170" s="245">
        <f>IF(N170="základní",J170,0)</f>
        <v>0</v>
      </c>
      <c r="BF170" s="245">
        <f>IF(N170="snížená",J170,0)</f>
        <v>0</v>
      </c>
      <c r="BG170" s="245">
        <f>IF(N170="zákl. přenesená",J170,0)</f>
        <v>0</v>
      </c>
      <c r="BH170" s="245">
        <f>IF(N170="sníž. přenesená",J170,0)</f>
        <v>0</v>
      </c>
      <c r="BI170" s="245">
        <f>IF(N170="nulová",J170,0)</f>
        <v>0</v>
      </c>
      <c r="BJ170" s="25" t="s">
        <v>87</v>
      </c>
      <c r="BK170" s="245">
        <f>ROUND(I170*H170,1)</f>
        <v>0</v>
      </c>
      <c r="BL170" s="25" t="s">
        <v>179</v>
      </c>
      <c r="BM170" s="25" t="s">
        <v>775</v>
      </c>
    </row>
    <row r="171" s="13" customFormat="1">
      <c r="B171" s="261"/>
      <c r="C171" s="262"/>
      <c r="D171" s="248" t="s">
        <v>171</v>
      </c>
      <c r="E171" s="263" t="s">
        <v>36</v>
      </c>
      <c r="F171" s="264" t="s">
        <v>776</v>
      </c>
      <c r="G171" s="262"/>
      <c r="H171" s="263" t="s">
        <v>36</v>
      </c>
      <c r="I171" s="265"/>
      <c r="J171" s="262"/>
      <c r="K171" s="262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171</v>
      </c>
      <c r="AU171" s="270" t="s">
        <v>89</v>
      </c>
      <c r="AV171" s="13" t="s">
        <v>87</v>
      </c>
      <c r="AW171" s="13" t="s">
        <v>42</v>
      </c>
      <c r="AX171" s="13" t="s">
        <v>79</v>
      </c>
      <c r="AY171" s="270" t="s">
        <v>162</v>
      </c>
    </row>
    <row r="172" s="12" customFormat="1">
      <c r="B172" s="246"/>
      <c r="C172" s="247"/>
      <c r="D172" s="248" t="s">
        <v>171</v>
      </c>
      <c r="E172" s="249" t="s">
        <v>36</v>
      </c>
      <c r="F172" s="250" t="s">
        <v>777</v>
      </c>
      <c r="G172" s="247"/>
      <c r="H172" s="251">
        <v>2770.0999999999999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171</v>
      </c>
      <c r="AU172" s="257" t="s">
        <v>89</v>
      </c>
      <c r="AV172" s="12" t="s">
        <v>89</v>
      </c>
      <c r="AW172" s="12" t="s">
        <v>42</v>
      </c>
      <c r="AX172" s="12" t="s">
        <v>87</v>
      </c>
      <c r="AY172" s="257" t="s">
        <v>162</v>
      </c>
    </row>
    <row r="173" s="1" customFormat="1" ht="25.5" customHeight="1">
      <c r="B173" s="48"/>
      <c r="C173" s="235" t="s">
        <v>9</v>
      </c>
      <c r="D173" s="235" t="s">
        <v>165</v>
      </c>
      <c r="E173" s="236" t="s">
        <v>778</v>
      </c>
      <c r="F173" s="237" t="s">
        <v>779</v>
      </c>
      <c r="G173" s="238" t="s">
        <v>247</v>
      </c>
      <c r="H173" s="239">
        <v>238.40000000000001</v>
      </c>
      <c r="I173" s="240"/>
      <c r="J173" s="239">
        <f>ROUND(I173*H173,1)</f>
        <v>0</v>
      </c>
      <c r="K173" s="237" t="s">
        <v>239</v>
      </c>
      <c r="L173" s="74"/>
      <c r="M173" s="241" t="s">
        <v>36</v>
      </c>
      <c r="N173" s="242" t="s">
        <v>50</v>
      </c>
      <c r="O173" s="49"/>
      <c r="P173" s="243">
        <f>O173*H173</f>
        <v>0</v>
      </c>
      <c r="Q173" s="243">
        <v>0</v>
      </c>
      <c r="R173" s="243">
        <f>Q173*H173</f>
        <v>0</v>
      </c>
      <c r="S173" s="243">
        <v>0</v>
      </c>
      <c r="T173" s="244">
        <f>S173*H173</f>
        <v>0</v>
      </c>
      <c r="AR173" s="25" t="s">
        <v>179</v>
      </c>
      <c r="AT173" s="25" t="s">
        <v>165</v>
      </c>
      <c r="AU173" s="25" t="s">
        <v>89</v>
      </c>
      <c r="AY173" s="25" t="s">
        <v>162</v>
      </c>
      <c r="BE173" s="245">
        <f>IF(N173="základní",J173,0)</f>
        <v>0</v>
      </c>
      <c r="BF173" s="245">
        <f>IF(N173="snížená",J173,0)</f>
        <v>0</v>
      </c>
      <c r="BG173" s="245">
        <f>IF(N173="zákl. přenesená",J173,0)</f>
        <v>0</v>
      </c>
      <c r="BH173" s="245">
        <f>IF(N173="sníž. přenesená",J173,0)</f>
        <v>0</v>
      </c>
      <c r="BI173" s="245">
        <f>IF(N173="nulová",J173,0)</f>
        <v>0</v>
      </c>
      <c r="BJ173" s="25" t="s">
        <v>87</v>
      </c>
      <c r="BK173" s="245">
        <f>ROUND(I173*H173,1)</f>
        <v>0</v>
      </c>
      <c r="BL173" s="25" t="s">
        <v>179</v>
      </c>
      <c r="BM173" s="25" t="s">
        <v>780</v>
      </c>
    </row>
    <row r="174" s="13" customFormat="1">
      <c r="B174" s="261"/>
      <c r="C174" s="262"/>
      <c r="D174" s="248" t="s">
        <v>171</v>
      </c>
      <c r="E174" s="263" t="s">
        <v>36</v>
      </c>
      <c r="F174" s="264" t="s">
        <v>776</v>
      </c>
      <c r="G174" s="262"/>
      <c r="H174" s="263" t="s">
        <v>36</v>
      </c>
      <c r="I174" s="265"/>
      <c r="J174" s="262"/>
      <c r="K174" s="262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171</v>
      </c>
      <c r="AU174" s="270" t="s">
        <v>89</v>
      </c>
      <c r="AV174" s="13" t="s">
        <v>87</v>
      </c>
      <c r="AW174" s="13" t="s">
        <v>42</v>
      </c>
      <c r="AX174" s="13" t="s">
        <v>79</v>
      </c>
      <c r="AY174" s="270" t="s">
        <v>162</v>
      </c>
    </row>
    <row r="175" s="12" customFormat="1">
      <c r="B175" s="246"/>
      <c r="C175" s="247"/>
      <c r="D175" s="248" t="s">
        <v>171</v>
      </c>
      <c r="E175" s="249" t="s">
        <v>36</v>
      </c>
      <c r="F175" s="250" t="s">
        <v>781</v>
      </c>
      <c r="G175" s="247"/>
      <c r="H175" s="251">
        <v>253.40000000000001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171</v>
      </c>
      <c r="AU175" s="257" t="s">
        <v>89</v>
      </c>
      <c r="AV175" s="12" t="s">
        <v>89</v>
      </c>
      <c r="AW175" s="12" t="s">
        <v>42</v>
      </c>
      <c r="AX175" s="12" t="s">
        <v>79</v>
      </c>
      <c r="AY175" s="257" t="s">
        <v>162</v>
      </c>
    </row>
    <row r="176" s="13" customFormat="1">
      <c r="B176" s="261"/>
      <c r="C176" s="262"/>
      <c r="D176" s="248" t="s">
        <v>171</v>
      </c>
      <c r="E176" s="263" t="s">
        <v>36</v>
      </c>
      <c r="F176" s="264" t="s">
        <v>782</v>
      </c>
      <c r="G176" s="262"/>
      <c r="H176" s="263" t="s">
        <v>36</v>
      </c>
      <c r="I176" s="265"/>
      <c r="J176" s="262"/>
      <c r="K176" s="262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171</v>
      </c>
      <c r="AU176" s="270" t="s">
        <v>89</v>
      </c>
      <c r="AV176" s="13" t="s">
        <v>87</v>
      </c>
      <c r="AW176" s="13" t="s">
        <v>42</v>
      </c>
      <c r="AX176" s="13" t="s">
        <v>79</v>
      </c>
      <c r="AY176" s="270" t="s">
        <v>162</v>
      </c>
    </row>
    <row r="177" s="12" customFormat="1">
      <c r="B177" s="246"/>
      <c r="C177" s="247"/>
      <c r="D177" s="248" t="s">
        <v>171</v>
      </c>
      <c r="E177" s="249" t="s">
        <v>36</v>
      </c>
      <c r="F177" s="250" t="s">
        <v>783</v>
      </c>
      <c r="G177" s="247"/>
      <c r="H177" s="251">
        <v>-15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171</v>
      </c>
      <c r="AU177" s="257" t="s">
        <v>89</v>
      </c>
      <c r="AV177" s="12" t="s">
        <v>89</v>
      </c>
      <c r="AW177" s="12" t="s">
        <v>42</v>
      </c>
      <c r="AX177" s="12" t="s">
        <v>79</v>
      </c>
      <c r="AY177" s="257" t="s">
        <v>162</v>
      </c>
    </row>
    <row r="178" s="14" customFormat="1">
      <c r="B178" s="283"/>
      <c r="C178" s="284"/>
      <c r="D178" s="248" t="s">
        <v>171</v>
      </c>
      <c r="E178" s="285" t="s">
        <v>36</v>
      </c>
      <c r="F178" s="286" t="s">
        <v>679</v>
      </c>
      <c r="G178" s="284"/>
      <c r="H178" s="287">
        <v>238.40000000000001</v>
      </c>
      <c r="I178" s="288"/>
      <c r="J178" s="284"/>
      <c r="K178" s="284"/>
      <c r="L178" s="289"/>
      <c r="M178" s="290"/>
      <c r="N178" s="291"/>
      <c r="O178" s="291"/>
      <c r="P178" s="291"/>
      <c r="Q178" s="291"/>
      <c r="R178" s="291"/>
      <c r="S178" s="291"/>
      <c r="T178" s="292"/>
      <c r="AT178" s="293" t="s">
        <v>171</v>
      </c>
      <c r="AU178" s="293" t="s">
        <v>89</v>
      </c>
      <c r="AV178" s="14" t="s">
        <v>179</v>
      </c>
      <c r="AW178" s="14" t="s">
        <v>42</v>
      </c>
      <c r="AX178" s="14" t="s">
        <v>87</v>
      </c>
      <c r="AY178" s="293" t="s">
        <v>162</v>
      </c>
    </row>
    <row r="179" s="1" customFormat="1" ht="25.5" customHeight="1">
      <c r="B179" s="48"/>
      <c r="C179" s="235" t="s">
        <v>324</v>
      </c>
      <c r="D179" s="235" t="s">
        <v>165</v>
      </c>
      <c r="E179" s="236" t="s">
        <v>784</v>
      </c>
      <c r="F179" s="237" t="s">
        <v>785</v>
      </c>
      <c r="G179" s="238" t="s">
        <v>247</v>
      </c>
      <c r="H179" s="239">
        <v>76.5</v>
      </c>
      <c r="I179" s="240"/>
      <c r="J179" s="239">
        <f>ROUND(I179*H179,1)</f>
        <v>0</v>
      </c>
      <c r="K179" s="237" t="s">
        <v>239</v>
      </c>
      <c r="L179" s="74"/>
      <c r="M179" s="241" t="s">
        <v>36</v>
      </c>
      <c r="N179" s="242" t="s">
        <v>50</v>
      </c>
      <c r="O179" s="49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AR179" s="25" t="s">
        <v>179</v>
      </c>
      <c r="AT179" s="25" t="s">
        <v>165</v>
      </c>
      <c r="AU179" s="25" t="s">
        <v>89</v>
      </c>
      <c r="AY179" s="25" t="s">
        <v>162</v>
      </c>
      <c r="BE179" s="245">
        <f>IF(N179="základní",J179,0)</f>
        <v>0</v>
      </c>
      <c r="BF179" s="245">
        <f>IF(N179="snížená",J179,0)</f>
        <v>0</v>
      </c>
      <c r="BG179" s="245">
        <f>IF(N179="zákl. přenesená",J179,0)</f>
        <v>0</v>
      </c>
      <c r="BH179" s="245">
        <f>IF(N179="sníž. přenesená",J179,0)</f>
        <v>0</v>
      </c>
      <c r="BI179" s="245">
        <f>IF(N179="nulová",J179,0)</f>
        <v>0</v>
      </c>
      <c r="BJ179" s="25" t="s">
        <v>87</v>
      </c>
      <c r="BK179" s="245">
        <f>ROUND(I179*H179,1)</f>
        <v>0</v>
      </c>
      <c r="BL179" s="25" t="s">
        <v>179</v>
      </c>
      <c r="BM179" s="25" t="s">
        <v>786</v>
      </c>
    </row>
    <row r="180" s="13" customFormat="1">
      <c r="B180" s="261"/>
      <c r="C180" s="262"/>
      <c r="D180" s="248" t="s">
        <v>171</v>
      </c>
      <c r="E180" s="263" t="s">
        <v>36</v>
      </c>
      <c r="F180" s="264" t="s">
        <v>782</v>
      </c>
      <c r="G180" s="262"/>
      <c r="H180" s="263" t="s">
        <v>36</v>
      </c>
      <c r="I180" s="265"/>
      <c r="J180" s="262"/>
      <c r="K180" s="262"/>
      <c r="L180" s="266"/>
      <c r="M180" s="267"/>
      <c r="N180" s="268"/>
      <c r="O180" s="268"/>
      <c r="P180" s="268"/>
      <c r="Q180" s="268"/>
      <c r="R180" s="268"/>
      <c r="S180" s="268"/>
      <c r="T180" s="269"/>
      <c r="AT180" s="270" t="s">
        <v>171</v>
      </c>
      <c r="AU180" s="270" t="s">
        <v>89</v>
      </c>
      <c r="AV180" s="13" t="s">
        <v>87</v>
      </c>
      <c r="AW180" s="13" t="s">
        <v>42</v>
      </c>
      <c r="AX180" s="13" t="s">
        <v>79</v>
      </c>
      <c r="AY180" s="270" t="s">
        <v>162</v>
      </c>
    </row>
    <row r="181" s="12" customFormat="1">
      <c r="B181" s="246"/>
      <c r="C181" s="247"/>
      <c r="D181" s="248" t="s">
        <v>171</v>
      </c>
      <c r="E181" s="249" t="s">
        <v>36</v>
      </c>
      <c r="F181" s="250" t="s">
        <v>787</v>
      </c>
      <c r="G181" s="247"/>
      <c r="H181" s="251">
        <v>56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171</v>
      </c>
      <c r="AU181" s="257" t="s">
        <v>89</v>
      </c>
      <c r="AV181" s="12" t="s">
        <v>89</v>
      </c>
      <c r="AW181" s="12" t="s">
        <v>42</v>
      </c>
      <c r="AX181" s="12" t="s">
        <v>79</v>
      </c>
      <c r="AY181" s="257" t="s">
        <v>162</v>
      </c>
    </row>
    <row r="182" s="12" customFormat="1">
      <c r="B182" s="246"/>
      <c r="C182" s="247"/>
      <c r="D182" s="248" t="s">
        <v>171</v>
      </c>
      <c r="E182" s="249" t="s">
        <v>36</v>
      </c>
      <c r="F182" s="250" t="s">
        <v>788</v>
      </c>
      <c r="G182" s="247"/>
      <c r="H182" s="251">
        <v>20.5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171</v>
      </c>
      <c r="AU182" s="257" t="s">
        <v>89</v>
      </c>
      <c r="AV182" s="12" t="s">
        <v>89</v>
      </c>
      <c r="AW182" s="12" t="s">
        <v>42</v>
      </c>
      <c r="AX182" s="12" t="s">
        <v>79</v>
      </c>
      <c r="AY182" s="257" t="s">
        <v>162</v>
      </c>
    </row>
    <row r="183" s="14" customFormat="1">
      <c r="B183" s="283"/>
      <c r="C183" s="284"/>
      <c r="D183" s="248" t="s">
        <v>171</v>
      </c>
      <c r="E183" s="285" t="s">
        <v>36</v>
      </c>
      <c r="F183" s="286" t="s">
        <v>679</v>
      </c>
      <c r="G183" s="284"/>
      <c r="H183" s="287">
        <v>76.5</v>
      </c>
      <c r="I183" s="288"/>
      <c r="J183" s="284"/>
      <c r="K183" s="284"/>
      <c r="L183" s="289"/>
      <c r="M183" s="290"/>
      <c r="N183" s="291"/>
      <c r="O183" s="291"/>
      <c r="P183" s="291"/>
      <c r="Q183" s="291"/>
      <c r="R183" s="291"/>
      <c r="S183" s="291"/>
      <c r="T183" s="292"/>
      <c r="AT183" s="293" t="s">
        <v>171</v>
      </c>
      <c r="AU183" s="293" t="s">
        <v>89</v>
      </c>
      <c r="AV183" s="14" t="s">
        <v>179</v>
      </c>
      <c r="AW183" s="14" t="s">
        <v>42</v>
      </c>
      <c r="AX183" s="14" t="s">
        <v>87</v>
      </c>
      <c r="AY183" s="293" t="s">
        <v>162</v>
      </c>
    </row>
    <row r="184" s="1" customFormat="1" ht="25.5" customHeight="1">
      <c r="B184" s="48"/>
      <c r="C184" s="271" t="s">
        <v>328</v>
      </c>
      <c r="D184" s="271" t="s">
        <v>159</v>
      </c>
      <c r="E184" s="272" t="s">
        <v>789</v>
      </c>
      <c r="F184" s="273" t="s">
        <v>790</v>
      </c>
      <c r="G184" s="274" t="s">
        <v>247</v>
      </c>
      <c r="H184" s="275">
        <v>78.799999999999997</v>
      </c>
      <c r="I184" s="276"/>
      <c r="J184" s="275">
        <f>ROUND(I184*H184,1)</f>
        <v>0</v>
      </c>
      <c r="K184" s="273" t="s">
        <v>239</v>
      </c>
      <c r="L184" s="277"/>
      <c r="M184" s="278" t="s">
        <v>36</v>
      </c>
      <c r="N184" s="279" t="s">
        <v>50</v>
      </c>
      <c r="O184" s="49"/>
      <c r="P184" s="243">
        <f>O184*H184</f>
        <v>0</v>
      </c>
      <c r="Q184" s="243">
        <v>0.0038</v>
      </c>
      <c r="R184" s="243">
        <f>Q184*H184</f>
        <v>0.29943999999999998</v>
      </c>
      <c r="S184" s="243">
        <v>0</v>
      </c>
      <c r="T184" s="244">
        <f>S184*H184</f>
        <v>0</v>
      </c>
      <c r="AR184" s="25" t="s">
        <v>195</v>
      </c>
      <c r="AT184" s="25" t="s">
        <v>159</v>
      </c>
      <c r="AU184" s="25" t="s">
        <v>89</v>
      </c>
      <c r="AY184" s="25" t="s">
        <v>162</v>
      </c>
      <c r="BE184" s="245">
        <f>IF(N184="základní",J184,0)</f>
        <v>0</v>
      </c>
      <c r="BF184" s="245">
        <f>IF(N184="snížená",J184,0)</f>
        <v>0</v>
      </c>
      <c r="BG184" s="245">
        <f>IF(N184="zákl. přenesená",J184,0)</f>
        <v>0</v>
      </c>
      <c r="BH184" s="245">
        <f>IF(N184="sníž. přenesená",J184,0)</f>
        <v>0</v>
      </c>
      <c r="BI184" s="245">
        <f>IF(N184="nulová",J184,0)</f>
        <v>0</v>
      </c>
      <c r="BJ184" s="25" t="s">
        <v>87</v>
      </c>
      <c r="BK184" s="245">
        <f>ROUND(I184*H184,1)</f>
        <v>0</v>
      </c>
      <c r="BL184" s="25" t="s">
        <v>179</v>
      </c>
      <c r="BM184" s="25" t="s">
        <v>791</v>
      </c>
    </row>
    <row r="185" s="12" customFormat="1">
      <c r="B185" s="246"/>
      <c r="C185" s="247"/>
      <c r="D185" s="248" t="s">
        <v>171</v>
      </c>
      <c r="E185" s="247"/>
      <c r="F185" s="250" t="s">
        <v>792</v>
      </c>
      <c r="G185" s="247"/>
      <c r="H185" s="251">
        <v>78.799999999999997</v>
      </c>
      <c r="I185" s="252"/>
      <c r="J185" s="247"/>
      <c r="K185" s="247"/>
      <c r="L185" s="253"/>
      <c r="M185" s="254"/>
      <c r="N185" s="255"/>
      <c r="O185" s="255"/>
      <c r="P185" s="255"/>
      <c r="Q185" s="255"/>
      <c r="R185" s="255"/>
      <c r="S185" s="255"/>
      <c r="T185" s="256"/>
      <c r="AT185" s="257" t="s">
        <v>171</v>
      </c>
      <c r="AU185" s="257" t="s">
        <v>89</v>
      </c>
      <c r="AV185" s="12" t="s">
        <v>89</v>
      </c>
      <c r="AW185" s="12" t="s">
        <v>6</v>
      </c>
      <c r="AX185" s="12" t="s">
        <v>87</v>
      </c>
      <c r="AY185" s="257" t="s">
        <v>162</v>
      </c>
    </row>
    <row r="186" s="1" customFormat="1" ht="25.5" customHeight="1">
      <c r="B186" s="48"/>
      <c r="C186" s="235" t="s">
        <v>332</v>
      </c>
      <c r="D186" s="235" t="s">
        <v>165</v>
      </c>
      <c r="E186" s="236" t="s">
        <v>793</v>
      </c>
      <c r="F186" s="237" t="s">
        <v>794</v>
      </c>
      <c r="G186" s="238" t="s">
        <v>247</v>
      </c>
      <c r="H186" s="239">
        <v>15</v>
      </c>
      <c r="I186" s="240"/>
      <c r="J186" s="239">
        <f>ROUND(I186*H186,1)</f>
        <v>0</v>
      </c>
      <c r="K186" s="237" t="s">
        <v>239</v>
      </c>
      <c r="L186" s="74"/>
      <c r="M186" s="241" t="s">
        <v>36</v>
      </c>
      <c r="N186" s="242" t="s">
        <v>50</v>
      </c>
      <c r="O186" s="49"/>
      <c r="P186" s="243">
        <f>O186*H186</f>
        <v>0</v>
      </c>
      <c r="Q186" s="243">
        <v>0</v>
      </c>
      <c r="R186" s="243">
        <f>Q186*H186</f>
        <v>0</v>
      </c>
      <c r="S186" s="243">
        <v>0</v>
      </c>
      <c r="T186" s="244">
        <f>S186*H186</f>
        <v>0</v>
      </c>
      <c r="AR186" s="25" t="s">
        <v>179</v>
      </c>
      <c r="AT186" s="25" t="s">
        <v>165</v>
      </c>
      <c r="AU186" s="25" t="s">
        <v>89</v>
      </c>
      <c r="AY186" s="25" t="s">
        <v>162</v>
      </c>
      <c r="BE186" s="245">
        <f>IF(N186="základní",J186,0)</f>
        <v>0</v>
      </c>
      <c r="BF186" s="245">
        <f>IF(N186="snížená",J186,0)</f>
        <v>0</v>
      </c>
      <c r="BG186" s="245">
        <f>IF(N186="zákl. přenesená",J186,0)</f>
        <v>0</v>
      </c>
      <c r="BH186" s="245">
        <f>IF(N186="sníž. přenesená",J186,0)</f>
        <v>0</v>
      </c>
      <c r="BI186" s="245">
        <f>IF(N186="nulová",J186,0)</f>
        <v>0</v>
      </c>
      <c r="BJ186" s="25" t="s">
        <v>87</v>
      </c>
      <c r="BK186" s="245">
        <f>ROUND(I186*H186,1)</f>
        <v>0</v>
      </c>
      <c r="BL186" s="25" t="s">
        <v>179</v>
      </c>
      <c r="BM186" s="25" t="s">
        <v>795</v>
      </c>
    </row>
    <row r="187" s="13" customFormat="1">
      <c r="B187" s="261"/>
      <c r="C187" s="262"/>
      <c r="D187" s="248" t="s">
        <v>171</v>
      </c>
      <c r="E187" s="263" t="s">
        <v>36</v>
      </c>
      <c r="F187" s="264" t="s">
        <v>782</v>
      </c>
      <c r="G187" s="262"/>
      <c r="H187" s="263" t="s">
        <v>36</v>
      </c>
      <c r="I187" s="265"/>
      <c r="J187" s="262"/>
      <c r="K187" s="262"/>
      <c r="L187" s="266"/>
      <c r="M187" s="267"/>
      <c r="N187" s="268"/>
      <c r="O187" s="268"/>
      <c r="P187" s="268"/>
      <c r="Q187" s="268"/>
      <c r="R187" s="268"/>
      <c r="S187" s="268"/>
      <c r="T187" s="269"/>
      <c r="AT187" s="270" t="s">
        <v>171</v>
      </c>
      <c r="AU187" s="270" t="s">
        <v>89</v>
      </c>
      <c r="AV187" s="13" t="s">
        <v>87</v>
      </c>
      <c r="AW187" s="13" t="s">
        <v>42</v>
      </c>
      <c r="AX187" s="13" t="s">
        <v>79</v>
      </c>
      <c r="AY187" s="270" t="s">
        <v>162</v>
      </c>
    </row>
    <row r="188" s="12" customFormat="1">
      <c r="B188" s="246"/>
      <c r="C188" s="247"/>
      <c r="D188" s="248" t="s">
        <v>171</v>
      </c>
      <c r="E188" s="249" t="s">
        <v>36</v>
      </c>
      <c r="F188" s="250" t="s">
        <v>10</v>
      </c>
      <c r="G188" s="247"/>
      <c r="H188" s="251">
        <v>15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171</v>
      </c>
      <c r="AU188" s="257" t="s">
        <v>89</v>
      </c>
      <c r="AV188" s="12" t="s">
        <v>89</v>
      </c>
      <c r="AW188" s="12" t="s">
        <v>42</v>
      </c>
      <c r="AX188" s="12" t="s">
        <v>87</v>
      </c>
      <c r="AY188" s="257" t="s">
        <v>162</v>
      </c>
    </row>
    <row r="189" s="1" customFormat="1" ht="25.5" customHeight="1">
      <c r="B189" s="48"/>
      <c r="C189" s="271" t="s">
        <v>306</v>
      </c>
      <c r="D189" s="271" t="s">
        <v>159</v>
      </c>
      <c r="E189" s="272" t="s">
        <v>796</v>
      </c>
      <c r="F189" s="273" t="s">
        <v>797</v>
      </c>
      <c r="G189" s="274" t="s">
        <v>247</v>
      </c>
      <c r="H189" s="275">
        <v>15.449999999999999</v>
      </c>
      <c r="I189" s="276"/>
      <c r="J189" s="275">
        <f>ROUND(I189*H189,1)</f>
        <v>0</v>
      </c>
      <c r="K189" s="273" t="s">
        <v>239</v>
      </c>
      <c r="L189" s="277"/>
      <c r="M189" s="278" t="s">
        <v>36</v>
      </c>
      <c r="N189" s="279" t="s">
        <v>50</v>
      </c>
      <c r="O189" s="49"/>
      <c r="P189" s="243">
        <f>O189*H189</f>
        <v>0</v>
      </c>
      <c r="Q189" s="243">
        <v>0.0077000000000000002</v>
      </c>
      <c r="R189" s="243">
        <f>Q189*H189</f>
        <v>0.118965</v>
      </c>
      <c r="S189" s="243">
        <v>0</v>
      </c>
      <c r="T189" s="244">
        <f>S189*H189</f>
        <v>0</v>
      </c>
      <c r="AR189" s="25" t="s">
        <v>195</v>
      </c>
      <c r="AT189" s="25" t="s">
        <v>159</v>
      </c>
      <c r="AU189" s="25" t="s">
        <v>89</v>
      </c>
      <c r="AY189" s="25" t="s">
        <v>162</v>
      </c>
      <c r="BE189" s="245">
        <f>IF(N189="základní",J189,0)</f>
        <v>0</v>
      </c>
      <c r="BF189" s="245">
        <f>IF(N189="snížená",J189,0)</f>
        <v>0</v>
      </c>
      <c r="BG189" s="245">
        <f>IF(N189="zákl. přenesená",J189,0)</f>
        <v>0</v>
      </c>
      <c r="BH189" s="245">
        <f>IF(N189="sníž. přenesená",J189,0)</f>
        <v>0</v>
      </c>
      <c r="BI189" s="245">
        <f>IF(N189="nulová",J189,0)</f>
        <v>0</v>
      </c>
      <c r="BJ189" s="25" t="s">
        <v>87</v>
      </c>
      <c r="BK189" s="245">
        <f>ROUND(I189*H189,1)</f>
        <v>0</v>
      </c>
      <c r="BL189" s="25" t="s">
        <v>179</v>
      </c>
      <c r="BM189" s="25" t="s">
        <v>798</v>
      </c>
    </row>
    <row r="190" s="12" customFormat="1">
      <c r="B190" s="246"/>
      <c r="C190" s="247"/>
      <c r="D190" s="248" t="s">
        <v>171</v>
      </c>
      <c r="E190" s="249" t="s">
        <v>36</v>
      </c>
      <c r="F190" s="250" t="s">
        <v>10</v>
      </c>
      <c r="G190" s="247"/>
      <c r="H190" s="251">
        <v>15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171</v>
      </c>
      <c r="AU190" s="257" t="s">
        <v>89</v>
      </c>
      <c r="AV190" s="12" t="s">
        <v>89</v>
      </c>
      <c r="AW190" s="12" t="s">
        <v>42</v>
      </c>
      <c r="AX190" s="12" t="s">
        <v>87</v>
      </c>
      <c r="AY190" s="257" t="s">
        <v>162</v>
      </c>
    </row>
    <row r="191" s="12" customFormat="1">
      <c r="B191" s="246"/>
      <c r="C191" s="247"/>
      <c r="D191" s="248" t="s">
        <v>171</v>
      </c>
      <c r="E191" s="247"/>
      <c r="F191" s="250" t="s">
        <v>799</v>
      </c>
      <c r="G191" s="247"/>
      <c r="H191" s="251">
        <v>15.449999999999999</v>
      </c>
      <c r="I191" s="252"/>
      <c r="J191" s="247"/>
      <c r="K191" s="247"/>
      <c r="L191" s="253"/>
      <c r="M191" s="254"/>
      <c r="N191" s="255"/>
      <c r="O191" s="255"/>
      <c r="P191" s="255"/>
      <c r="Q191" s="255"/>
      <c r="R191" s="255"/>
      <c r="S191" s="255"/>
      <c r="T191" s="256"/>
      <c r="AT191" s="257" t="s">
        <v>171</v>
      </c>
      <c r="AU191" s="257" t="s">
        <v>89</v>
      </c>
      <c r="AV191" s="12" t="s">
        <v>89</v>
      </c>
      <c r="AW191" s="12" t="s">
        <v>6</v>
      </c>
      <c r="AX191" s="12" t="s">
        <v>87</v>
      </c>
      <c r="AY191" s="257" t="s">
        <v>162</v>
      </c>
    </row>
    <row r="192" s="1" customFormat="1" ht="25.5" customHeight="1">
      <c r="B192" s="48"/>
      <c r="C192" s="235" t="s">
        <v>340</v>
      </c>
      <c r="D192" s="235" t="s">
        <v>165</v>
      </c>
      <c r="E192" s="236" t="s">
        <v>800</v>
      </c>
      <c r="F192" s="237" t="s">
        <v>801</v>
      </c>
      <c r="G192" s="238" t="s">
        <v>648</v>
      </c>
      <c r="H192" s="239">
        <v>3243</v>
      </c>
      <c r="I192" s="240"/>
      <c r="J192" s="239">
        <f>ROUND(I192*H192,1)</f>
        <v>0</v>
      </c>
      <c r="K192" s="237" t="s">
        <v>239</v>
      </c>
      <c r="L192" s="74"/>
      <c r="M192" s="241" t="s">
        <v>36</v>
      </c>
      <c r="N192" s="242" t="s">
        <v>50</v>
      </c>
      <c r="O192" s="49"/>
      <c r="P192" s="243">
        <f>O192*H192</f>
        <v>0</v>
      </c>
      <c r="Q192" s="243">
        <v>0.00085132000000000003</v>
      </c>
      <c r="R192" s="243">
        <f>Q192*H192</f>
        <v>2.7608307600000002</v>
      </c>
      <c r="S192" s="243">
        <v>0</v>
      </c>
      <c r="T192" s="244">
        <f>S192*H192</f>
        <v>0</v>
      </c>
      <c r="AR192" s="25" t="s">
        <v>179</v>
      </c>
      <c r="AT192" s="25" t="s">
        <v>165</v>
      </c>
      <c r="AU192" s="25" t="s">
        <v>89</v>
      </c>
      <c r="AY192" s="25" t="s">
        <v>162</v>
      </c>
      <c r="BE192" s="245">
        <f>IF(N192="základní",J192,0)</f>
        <v>0</v>
      </c>
      <c r="BF192" s="245">
        <f>IF(N192="snížená",J192,0)</f>
        <v>0</v>
      </c>
      <c r="BG192" s="245">
        <f>IF(N192="zákl. přenesená",J192,0)</f>
        <v>0</v>
      </c>
      <c r="BH192" s="245">
        <f>IF(N192="sníž. přenesená",J192,0)</f>
        <v>0</v>
      </c>
      <c r="BI192" s="245">
        <f>IF(N192="nulová",J192,0)</f>
        <v>0</v>
      </c>
      <c r="BJ192" s="25" t="s">
        <v>87</v>
      </c>
      <c r="BK192" s="245">
        <f>ROUND(I192*H192,1)</f>
        <v>0</v>
      </c>
      <c r="BL192" s="25" t="s">
        <v>179</v>
      </c>
      <c r="BM192" s="25" t="s">
        <v>802</v>
      </c>
    </row>
    <row r="193" s="12" customFormat="1">
      <c r="B193" s="246"/>
      <c r="C193" s="247"/>
      <c r="D193" s="248" t="s">
        <v>171</v>
      </c>
      <c r="E193" s="249" t="s">
        <v>36</v>
      </c>
      <c r="F193" s="250" t="s">
        <v>803</v>
      </c>
      <c r="G193" s="247"/>
      <c r="H193" s="251">
        <v>3243</v>
      </c>
      <c r="I193" s="252"/>
      <c r="J193" s="247"/>
      <c r="K193" s="247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171</v>
      </c>
      <c r="AU193" s="257" t="s">
        <v>89</v>
      </c>
      <c r="AV193" s="12" t="s">
        <v>89</v>
      </c>
      <c r="AW193" s="12" t="s">
        <v>42</v>
      </c>
      <c r="AX193" s="12" t="s">
        <v>87</v>
      </c>
      <c r="AY193" s="257" t="s">
        <v>162</v>
      </c>
    </row>
    <row r="194" s="1" customFormat="1" ht="38.25" customHeight="1">
      <c r="B194" s="48"/>
      <c r="C194" s="235" t="s">
        <v>344</v>
      </c>
      <c r="D194" s="235" t="s">
        <v>165</v>
      </c>
      <c r="E194" s="236" t="s">
        <v>804</v>
      </c>
      <c r="F194" s="237" t="s">
        <v>805</v>
      </c>
      <c r="G194" s="238" t="s">
        <v>648</v>
      </c>
      <c r="H194" s="239">
        <v>3243</v>
      </c>
      <c r="I194" s="240"/>
      <c r="J194" s="239">
        <f>ROUND(I194*H194,1)</f>
        <v>0</v>
      </c>
      <c r="K194" s="237" t="s">
        <v>239</v>
      </c>
      <c r="L194" s="74"/>
      <c r="M194" s="241" t="s">
        <v>36</v>
      </c>
      <c r="N194" s="242" t="s">
        <v>50</v>
      </c>
      <c r="O194" s="49"/>
      <c r="P194" s="243">
        <f>O194*H194</f>
        <v>0</v>
      </c>
      <c r="Q194" s="243">
        <v>0</v>
      </c>
      <c r="R194" s="243">
        <f>Q194*H194</f>
        <v>0</v>
      </c>
      <c r="S194" s="243">
        <v>0</v>
      </c>
      <c r="T194" s="244">
        <f>S194*H194</f>
        <v>0</v>
      </c>
      <c r="AR194" s="25" t="s">
        <v>179</v>
      </c>
      <c r="AT194" s="25" t="s">
        <v>165</v>
      </c>
      <c r="AU194" s="25" t="s">
        <v>89</v>
      </c>
      <c r="AY194" s="25" t="s">
        <v>162</v>
      </c>
      <c r="BE194" s="245">
        <f>IF(N194="základní",J194,0)</f>
        <v>0</v>
      </c>
      <c r="BF194" s="245">
        <f>IF(N194="snížená",J194,0)</f>
        <v>0</v>
      </c>
      <c r="BG194" s="245">
        <f>IF(N194="zákl. přenesená",J194,0)</f>
        <v>0</v>
      </c>
      <c r="BH194" s="245">
        <f>IF(N194="sníž. přenesená",J194,0)</f>
        <v>0</v>
      </c>
      <c r="BI194" s="245">
        <f>IF(N194="nulová",J194,0)</f>
        <v>0</v>
      </c>
      <c r="BJ194" s="25" t="s">
        <v>87</v>
      </c>
      <c r="BK194" s="245">
        <f>ROUND(I194*H194,1)</f>
        <v>0</v>
      </c>
      <c r="BL194" s="25" t="s">
        <v>179</v>
      </c>
      <c r="BM194" s="25" t="s">
        <v>806</v>
      </c>
    </row>
    <row r="195" s="12" customFormat="1">
      <c r="B195" s="246"/>
      <c r="C195" s="247"/>
      <c r="D195" s="248" t="s">
        <v>171</v>
      </c>
      <c r="E195" s="249" t="s">
        <v>36</v>
      </c>
      <c r="F195" s="250" t="s">
        <v>803</v>
      </c>
      <c r="G195" s="247"/>
      <c r="H195" s="251">
        <v>3243</v>
      </c>
      <c r="I195" s="252"/>
      <c r="J195" s="247"/>
      <c r="K195" s="247"/>
      <c r="L195" s="253"/>
      <c r="M195" s="254"/>
      <c r="N195" s="255"/>
      <c r="O195" s="255"/>
      <c r="P195" s="255"/>
      <c r="Q195" s="255"/>
      <c r="R195" s="255"/>
      <c r="S195" s="255"/>
      <c r="T195" s="256"/>
      <c r="AT195" s="257" t="s">
        <v>171</v>
      </c>
      <c r="AU195" s="257" t="s">
        <v>89</v>
      </c>
      <c r="AV195" s="12" t="s">
        <v>89</v>
      </c>
      <c r="AW195" s="12" t="s">
        <v>42</v>
      </c>
      <c r="AX195" s="12" t="s">
        <v>87</v>
      </c>
      <c r="AY195" s="257" t="s">
        <v>162</v>
      </c>
    </row>
    <row r="196" s="1" customFormat="1" ht="38.25" customHeight="1">
      <c r="B196" s="48"/>
      <c r="C196" s="235" t="s">
        <v>348</v>
      </c>
      <c r="D196" s="235" t="s">
        <v>165</v>
      </c>
      <c r="E196" s="236" t="s">
        <v>807</v>
      </c>
      <c r="F196" s="237" t="s">
        <v>808</v>
      </c>
      <c r="G196" s="238" t="s">
        <v>614</v>
      </c>
      <c r="H196" s="239">
        <v>969.46000000000004</v>
      </c>
      <c r="I196" s="240"/>
      <c r="J196" s="239">
        <f>ROUND(I196*H196,1)</f>
        <v>0</v>
      </c>
      <c r="K196" s="237" t="s">
        <v>239</v>
      </c>
      <c r="L196" s="74"/>
      <c r="M196" s="241" t="s">
        <v>36</v>
      </c>
      <c r="N196" s="242" t="s">
        <v>50</v>
      </c>
      <c r="O196" s="49"/>
      <c r="P196" s="243">
        <f>O196*H196</f>
        <v>0</v>
      </c>
      <c r="Q196" s="243">
        <v>0</v>
      </c>
      <c r="R196" s="243">
        <f>Q196*H196</f>
        <v>0</v>
      </c>
      <c r="S196" s="243">
        <v>0</v>
      </c>
      <c r="T196" s="244">
        <f>S196*H196</f>
        <v>0</v>
      </c>
      <c r="AR196" s="25" t="s">
        <v>179</v>
      </c>
      <c r="AT196" s="25" t="s">
        <v>165</v>
      </c>
      <c r="AU196" s="25" t="s">
        <v>89</v>
      </c>
      <c r="AY196" s="25" t="s">
        <v>162</v>
      </c>
      <c r="BE196" s="245">
        <f>IF(N196="základní",J196,0)</f>
        <v>0</v>
      </c>
      <c r="BF196" s="245">
        <f>IF(N196="snížená",J196,0)</f>
        <v>0</v>
      </c>
      <c r="BG196" s="245">
        <f>IF(N196="zákl. přenesená",J196,0)</f>
        <v>0</v>
      </c>
      <c r="BH196" s="245">
        <f>IF(N196="sníž. přenesená",J196,0)</f>
        <v>0</v>
      </c>
      <c r="BI196" s="245">
        <f>IF(N196="nulová",J196,0)</f>
        <v>0</v>
      </c>
      <c r="BJ196" s="25" t="s">
        <v>87</v>
      </c>
      <c r="BK196" s="245">
        <f>ROUND(I196*H196,1)</f>
        <v>0</v>
      </c>
      <c r="BL196" s="25" t="s">
        <v>179</v>
      </c>
      <c r="BM196" s="25" t="s">
        <v>809</v>
      </c>
    </row>
    <row r="197" s="13" customFormat="1">
      <c r="B197" s="261"/>
      <c r="C197" s="262"/>
      <c r="D197" s="248" t="s">
        <v>171</v>
      </c>
      <c r="E197" s="263" t="s">
        <v>36</v>
      </c>
      <c r="F197" s="264" t="s">
        <v>810</v>
      </c>
      <c r="G197" s="262"/>
      <c r="H197" s="263" t="s">
        <v>36</v>
      </c>
      <c r="I197" s="265"/>
      <c r="J197" s="262"/>
      <c r="K197" s="262"/>
      <c r="L197" s="266"/>
      <c r="M197" s="267"/>
      <c r="N197" s="268"/>
      <c r="O197" s="268"/>
      <c r="P197" s="268"/>
      <c r="Q197" s="268"/>
      <c r="R197" s="268"/>
      <c r="S197" s="268"/>
      <c r="T197" s="269"/>
      <c r="AT197" s="270" t="s">
        <v>171</v>
      </c>
      <c r="AU197" s="270" t="s">
        <v>89</v>
      </c>
      <c r="AV197" s="13" t="s">
        <v>87</v>
      </c>
      <c r="AW197" s="13" t="s">
        <v>42</v>
      </c>
      <c r="AX197" s="13" t="s">
        <v>79</v>
      </c>
      <c r="AY197" s="270" t="s">
        <v>162</v>
      </c>
    </row>
    <row r="198" s="12" customFormat="1">
      <c r="B198" s="246"/>
      <c r="C198" s="247"/>
      <c r="D198" s="248" t="s">
        <v>171</v>
      </c>
      <c r="E198" s="249" t="s">
        <v>36</v>
      </c>
      <c r="F198" s="250" t="s">
        <v>811</v>
      </c>
      <c r="G198" s="247"/>
      <c r="H198" s="251">
        <v>1938.9200000000001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171</v>
      </c>
      <c r="AU198" s="257" t="s">
        <v>89</v>
      </c>
      <c r="AV198" s="12" t="s">
        <v>89</v>
      </c>
      <c r="AW198" s="12" t="s">
        <v>42</v>
      </c>
      <c r="AX198" s="12" t="s">
        <v>87</v>
      </c>
      <c r="AY198" s="257" t="s">
        <v>162</v>
      </c>
    </row>
    <row r="199" s="12" customFormat="1">
      <c r="B199" s="246"/>
      <c r="C199" s="247"/>
      <c r="D199" s="248" t="s">
        <v>171</v>
      </c>
      <c r="E199" s="247"/>
      <c r="F199" s="250" t="s">
        <v>812</v>
      </c>
      <c r="G199" s="247"/>
      <c r="H199" s="251">
        <v>969.46000000000004</v>
      </c>
      <c r="I199" s="252"/>
      <c r="J199" s="247"/>
      <c r="K199" s="247"/>
      <c r="L199" s="253"/>
      <c r="M199" s="254"/>
      <c r="N199" s="255"/>
      <c r="O199" s="255"/>
      <c r="P199" s="255"/>
      <c r="Q199" s="255"/>
      <c r="R199" s="255"/>
      <c r="S199" s="255"/>
      <c r="T199" s="256"/>
      <c r="AT199" s="257" t="s">
        <v>171</v>
      </c>
      <c r="AU199" s="257" t="s">
        <v>89</v>
      </c>
      <c r="AV199" s="12" t="s">
        <v>89</v>
      </c>
      <c r="AW199" s="12" t="s">
        <v>6</v>
      </c>
      <c r="AX199" s="12" t="s">
        <v>87</v>
      </c>
      <c r="AY199" s="257" t="s">
        <v>162</v>
      </c>
    </row>
    <row r="200" s="1" customFormat="1" ht="38.25" customHeight="1">
      <c r="B200" s="48"/>
      <c r="C200" s="235" t="s">
        <v>352</v>
      </c>
      <c r="D200" s="235" t="s">
        <v>165</v>
      </c>
      <c r="E200" s="236" t="s">
        <v>813</v>
      </c>
      <c r="F200" s="237" t="s">
        <v>814</v>
      </c>
      <c r="G200" s="238" t="s">
        <v>614</v>
      </c>
      <c r="H200" s="239">
        <v>107.72</v>
      </c>
      <c r="I200" s="240"/>
      <c r="J200" s="239">
        <f>ROUND(I200*H200,1)</f>
        <v>0</v>
      </c>
      <c r="K200" s="237" t="s">
        <v>239</v>
      </c>
      <c r="L200" s="74"/>
      <c r="M200" s="241" t="s">
        <v>36</v>
      </c>
      <c r="N200" s="242" t="s">
        <v>50</v>
      </c>
      <c r="O200" s="49"/>
      <c r="P200" s="243">
        <f>O200*H200</f>
        <v>0</v>
      </c>
      <c r="Q200" s="243">
        <v>0</v>
      </c>
      <c r="R200" s="243">
        <f>Q200*H200</f>
        <v>0</v>
      </c>
      <c r="S200" s="243">
        <v>0</v>
      </c>
      <c r="T200" s="244">
        <f>S200*H200</f>
        <v>0</v>
      </c>
      <c r="AR200" s="25" t="s">
        <v>179</v>
      </c>
      <c r="AT200" s="25" t="s">
        <v>165</v>
      </c>
      <c r="AU200" s="25" t="s">
        <v>89</v>
      </c>
      <c r="AY200" s="25" t="s">
        <v>162</v>
      </c>
      <c r="BE200" s="245">
        <f>IF(N200="základní",J200,0)</f>
        <v>0</v>
      </c>
      <c r="BF200" s="245">
        <f>IF(N200="snížená",J200,0)</f>
        <v>0</v>
      </c>
      <c r="BG200" s="245">
        <f>IF(N200="zákl. přenesená",J200,0)</f>
        <v>0</v>
      </c>
      <c r="BH200" s="245">
        <f>IF(N200="sníž. přenesená",J200,0)</f>
        <v>0</v>
      </c>
      <c r="BI200" s="245">
        <f>IF(N200="nulová",J200,0)</f>
        <v>0</v>
      </c>
      <c r="BJ200" s="25" t="s">
        <v>87</v>
      </c>
      <c r="BK200" s="245">
        <f>ROUND(I200*H200,1)</f>
        <v>0</v>
      </c>
      <c r="BL200" s="25" t="s">
        <v>179</v>
      </c>
      <c r="BM200" s="25" t="s">
        <v>815</v>
      </c>
    </row>
    <row r="201" s="13" customFormat="1">
      <c r="B201" s="261"/>
      <c r="C201" s="262"/>
      <c r="D201" s="248" t="s">
        <v>171</v>
      </c>
      <c r="E201" s="263" t="s">
        <v>36</v>
      </c>
      <c r="F201" s="264" t="s">
        <v>810</v>
      </c>
      <c r="G201" s="262"/>
      <c r="H201" s="263" t="s">
        <v>36</v>
      </c>
      <c r="I201" s="265"/>
      <c r="J201" s="262"/>
      <c r="K201" s="262"/>
      <c r="L201" s="266"/>
      <c r="M201" s="267"/>
      <c r="N201" s="268"/>
      <c r="O201" s="268"/>
      <c r="P201" s="268"/>
      <c r="Q201" s="268"/>
      <c r="R201" s="268"/>
      <c r="S201" s="268"/>
      <c r="T201" s="269"/>
      <c r="AT201" s="270" t="s">
        <v>171</v>
      </c>
      <c r="AU201" s="270" t="s">
        <v>89</v>
      </c>
      <c r="AV201" s="13" t="s">
        <v>87</v>
      </c>
      <c r="AW201" s="13" t="s">
        <v>42</v>
      </c>
      <c r="AX201" s="13" t="s">
        <v>79</v>
      </c>
      <c r="AY201" s="270" t="s">
        <v>162</v>
      </c>
    </row>
    <row r="202" s="12" customFormat="1">
      <c r="B202" s="246"/>
      <c r="C202" s="247"/>
      <c r="D202" s="248" t="s">
        <v>171</v>
      </c>
      <c r="E202" s="249" t="s">
        <v>36</v>
      </c>
      <c r="F202" s="250" t="s">
        <v>816</v>
      </c>
      <c r="G202" s="247"/>
      <c r="H202" s="251">
        <v>215.44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171</v>
      </c>
      <c r="AU202" s="257" t="s">
        <v>89</v>
      </c>
      <c r="AV202" s="12" t="s">
        <v>89</v>
      </c>
      <c r="AW202" s="12" t="s">
        <v>42</v>
      </c>
      <c r="AX202" s="12" t="s">
        <v>87</v>
      </c>
      <c r="AY202" s="257" t="s">
        <v>162</v>
      </c>
    </row>
    <row r="203" s="12" customFormat="1">
      <c r="B203" s="246"/>
      <c r="C203" s="247"/>
      <c r="D203" s="248" t="s">
        <v>171</v>
      </c>
      <c r="E203" s="247"/>
      <c r="F203" s="250" t="s">
        <v>817</v>
      </c>
      <c r="G203" s="247"/>
      <c r="H203" s="251">
        <v>107.72</v>
      </c>
      <c r="I203" s="252"/>
      <c r="J203" s="247"/>
      <c r="K203" s="247"/>
      <c r="L203" s="253"/>
      <c r="M203" s="254"/>
      <c r="N203" s="255"/>
      <c r="O203" s="255"/>
      <c r="P203" s="255"/>
      <c r="Q203" s="255"/>
      <c r="R203" s="255"/>
      <c r="S203" s="255"/>
      <c r="T203" s="256"/>
      <c r="AT203" s="257" t="s">
        <v>171</v>
      </c>
      <c r="AU203" s="257" t="s">
        <v>89</v>
      </c>
      <c r="AV203" s="12" t="s">
        <v>89</v>
      </c>
      <c r="AW203" s="12" t="s">
        <v>6</v>
      </c>
      <c r="AX203" s="12" t="s">
        <v>87</v>
      </c>
      <c r="AY203" s="257" t="s">
        <v>162</v>
      </c>
    </row>
    <row r="204" s="1" customFormat="1" ht="38.25" customHeight="1">
      <c r="B204" s="48"/>
      <c r="C204" s="235" t="s">
        <v>286</v>
      </c>
      <c r="D204" s="235" t="s">
        <v>165</v>
      </c>
      <c r="E204" s="236" t="s">
        <v>818</v>
      </c>
      <c r="F204" s="237" t="s">
        <v>819</v>
      </c>
      <c r="G204" s="238" t="s">
        <v>614</v>
      </c>
      <c r="H204" s="239">
        <v>2930.4699999999998</v>
      </c>
      <c r="I204" s="240"/>
      <c r="J204" s="239">
        <f>ROUND(I204*H204,1)</f>
        <v>0</v>
      </c>
      <c r="K204" s="237" t="s">
        <v>239</v>
      </c>
      <c r="L204" s="74"/>
      <c r="M204" s="241" t="s">
        <v>36</v>
      </c>
      <c r="N204" s="242" t="s">
        <v>50</v>
      </c>
      <c r="O204" s="49"/>
      <c r="P204" s="243">
        <f>O204*H204</f>
        <v>0</v>
      </c>
      <c r="Q204" s="243">
        <v>0</v>
      </c>
      <c r="R204" s="243">
        <f>Q204*H204</f>
        <v>0</v>
      </c>
      <c r="S204" s="243">
        <v>0</v>
      </c>
      <c r="T204" s="244">
        <f>S204*H204</f>
        <v>0</v>
      </c>
      <c r="AR204" s="25" t="s">
        <v>179</v>
      </c>
      <c r="AT204" s="25" t="s">
        <v>165</v>
      </c>
      <c r="AU204" s="25" t="s">
        <v>89</v>
      </c>
      <c r="AY204" s="25" t="s">
        <v>162</v>
      </c>
      <c r="BE204" s="245">
        <f>IF(N204="základní",J204,0)</f>
        <v>0</v>
      </c>
      <c r="BF204" s="245">
        <f>IF(N204="snížená",J204,0)</f>
        <v>0</v>
      </c>
      <c r="BG204" s="245">
        <f>IF(N204="zákl. přenesená",J204,0)</f>
        <v>0</v>
      </c>
      <c r="BH204" s="245">
        <f>IF(N204="sníž. přenesená",J204,0)</f>
        <v>0</v>
      </c>
      <c r="BI204" s="245">
        <f>IF(N204="nulová",J204,0)</f>
        <v>0</v>
      </c>
      <c r="BJ204" s="25" t="s">
        <v>87</v>
      </c>
      <c r="BK204" s="245">
        <f>ROUND(I204*H204,1)</f>
        <v>0</v>
      </c>
      <c r="BL204" s="25" t="s">
        <v>179</v>
      </c>
      <c r="BM204" s="25" t="s">
        <v>820</v>
      </c>
    </row>
    <row r="205" s="12" customFormat="1">
      <c r="B205" s="246"/>
      <c r="C205" s="247"/>
      <c r="D205" s="248" t="s">
        <v>171</v>
      </c>
      <c r="E205" s="249" t="s">
        <v>36</v>
      </c>
      <c r="F205" s="250" t="s">
        <v>821</v>
      </c>
      <c r="G205" s="247"/>
      <c r="H205" s="251">
        <v>1938.9200000000001</v>
      </c>
      <c r="I205" s="252"/>
      <c r="J205" s="247"/>
      <c r="K205" s="247"/>
      <c r="L205" s="253"/>
      <c r="M205" s="254"/>
      <c r="N205" s="255"/>
      <c r="O205" s="255"/>
      <c r="P205" s="255"/>
      <c r="Q205" s="255"/>
      <c r="R205" s="255"/>
      <c r="S205" s="255"/>
      <c r="T205" s="256"/>
      <c r="AT205" s="257" t="s">
        <v>171</v>
      </c>
      <c r="AU205" s="257" t="s">
        <v>89</v>
      </c>
      <c r="AV205" s="12" t="s">
        <v>89</v>
      </c>
      <c r="AW205" s="12" t="s">
        <v>42</v>
      </c>
      <c r="AX205" s="12" t="s">
        <v>79</v>
      </c>
      <c r="AY205" s="257" t="s">
        <v>162</v>
      </c>
    </row>
    <row r="206" s="12" customFormat="1">
      <c r="B206" s="246"/>
      <c r="C206" s="247"/>
      <c r="D206" s="248" t="s">
        <v>171</v>
      </c>
      <c r="E206" s="249" t="s">
        <v>36</v>
      </c>
      <c r="F206" s="250" t="s">
        <v>661</v>
      </c>
      <c r="G206" s="247"/>
      <c r="H206" s="251">
        <v>991.54999999999995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171</v>
      </c>
      <c r="AU206" s="257" t="s">
        <v>89</v>
      </c>
      <c r="AV206" s="12" t="s">
        <v>89</v>
      </c>
      <c r="AW206" s="12" t="s">
        <v>42</v>
      </c>
      <c r="AX206" s="12" t="s">
        <v>79</v>
      </c>
      <c r="AY206" s="257" t="s">
        <v>162</v>
      </c>
    </row>
    <row r="207" s="14" customFormat="1">
      <c r="B207" s="283"/>
      <c r="C207" s="284"/>
      <c r="D207" s="248" t="s">
        <v>171</v>
      </c>
      <c r="E207" s="285" t="s">
        <v>36</v>
      </c>
      <c r="F207" s="286" t="s">
        <v>679</v>
      </c>
      <c r="G207" s="284"/>
      <c r="H207" s="287">
        <v>2930.4699999999998</v>
      </c>
      <c r="I207" s="288"/>
      <c r="J207" s="284"/>
      <c r="K207" s="284"/>
      <c r="L207" s="289"/>
      <c r="M207" s="290"/>
      <c r="N207" s="291"/>
      <c r="O207" s="291"/>
      <c r="P207" s="291"/>
      <c r="Q207" s="291"/>
      <c r="R207" s="291"/>
      <c r="S207" s="291"/>
      <c r="T207" s="292"/>
      <c r="AT207" s="293" t="s">
        <v>171</v>
      </c>
      <c r="AU207" s="293" t="s">
        <v>89</v>
      </c>
      <c r="AV207" s="14" t="s">
        <v>179</v>
      </c>
      <c r="AW207" s="14" t="s">
        <v>42</v>
      </c>
      <c r="AX207" s="14" t="s">
        <v>87</v>
      </c>
      <c r="AY207" s="293" t="s">
        <v>162</v>
      </c>
    </row>
    <row r="208" s="1" customFormat="1" ht="38.25" customHeight="1">
      <c r="B208" s="48"/>
      <c r="C208" s="235" t="s">
        <v>359</v>
      </c>
      <c r="D208" s="235" t="s">
        <v>165</v>
      </c>
      <c r="E208" s="236" t="s">
        <v>822</v>
      </c>
      <c r="F208" s="237" t="s">
        <v>823</v>
      </c>
      <c r="G208" s="238" t="s">
        <v>614</v>
      </c>
      <c r="H208" s="239">
        <v>215.44</v>
      </c>
      <c r="I208" s="240"/>
      <c r="J208" s="239">
        <f>ROUND(I208*H208,1)</f>
        <v>0</v>
      </c>
      <c r="K208" s="237" t="s">
        <v>239</v>
      </c>
      <c r="L208" s="74"/>
      <c r="M208" s="241" t="s">
        <v>36</v>
      </c>
      <c r="N208" s="242" t="s">
        <v>50</v>
      </c>
      <c r="O208" s="49"/>
      <c r="P208" s="243">
        <f>O208*H208</f>
        <v>0</v>
      </c>
      <c r="Q208" s="243">
        <v>0</v>
      </c>
      <c r="R208" s="243">
        <f>Q208*H208</f>
        <v>0</v>
      </c>
      <c r="S208" s="243">
        <v>0</v>
      </c>
      <c r="T208" s="244">
        <f>S208*H208</f>
        <v>0</v>
      </c>
      <c r="AR208" s="25" t="s">
        <v>179</v>
      </c>
      <c r="AT208" s="25" t="s">
        <v>165</v>
      </c>
      <c r="AU208" s="25" t="s">
        <v>89</v>
      </c>
      <c r="AY208" s="25" t="s">
        <v>162</v>
      </c>
      <c r="BE208" s="245">
        <f>IF(N208="základní",J208,0)</f>
        <v>0</v>
      </c>
      <c r="BF208" s="245">
        <f>IF(N208="snížená",J208,0)</f>
        <v>0</v>
      </c>
      <c r="BG208" s="245">
        <f>IF(N208="zákl. přenesená",J208,0)</f>
        <v>0</v>
      </c>
      <c r="BH208" s="245">
        <f>IF(N208="sníž. přenesená",J208,0)</f>
        <v>0</v>
      </c>
      <c r="BI208" s="245">
        <f>IF(N208="nulová",J208,0)</f>
        <v>0</v>
      </c>
      <c r="BJ208" s="25" t="s">
        <v>87</v>
      </c>
      <c r="BK208" s="245">
        <f>ROUND(I208*H208,1)</f>
        <v>0</v>
      </c>
      <c r="BL208" s="25" t="s">
        <v>179</v>
      </c>
      <c r="BM208" s="25" t="s">
        <v>824</v>
      </c>
    </row>
    <row r="209" s="12" customFormat="1">
      <c r="B209" s="246"/>
      <c r="C209" s="247"/>
      <c r="D209" s="248" t="s">
        <v>171</v>
      </c>
      <c r="E209" s="249" t="s">
        <v>36</v>
      </c>
      <c r="F209" s="250" t="s">
        <v>825</v>
      </c>
      <c r="G209" s="247"/>
      <c r="H209" s="251">
        <v>215.44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171</v>
      </c>
      <c r="AU209" s="257" t="s">
        <v>89</v>
      </c>
      <c r="AV209" s="12" t="s">
        <v>89</v>
      </c>
      <c r="AW209" s="12" t="s">
        <v>42</v>
      </c>
      <c r="AX209" s="12" t="s">
        <v>87</v>
      </c>
      <c r="AY209" s="257" t="s">
        <v>162</v>
      </c>
    </row>
    <row r="210" s="1" customFormat="1" ht="38.25" customHeight="1">
      <c r="B210" s="48"/>
      <c r="C210" s="235" t="s">
        <v>273</v>
      </c>
      <c r="D210" s="235" t="s">
        <v>165</v>
      </c>
      <c r="E210" s="236" t="s">
        <v>826</v>
      </c>
      <c r="F210" s="237" t="s">
        <v>827</v>
      </c>
      <c r="G210" s="238" t="s">
        <v>614</v>
      </c>
      <c r="H210" s="239">
        <v>947.37</v>
      </c>
      <c r="I210" s="240"/>
      <c r="J210" s="239">
        <f>ROUND(I210*H210,1)</f>
        <v>0</v>
      </c>
      <c r="K210" s="237" t="s">
        <v>239</v>
      </c>
      <c r="L210" s="74"/>
      <c r="M210" s="241" t="s">
        <v>36</v>
      </c>
      <c r="N210" s="242" t="s">
        <v>50</v>
      </c>
      <c r="O210" s="49"/>
      <c r="P210" s="243">
        <f>O210*H210</f>
        <v>0</v>
      </c>
      <c r="Q210" s="243">
        <v>0</v>
      </c>
      <c r="R210" s="243">
        <f>Q210*H210</f>
        <v>0</v>
      </c>
      <c r="S210" s="243">
        <v>0</v>
      </c>
      <c r="T210" s="244">
        <f>S210*H210</f>
        <v>0</v>
      </c>
      <c r="AR210" s="25" t="s">
        <v>179</v>
      </c>
      <c r="AT210" s="25" t="s">
        <v>165</v>
      </c>
      <c r="AU210" s="25" t="s">
        <v>89</v>
      </c>
      <c r="AY210" s="25" t="s">
        <v>162</v>
      </c>
      <c r="BE210" s="245">
        <f>IF(N210="základní",J210,0)</f>
        <v>0</v>
      </c>
      <c r="BF210" s="245">
        <f>IF(N210="snížená",J210,0)</f>
        <v>0</v>
      </c>
      <c r="BG210" s="245">
        <f>IF(N210="zákl. přenesená",J210,0)</f>
        <v>0</v>
      </c>
      <c r="BH210" s="245">
        <f>IF(N210="sníž. přenesená",J210,0)</f>
        <v>0</v>
      </c>
      <c r="BI210" s="245">
        <f>IF(N210="nulová",J210,0)</f>
        <v>0</v>
      </c>
      <c r="BJ210" s="25" t="s">
        <v>87</v>
      </c>
      <c r="BK210" s="245">
        <f>ROUND(I210*H210,1)</f>
        <v>0</v>
      </c>
      <c r="BL210" s="25" t="s">
        <v>179</v>
      </c>
      <c r="BM210" s="25" t="s">
        <v>828</v>
      </c>
    </row>
    <row r="211" s="12" customFormat="1">
      <c r="B211" s="246"/>
      <c r="C211" s="247"/>
      <c r="D211" s="248" t="s">
        <v>171</v>
      </c>
      <c r="E211" s="249" t="s">
        <v>36</v>
      </c>
      <c r="F211" s="250" t="s">
        <v>829</v>
      </c>
      <c r="G211" s="247"/>
      <c r="H211" s="251">
        <v>947.37</v>
      </c>
      <c r="I211" s="252"/>
      <c r="J211" s="247"/>
      <c r="K211" s="247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171</v>
      </c>
      <c r="AU211" s="257" t="s">
        <v>89</v>
      </c>
      <c r="AV211" s="12" t="s">
        <v>89</v>
      </c>
      <c r="AW211" s="12" t="s">
        <v>42</v>
      </c>
      <c r="AX211" s="12" t="s">
        <v>87</v>
      </c>
      <c r="AY211" s="257" t="s">
        <v>162</v>
      </c>
    </row>
    <row r="212" s="1" customFormat="1" ht="38.25" customHeight="1">
      <c r="B212" s="48"/>
      <c r="C212" s="235" t="s">
        <v>366</v>
      </c>
      <c r="D212" s="235" t="s">
        <v>165</v>
      </c>
      <c r="E212" s="236" t="s">
        <v>830</v>
      </c>
      <c r="F212" s="237" t="s">
        <v>831</v>
      </c>
      <c r="G212" s="238" t="s">
        <v>614</v>
      </c>
      <c r="H212" s="239">
        <v>215.44</v>
      </c>
      <c r="I212" s="240"/>
      <c r="J212" s="239">
        <f>ROUND(I212*H212,1)</f>
        <v>0</v>
      </c>
      <c r="K212" s="237" t="s">
        <v>239</v>
      </c>
      <c r="L212" s="74"/>
      <c r="M212" s="241" t="s">
        <v>36</v>
      </c>
      <c r="N212" s="242" t="s">
        <v>50</v>
      </c>
      <c r="O212" s="49"/>
      <c r="P212" s="243">
        <f>O212*H212</f>
        <v>0</v>
      </c>
      <c r="Q212" s="243">
        <v>0</v>
      </c>
      <c r="R212" s="243">
        <f>Q212*H212</f>
        <v>0</v>
      </c>
      <c r="S212" s="243">
        <v>0</v>
      </c>
      <c r="T212" s="244">
        <f>S212*H212</f>
        <v>0</v>
      </c>
      <c r="AR212" s="25" t="s">
        <v>179</v>
      </c>
      <c r="AT212" s="25" t="s">
        <v>165</v>
      </c>
      <c r="AU212" s="25" t="s">
        <v>89</v>
      </c>
      <c r="AY212" s="25" t="s">
        <v>162</v>
      </c>
      <c r="BE212" s="245">
        <f>IF(N212="základní",J212,0)</f>
        <v>0</v>
      </c>
      <c r="BF212" s="245">
        <f>IF(N212="snížená",J212,0)</f>
        <v>0</v>
      </c>
      <c r="BG212" s="245">
        <f>IF(N212="zákl. přenesená",J212,0)</f>
        <v>0</v>
      </c>
      <c r="BH212" s="245">
        <f>IF(N212="sníž. přenesená",J212,0)</f>
        <v>0</v>
      </c>
      <c r="BI212" s="245">
        <f>IF(N212="nulová",J212,0)</f>
        <v>0</v>
      </c>
      <c r="BJ212" s="25" t="s">
        <v>87</v>
      </c>
      <c r="BK212" s="245">
        <f>ROUND(I212*H212,1)</f>
        <v>0</v>
      </c>
      <c r="BL212" s="25" t="s">
        <v>179</v>
      </c>
      <c r="BM212" s="25" t="s">
        <v>832</v>
      </c>
    </row>
    <row r="213" s="12" customFormat="1">
      <c r="B213" s="246"/>
      <c r="C213" s="247"/>
      <c r="D213" s="248" t="s">
        <v>171</v>
      </c>
      <c r="E213" s="249" t="s">
        <v>36</v>
      </c>
      <c r="F213" s="250" t="s">
        <v>825</v>
      </c>
      <c r="G213" s="247"/>
      <c r="H213" s="251">
        <v>215.44</v>
      </c>
      <c r="I213" s="252"/>
      <c r="J213" s="247"/>
      <c r="K213" s="247"/>
      <c r="L213" s="253"/>
      <c r="M213" s="254"/>
      <c r="N213" s="255"/>
      <c r="O213" s="255"/>
      <c r="P213" s="255"/>
      <c r="Q213" s="255"/>
      <c r="R213" s="255"/>
      <c r="S213" s="255"/>
      <c r="T213" s="256"/>
      <c r="AT213" s="257" t="s">
        <v>171</v>
      </c>
      <c r="AU213" s="257" t="s">
        <v>89</v>
      </c>
      <c r="AV213" s="12" t="s">
        <v>89</v>
      </c>
      <c r="AW213" s="12" t="s">
        <v>42</v>
      </c>
      <c r="AX213" s="12" t="s">
        <v>87</v>
      </c>
      <c r="AY213" s="257" t="s">
        <v>162</v>
      </c>
    </row>
    <row r="214" s="1" customFormat="1" ht="25.5" customHeight="1">
      <c r="B214" s="48"/>
      <c r="C214" s="235" t="s">
        <v>370</v>
      </c>
      <c r="D214" s="235" t="s">
        <v>165</v>
      </c>
      <c r="E214" s="236" t="s">
        <v>833</v>
      </c>
      <c r="F214" s="237" t="s">
        <v>834</v>
      </c>
      <c r="G214" s="238" t="s">
        <v>614</v>
      </c>
      <c r="H214" s="239">
        <v>1938.9200000000001</v>
      </c>
      <c r="I214" s="240"/>
      <c r="J214" s="239">
        <f>ROUND(I214*H214,1)</f>
        <v>0</v>
      </c>
      <c r="K214" s="237" t="s">
        <v>239</v>
      </c>
      <c r="L214" s="74"/>
      <c r="M214" s="241" t="s">
        <v>36</v>
      </c>
      <c r="N214" s="242" t="s">
        <v>50</v>
      </c>
      <c r="O214" s="49"/>
      <c r="P214" s="243">
        <f>O214*H214</f>
        <v>0</v>
      </c>
      <c r="Q214" s="243">
        <v>0</v>
      </c>
      <c r="R214" s="243">
        <f>Q214*H214</f>
        <v>0</v>
      </c>
      <c r="S214" s="243">
        <v>0</v>
      </c>
      <c r="T214" s="244">
        <f>S214*H214</f>
        <v>0</v>
      </c>
      <c r="AR214" s="25" t="s">
        <v>179</v>
      </c>
      <c r="AT214" s="25" t="s">
        <v>165</v>
      </c>
      <c r="AU214" s="25" t="s">
        <v>89</v>
      </c>
      <c r="AY214" s="25" t="s">
        <v>162</v>
      </c>
      <c r="BE214" s="245">
        <f>IF(N214="základní",J214,0)</f>
        <v>0</v>
      </c>
      <c r="BF214" s="245">
        <f>IF(N214="snížená",J214,0)</f>
        <v>0</v>
      </c>
      <c r="BG214" s="245">
        <f>IF(N214="zákl. přenesená",J214,0)</f>
        <v>0</v>
      </c>
      <c r="BH214" s="245">
        <f>IF(N214="sníž. přenesená",J214,0)</f>
        <v>0</v>
      </c>
      <c r="BI214" s="245">
        <f>IF(N214="nulová",J214,0)</f>
        <v>0</v>
      </c>
      <c r="BJ214" s="25" t="s">
        <v>87</v>
      </c>
      <c r="BK214" s="245">
        <f>ROUND(I214*H214,1)</f>
        <v>0</v>
      </c>
      <c r="BL214" s="25" t="s">
        <v>179</v>
      </c>
      <c r="BM214" s="25" t="s">
        <v>835</v>
      </c>
    </row>
    <row r="215" s="12" customFormat="1">
      <c r="B215" s="246"/>
      <c r="C215" s="247"/>
      <c r="D215" s="248" t="s">
        <v>171</v>
      </c>
      <c r="E215" s="249" t="s">
        <v>36</v>
      </c>
      <c r="F215" s="250" t="s">
        <v>821</v>
      </c>
      <c r="G215" s="247"/>
      <c r="H215" s="251">
        <v>1938.9200000000001</v>
      </c>
      <c r="I215" s="252"/>
      <c r="J215" s="247"/>
      <c r="K215" s="247"/>
      <c r="L215" s="253"/>
      <c r="M215" s="254"/>
      <c r="N215" s="255"/>
      <c r="O215" s="255"/>
      <c r="P215" s="255"/>
      <c r="Q215" s="255"/>
      <c r="R215" s="255"/>
      <c r="S215" s="255"/>
      <c r="T215" s="256"/>
      <c r="AT215" s="257" t="s">
        <v>171</v>
      </c>
      <c r="AU215" s="257" t="s">
        <v>89</v>
      </c>
      <c r="AV215" s="12" t="s">
        <v>89</v>
      </c>
      <c r="AW215" s="12" t="s">
        <v>42</v>
      </c>
      <c r="AX215" s="12" t="s">
        <v>87</v>
      </c>
      <c r="AY215" s="257" t="s">
        <v>162</v>
      </c>
    </row>
    <row r="216" s="1" customFormat="1" ht="25.5" customHeight="1">
      <c r="B216" s="48"/>
      <c r="C216" s="235" t="s">
        <v>253</v>
      </c>
      <c r="D216" s="235" t="s">
        <v>165</v>
      </c>
      <c r="E216" s="236" t="s">
        <v>836</v>
      </c>
      <c r="F216" s="237" t="s">
        <v>837</v>
      </c>
      <c r="G216" s="238" t="s">
        <v>614</v>
      </c>
      <c r="H216" s="239">
        <v>215.44</v>
      </c>
      <c r="I216" s="240"/>
      <c r="J216" s="239">
        <f>ROUND(I216*H216,1)</f>
        <v>0</v>
      </c>
      <c r="K216" s="237" t="s">
        <v>239</v>
      </c>
      <c r="L216" s="74"/>
      <c r="M216" s="241" t="s">
        <v>36</v>
      </c>
      <c r="N216" s="242" t="s">
        <v>50</v>
      </c>
      <c r="O216" s="49"/>
      <c r="P216" s="243">
        <f>O216*H216</f>
        <v>0</v>
      </c>
      <c r="Q216" s="243">
        <v>0</v>
      </c>
      <c r="R216" s="243">
        <f>Q216*H216</f>
        <v>0</v>
      </c>
      <c r="S216" s="243">
        <v>0</v>
      </c>
      <c r="T216" s="244">
        <f>S216*H216</f>
        <v>0</v>
      </c>
      <c r="AR216" s="25" t="s">
        <v>179</v>
      </c>
      <c r="AT216" s="25" t="s">
        <v>165</v>
      </c>
      <c r="AU216" s="25" t="s">
        <v>89</v>
      </c>
      <c r="AY216" s="25" t="s">
        <v>162</v>
      </c>
      <c r="BE216" s="245">
        <f>IF(N216="základní",J216,0)</f>
        <v>0</v>
      </c>
      <c r="BF216" s="245">
        <f>IF(N216="snížená",J216,0)</f>
        <v>0</v>
      </c>
      <c r="BG216" s="245">
        <f>IF(N216="zákl. přenesená",J216,0)</f>
        <v>0</v>
      </c>
      <c r="BH216" s="245">
        <f>IF(N216="sníž. přenesená",J216,0)</f>
        <v>0</v>
      </c>
      <c r="BI216" s="245">
        <f>IF(N216="nulová",J216,0)</f>
        <v>0</v>
      </c>
      <c r="BJ216" s="25" t="s">
        <v>87</v>
      </c>
      <c r="BK216" s="245">
        <f>ROUND(I216*H216,1)</f>
        <v>0</v>
      </c>
      <c r="BL216" s="25" t="s">
        <v>179</v>
      </c>
      <c r="BM216" s="25" t="s">
        <v>838</v>
      </c>
    </row>
    <row r="217" s="12" customFormat="1">
      <c r="B217" s="246"/>
      <c r="C217" s="247"/>
      <c r="D217" s="248" t="s">
        <v>171</v>
      </c>
      <c r="E217" s="249" t="s">
        <v>36</v>
      </c>
      <c r="F217" s="250" t="s">
        <v>825</v>
      </c>
      <c r="G217" s="247"/>
      <c r="H217" s="251">
        <v>215.44</v>
      </c>
      <c r="I217" s="252"/>
      <c r="J217" s="247"/>
      <c r="K217" s="247"/>
      <c r="L217" s="253"/>
      <c r="M217" s="254"/>
      <c r="N217" s="255"/>
      <c r="O217" s="255"/>
      <c r="P217" s="255"/>
      <c r="Q217" s="255"/>
      <c r="R217" s="255"/>
      <c r="S217" s="255"/>
      <c r="T217" s="256"/>
      <c r="AT217" s="257" t="s">
        <v>171</v>
      </c>
      <c r="AU217" s="257" t="s">
        <v>89</v>
      </c>
      <c r="AV217" s="12" t="s">
        <v>89</v>
      </c>
      <c r="AW217" s="12" t="s">
        <v>42</v>
      </c>
      <c r="AX217" s="12" t="s">
        <v>87</v>
      </c>
      <c r="AY217" s="257" t="s">
        <v>162</v>
      </c>
    </row>
    <row r="218" s="1" customFormat="1" ht="16.5" customHeight="1">
      <c r="B218" s="48"/>
      <c r="C218" s="235" t="s">
        <v>377</v>
      </c>
      <c r="D218" s="235" t="s">
        <v>165</v>
      </c>
      <c r="E218" s="236" t="s">
        <v>839</v>
      </c>
      <c r="F218" s="237" t="s">
        <v>840</v>
      </c>
      <c r="G218" s="238" t="s">
        <v>614</v>
      </c>
      <c r="H218" s="239">
        <v>2154.3600000000001</v>
      </c>
      <c r="I218" s="240"/>
      <c r="J218" s="239">
        <f>ROUND(I218*H218,1)</f>
        <v>0</v>
      </c>
      <c r="K218" s="237" t="s">
        <v>239</v>
      </c>
      <c r="L218" s="74"/>
      <c r="M218" s="241" t="s">
        <v>36</v>
      </c>
      <c r="N218" s="242" t="s">
        <v>50</v>
      </c>
      <c r="O218" s="49"/>
      <c r="P218" s="243">
        <f>O218*H218</f>
        <v>0</v>
      </c>
      <c r="Q218" s="243">
        <v>0</v>
      </c>
      <c r="R218" s="243">
        <f>Q218*H218</f>
        <v>0</v>
      </c>
      <c r="S218" s="243">
        <v>0</v>
      </c>
      <c r="T218" s="244">
        <f>S218*H218</f>
        <v>0</v>
      </c>
      <c r="AR218" s="25" t="s">
        <v>179</v>
      </c>
      <c r="AT218" s="25" t="s">
        <v>165</v>
      </c>
      <c r="AU218" s="25" t="s">
        <v>89</v>
      </c>
      <c r="AY218" s="25" t="s">
        <v>162</v>
      </c>
      <c r="BE218" s="245">
        <f>IF(N218="základní",J218,0)</f>
        <v>0</v>
      </c>
      <c r="BF218" s="245">
        <f>IF(N218="snížená",J218,0)</f>
        <v>0</v>
      </c>
      <c r="BG218" s="245">
        <f>IF(N218="zákl. přenesená",J218,0)</f>
        <v>0</v>
      </c>
      <c r="BH218" s="245">
        <f>IF(N218="sníž. přenesená",J218,0)</f>
        <v>0</v>
      </c>
      <c r="BI218" s="245">
        <f>IF(N218="nulová",J218,0)</f>
        <v>0</v>
      </c>
      <c r="BJ218" s="25" t="s">
        <v>87</v>
      </c>
      <c r="BK218" s="245">
        <f>ROUND(I218*H218,1)</f>
        <v>0</v>
      </c>
      <c r="BL218" s="25" t="s">
        <v>179</v>
      </c>
      <c r="BM218" s="25" t="s">
        <v>841</v>
      </c>
    </row>
    <row r="219" s="12" customFormat="1">
      <c r="B219" s="246"/>
      <c r="C219" s="247"/>
      <c r="D219" s="248" t="s">
        <v>171</v>
      </c>
      <c r="E219" s="249" t="s">
        <v>652</v>
      </c>
      <c r="F219" s="250" t="s">
        <v>842</v>
      </c>
      <c r="G219" s="247"/>
      <c r="H219" s="251">
        <v>2154.3600000000001</v>
      </c>
      <c r="I219" s="252"/>
      <c r="J219" s="247"/>
      <c r="K219" s="247"/>
      <c r="L219" s="253"/>
      <c r="M219" s="254"/>
      <c r="N219" s="255"/>
      <c r="O219" s="255"/>
      <c r="P219" s="255"/>
      <c r="Q219" s="255"/>
      <c r="R219" s="255"/>
      <c r="S219" s="255"/>
      <c r="T219" s="256"/>
      <c r="AT219" s="257" t="s">
        <v>171</v>
      </c>
      <c r="AU219" s="257" t="s">
        <v>89</v>
      </c>
      <c r="AV219" s="12" t="s">
        <v>89</v>
      </c>
      <c r="AW219" s="12" t="s">
        <v>42</v>
      </c>
      <c r="AX219" s="12" t="s">
        <v>87</v>
      </c>
      <c r="AY219" s="257" t="s">
        <v>162</v>
      </c>
    </row>
    <row r="220" s="1" customFormat="1" ht="25.5" customHeight="1">
      <c r="B220" s="48"/>
      <c r="C220" s="235" t="s">
        <v>381</v>
      </c>
      <c r="D220" s="235" t="s">
        <v>165</v>
      </c>
      <c r="E220" s="236" t="s">
        <v>843</v>
      </c>
      <c r="F220" s="237" t="s">
        <v>844</v>
      </c>
      <c r="G220" s="238" t="s">
        <v>845</v>
      </c>
      <c r="H220" s="239">
        <v>2093.0599999999999</v>
      </c>
      <c r="I220" s="240"/>
      <c r="J220" s="239">
        <f>ROUND(I220*H220,1)</f>
        <v>0</v>
      </c>
      <c r="K220" s="237" t="s">
        <v>239</v>
      </c>
      <c r="L220" s="74"/>
      <c r="M220" s="241" t="s">
        <v>36</v>
      </c>
      <c r="N220" s="242" t="s">
        <v>50</v>
      </c>
      <c r="O220" s="49"/>
      <c r="P220" s="243">
        <f>O220*H220</f>
        <v>0</v>
      </c>
      <c r="Q220" s="243">
        <v>0</v>
      </c>
      <c r="R220" s="243">
        <f>Q220*H220</f>
        <v>0</v>
      </c>
      <c r="S220" s="243">
        <v>0</v>
      </c>
      <c r="T220" s="244">
        <f>S220*H220</f>
        <v>0</v>
      </c>
      <c r="AR220" s="25" t="s">
        <v>179</v>
      </c>
      <c r="AT220" s="25" t="s">
        <v>165</v>
      </c>
      <c r="AU220" s="25" t="s">
        <v>89</v>
      </c>
      <c r="AY220" s="25" t="s">
        <v>162</v>
      </c>
      <c r="BE220" s="245">
        <f>IF(N220="základní",J220,0)</f>
        <v>0</v>
      </c>
      <c r="BF220" s="245">
        <f>IF(N220="snížená",J220,0)</f>
        <v>0</v>
      </c>
      <c r="BG220" s="245">
        <f>IF(N220="zákl. přenesená",J220,0)</f>
        <v>0</v>
      </c>
      <c r="BH220" s="245">
        <f>IF(N220="sníž. přenesená",J220,0)</f>
        <v>0</v>
      </c>
      <c r="BI220" s="245">
        <f>IF(N220="nulová",J220,0)</f>
        <v>0</v>
      </c>
      <c r="BJ220" s="25" t="s">
        <v>87</v>
      </c>
      <c r="BK220" s="245">
        <f>ROUND(I220*H220,1)</f>
        <v>0</v>
      </c>
      <c r="BL220" s="25" t="s">
        <v>179</v>
      </c>
      <c r="BM220" s="25" t="s">
        <v>846</v>
      </c>
    </row>
    <row r="221" s="12" customFormat="1">
      <c r="B221" s="246"/>
      <c r="C221" s="247"/>
      <c r="D221" s="248" t="s">
        <v>171</v>
      </c>
      <c r="E221" s="249" t="s">
        <v>847</v>
      </c>
      <c r="F221" s="250" t="s">
        <v>848</v>
      </c>
      <c r="G221" s="247"/>
      <c r="H221" s="251">
        <v>1162.81</v>
      </c>
      <c r="I221" s="252"/>
      <c r="J221" s="247"/>
      <c r="K221" s="247"/>
      <c r="L221" s="253"/>
      <c r="M221" s="254"/>
      <c r="N221" s="255"/>
      <c r="O221" s="255"/>
      <c r="P221" s="255"/>
      <c r="Q221" s="255"/>
      <c r="R221" s="255"/>
      <c r="S221" s="255"/>
      <c r="T221" s="256"/>
      <c r="AT221" s="257" t="s">
        <v>171</v>
      </c>
      <c r="AU221" s="257" t="s">
        <v>89</v>
      </c>
      <c r="AV221" s="12" t="s">
        <v>89</v>
      </c>
      <c r="AW221" s="12" t="s">
        <v>42</v>
      </c>
      <c r="AX221" s="12" t="s">
        <v>87</v>
      </c>
      <c r="AY221" s="257" t="s">
        <v>162</v>
      </c>
    </row>
    <row r="222" s="12" customFormat="1">
      <c r="B222" s="246"/>
      <c r="C222" s="247"/>
      <c r="D222" s="248" t="s">
        <v>171</v>
      </c>
      <c r="E222" s="247"/>
      <c r="F222" s="250" t="s">
        <v>849</v>
      </c>
      <c r="G222" s="247"/>
      <c r="H222" s="251">
        <v>2093.0599999999999</v>
      </c>
      <c r="I222" s="252"/>
      <c r="J222" s="247"/>
      <c r="K222" s="247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171</v>
      </c>
      <c r="AU222" s="257" t="s">
        <v>89</v>
      </c>
      <c r="AV222" s="12" t="s">
        <v>89</v>
      </c>
      <c r="AW222" s="12" t="s">
        <v>6</v>
      </c>
      <c r="AX222" s="12" t="s">
        <v>87</v>
      </c>
      <c r="AY222" s="257" t="s">
        <v>162</v>
      </c>
    </row>
    <row r="223" s="1" customFormat="1" ht="25.5" customHeight="1">
      <c r="B223" s="48"/>
      <c r="C223" s="235" t="s">
        <v>385</v>
      </c>
      <c r="D223" s="235" t="s">
        <v>165</v>
      </c>
      <c r="E223" s="236" t="s">
        <v>850</v>
      </c>
      <c r="F223" s="237" t="s">
        <v>851</v>
      </c>
      <c r="G223" s="238" t="s">
        <v>614</v>
      </c>
      <c r="H223" s="239">
        <v>1639.4200000000001</v>
      </c>
      <c r="I223" s="240"/>
      <c r="J223" s="239">
        <f>ROUND(I223*H223,1)</f>
        <v>0</v>
      </c>
      <c r="K223" s="237" t="s">
        <v>239</v>
      </c>
      <c r="L223" s="74"/>
      <c r="M223" s="241" t="s">
        <v>36</v>
      </c>
      <c r="N223" s="242" t="s">
        <v>50</v>
      </c>
      <c r="O223" s="49"/>
      <c r="P223" s="243">
        <f>O223*H223</f>
        <v>0</v>
      </c>
      <c r="Q223" s="243">
        <v>0</v>
      </c>
      <c r="R223" s="243">
        <f>Q223*H223</f>
        <v>0</v>
      </c>
      <c r="S223" s="243">
        <v>0</v>
      </c>
      <c r="T223" s="244">
        <f>S223*H223</f>
        <v>0</v>
      </c>
      <c r="AR223" s="25" t="s">
        <v>179</v>
      </c>
      <c r="AT223" s="25" t="s">
        <v>165</v>
      </c>
      <c r="AU223" s="25" t="s">
        <v>89</v>
      </c>
      <c r="AY223" s="25" t="s">
        <v>162</v>
      </c>
      <c r="BE223" s="245">
        <f>IF(N223="základní",J223,0)</f>
        <v>0</v>
      </c>
      <c r="BF223" s="245">
        <f>IF(N223="snížená",J223,0)</f>
        <v>0</v>
      </c>
      <c r="BG223" s="245">
        <f>IF(N223="zákl. přenesená",J223,0)</f>
        <v>0</v>
      </c>
      <c r="BH223" s="245">
        <f>IF(N223="sníž. přenesená",J223,0)</f>
        <v>0</v>
      </c>
      <c r="BI223" s="245">
        <f>IF(N223="nulová",J223,0)</f>
        <v>0</v>
      </c>
      <c r="BJ223" s="25" t="s">
        <v>87</v>
      </c>
      <c r="BK223" s="245">
        <f>ROUND(I223*H223,1)</f>
        <v>0</v>
      </c>
      <c r="BL223" s="25" t="s">
        <v>179</v>
      </c>
      <c r="BM223" s="25" t="s">
        <v>852</v>
      </c>
    </row>
    <row r="224" s="12" customFormat="1">
      <c r="B224" s="246"/>
      <c r="C224" s="247"/>
      <c r="D224" s="248" t="s">
        <v>171</v>
      </c>
      <c r="E224" s="249" t="s">
        <v>36</v>
      </c>
      <c r="F224" s="250" t="s">
        <v>658</v>
      </c>
      <c r="G224" s="247"/>
      <c r="H224" s="251">
        <v>2154.3600000000001</v>
      </c>
      <c r="I224" s="252"/>
      <c r="J224" s="247"/>
      <c r="K224" s="247"/>
      <c r="L224" s="253"/>
      <c r="M224" s="254"/>
      <c r="N224" s="255"/>
      <c r="O224" s="255"/>
      <c r="P224" s="255"/>
      <c r="Q224" s="255"/>
      <c r="R224" s="255"/>
      <c r="S224" s="255"/>
      <c r="T224" s="256"/>
      <c r="AT224" s="257" t="s">
        <v>171</v>
      </c>
      <c r="AU224" s="257" t="s">
        <v>89</v>
      </c>
      <c r="AV224" s="12" t="s">
        <v>89</v>
      </c>
      <c r="AW224" s="12" t="s">
        <v>42</v>
      </c>
      <c r="AX224" s="12" t="s">
        <v>79</v>
      </c>
      <c r="AY224" s="257" t="s">
        <v>162</v>
      </c>
    </row>
    <row r="225" s="12" customFormat="1">
      <c r="B225" s="246"/>
      <c r="C225" s="247"/>
      <c r="D225" s="248" t="s">
        <v>171</v>
      </c>
      <c r="E225" s="249" t="s">
        <v>36</v>
      </c>
      <c r="F225" s="250" t="s">
        <v>853</v>
      </c>
      <c r="G225" s="247"/>
      <c r="H225" s="251">
        <v>-105.75</v>
      </c>
      <c r="I225" s="252"/>
      <c r="J225" s="247"/>
      <c r="K225" s="247"/>
      <c r="L225" s="253"/>
      <c r="M225" s="254"/>
      <c r="N225" s="255"/>
      <c r="O225" s="255"/>
      <c r="P225" s="255"/>
      <c r="Q225" s="255"/>
      <c r="R225" s="255"/>
      <c r="S225" s="255"/>
      <c r="T225" s="256"/>
      <c r="AT225" s="257" t="s">
        <v>171</v>
      </c>
      <c r="AU225" s="257" t="s">
        <v>89</v>
      </c>
      <c r="AV225" s="12" t="s">
        <v>89</v>
      </c>
      <c r="AW225" s="12" t="s">
        <v>42</v>
      </c>
      <c r="AX225" s="12" t="s">
        <v>79</v>
      </c>
      <c r="AY225" s="257" t="s">
        <v>162</v>
      </c>
    </row>
    <row r="226" s="12" customFormat="1">
      <c r="B226" s="246"/>
      <c r="C226" s="247"/>
      <c r="D226" s="248" t="s">
        <v>171</v>
      </c>
      <c r="E226" s="249" t="s">
        <v>36</v>
      </c>
      <c r="F226" s="250" t="s">
        <v>854</v>
      </c>
      <c r="G226" s="247"/>
      <c r="H226" s="251">
        <v>-409.19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171</v>
      </c>
      <c r="AU226" s="257" t="s">
        <v>89</v>
      </c>
      <c r="AV226" s="12" t="s">
        <v>89</v>
      </c>
      <c r="AW226" s="12" t="s">
        <v>42</v>
      </c>
      <c r="AX226" s="12" t="s">
        <v>79</v>
      </c>
      <c r="AY226" s="257" t="s">
        <v>162</v>
      </c>
    </row>
    <row r="227" s="12" customFormat="1">
      <c r="B227" s="246"/>
      <c r="C227" s="247"/>
      <c r="D227" s="248" t="s">
        <v>171</v>
      </c>
      <c r="E227" s="249" t="s">
        <v>36</v>
      </c>
      <c r="F227" s="250" t="s">
        <v>855</v>
      </c>
      <c r="G227" s="247"/>
      <c r="H227" s="251">
        <v>-647.87</v>
      </c>
      <c r="I227" s="252"/>
      <c r="J227" s="247"/>
      <c r="K227" s="247"/>
      <c r="L227" s="253"/>
      <c r="M227" s="254"/>
      <c r="N227" s="255"/>
      <c r="O227" s="255"/>
      <c r="P227" s="255"/>
      <c r="Q227" s="255"/>
      <c r="R227" s="255"/>
      <c r="S227" s="255"/>
      <c r="T227" s="256"/>
      <c r="AT227" s="257" t="s">
        <v>171</v>
      </c>
      <c r="AU227" s="257" t="s">
        <v>89</v>
      </c>
      <c r="AV227" s="12" t="s">
        <v>89</v>
      </c>
      <c r="AW227" s="12" t="s">
        <v>42</v>
      </c>
      <c r="AX227" s="12" t="s">
        <v>79</v>
      </c>
      <c r="AY227" s="257" t="s">
        <v>162</v>
      </c>
    </row>
    <row r="228" s="15" customFormat="1">
      <c r="B228" s="294"/>
      <c r="C228" s="295"/>
      <c r="D228" s="248" t="s">
        <v>171</v>
      </c>
      <c r="E228" s="296" t="s">
        <v>661</v>
      </c>
      <c r="F228" s="297" t="s">
        <v>744</v>
      </c>
      <c r="G228" s="295"/>
      <c r="H228" s="298">
        <v>991.54999999999995</v>
      </c>
      <c r="I228" s="299"/>
      <c r="J228" s="295"/>
      <c r="K228" s="295"/>
      <c r="L228" s="300"/>
      <c r="M228" s="301"/>
      <c r="N228" s="302"/>
      <c r="O228" s="302"/>
      <c r="P228" s="302"/>
      <c r="Q228" s="302"/>
      <c r="R228" s="302"/>
      <c r="S228" s="302"/>
      <c r="T228" s="303"/>
      <c r="AT228" s="304" t="s">
        <v>171</v>
      </c>
      <c r="AU228" s="304" t="s">
        <v>89</v>
      </c>
      <c r="AV228" s="15" t="s">
        <v>161</v>
      </c>
      <c r="AW228" s="15" t="s">
        <v>42</v>
      </c>
      <c r="AX228" s="15" t="s">
        <v>79</v>
      </c>
      <c r="AY228" s="304" t="s">
        <v>162</v>
      </c>
    </row>
    <row r="229" s="12" customFormat="1">
      <c r="B229" s="246"/>
      <c r="C229" s="247"/>
      <c r="D229" s="248" t="s">
        <v>171</v>
      </c>
      <c r="E229" s="249" t="s">
        <v>36</v>
      </c>
      <c r="F229" s="250" t="s">
        <v>659</v>
      </c>
      <c r="G229" s="247"/>
      <c r="H229" s="251">
        <v>647.87</v>
      </c>
      <c r="I229" s="252"/>
      <c r="J229" s="247"/>
      <c r="K229" s="247"/>
      <c r="L229" s="253"/>
      <c r="M229" s="254"/>
      <c r="N229" s="255"/>
      <c r="O229" s="255"/>
      <c r="P229" s="255"/>
      <c r="Q229" s="255"/>
      <c r="R229" s="255"/>
      <c r="S229" s="255"/>
      <c r="T229" s="256"/>
      <c r="AT229" s="257" t="s">
        <v>171</v>
      </c>
      <c r="AU229" s="257" t="s">
        <v>89</v>
      </c>
      <c r="AV229" s="12" t="s">
        <v>89</v>
      </c>
      <c r="AW229" s="12" t="s">
        <v>42</v>
      </c>
      <c r="AX229" s="12" t="s">
        <v>79</v>
      </c>
      <c r="AY229" s="257" t="s">
        <v>162</v>
      </c>
    </row>
    <row r="230" s="15" customFormat="1">
      <c r="B230" s="294"/>
      <c r="C230" s="295"/>
      <c r="D230" s="248" t="s">
        <v>171</v>
      </c>
      <c r="E230" s="296" t="s">
        <v>36</v>
      </c>
      <c r="F230" s="297" t="s">
        <v>744</v>
      </c>
      <c r="G230" s="295"/>
      <c r="H230" s="298">
        <v>647.87</v>
      </c>
      <c r="I230" s="299"/>
      <c r="J230" s="295"/>
      <c r="K230" s="295"/>
      <c r="L230" s="300"/>
      <c r="M230" s="301"/>
      <c r="N230" s="302"/>
      <c r="O230" s="302"/>
      <c r="P230" s="302"/>
      <c r="Q230" s="302"/>
      <c r="R230" s="302"/>
      <c r="S230" s="302"/>
      <c r="T230" s="303"/>
      <c r="AT230" s="304" t="s">
        <v>171</v>
      </c>
      <c r="AU230" s="304" t="s">
        <v>89</v>
      </c>
      <c r="AV230" s="15" t="s">
        <v>161</v>
      </c>
      <c r="AW230" s="15" t="s">
        <v>42</v>
      </c>
      <c r="AX230" s="15" t="s">
        <v>79</v>
      </c>
      <c r="AY230" s="304" t="s">
        <v>162</v>
      </c>
    </row>
    <row r="231" s="14" customFormat="1">
      <c r="B231" s="283"/>
      <c r="C231" s="284"/>
      <c r="D231" s="248" t="s">
        <v>171</v>
      </c>
      <c r="E231" s="285" t="s">
        <v>36</v>
      </c>
      <c r="F231" s="286" t="s">
        <v>679</v>
      </c>
      <c r="G231" s="284"/>
      <c r="H231" s="287">
        <v>1639.4200000000001</v>
      </c>
      <c r="I231" s="288"/>
      <c r="J231" s="284"/>
      <c r="K231" s="284"/>
      <c r="L231" s="289"/>
      <c r="M231" s="290"/>
      <c r="N231" s="291"/>
      <c r="O231" s="291"/>
      <c r="P231" s="291"/>
      <c r="Q231" s="291"/>
      <c r="R231" s="291"/>
      <c r="S231" s="291"/>
      <c r="T231" s="292"/>
      <c r="AT231" s="293" t="s">
        <v>171</v>
      </c>
      <c r="AU231" s="293" t="s">
        <v>89</v>
      </c>
      <c r="AV231" s="14" t="s">
        <v>179</v>
      </c>
      <c r="AW231" s="14" t="s">
        <v>42</v>
      </c>
      <c r="AX231" s="14" t="s">
        <v>87</v>
      </c>
      <c r="AY231" s="293" t="s">
        <v>162</v>
      </c>
    </row>
    <row r="232" s="1" customFormat="1" ht="16.5" customHeight="1">
      <c r="B232" s="48"/>
      <c r="C232" s="271" t="s">
        <v>389</v>
      </c>
      <c r="D232" s="271" t="s">
        <v>159</v>
      </c>
      <c r="E232" s="272" t="s">
        <v>856</v>
      </c>
      <c r="F232" s="273" t="s">
        <v>857</v>
      </c>
      <c r="G232" s="274" t="s">
        <v>845</v>
      </c>
      <c r="H232" s="275">
        <v>1295.74</v>
      </c>
      <c r="I232" s="276"/>
      <c r="J232" s="275">
        <f>ROUND(I232*H232,1)</f>
        <v>0</v>
      </c>
      <c r="K232" s="273" t="s">
        <v>239</v>
      </c>
      <c r="L232" s="277"/>
      <c r="M232" s="278" t="s">
        <v>36</v>
      </c>
      <c r="N232" s="279" t="s">
        <v>50</v>
      </c>
      <c r="O232" s="49"/>
      <c r="P232" s="243">
        <f>O232*H232</f>
        <v>0</v>
      </c>
      <c r="Q232" s="243">
        <v>0</v>
      </c>
      <c r="R232" s="243">
        <f>Q232*H232</f>
        <v>0</v>
      </c>
      <c r="S232" s="243">
        <v>0</v>
      </c>
      <c r="T232" s="244">
        <f>S232*H232</f>
        <v>0</v>
      </c>
      <c r="AR232" s="25" t="s">
        <v>195</v>
      </c>
      <c r="AT232" s="25" t="s">
        <v>159</v>
      </c>
      <c r="AU232" s="25" t="s">
        <v>89</v>
      </c>
      <c r="AY232" s="25" t="s">
        <v>162</v>
      </c>
      <c r="BE232" s="245">
        <f>IF(N232="základní",J232,0)</f>
        <v>0</v>
      </c>
      <c r="BF232" s="245">
        <f>IF(N232="snížená",J232,0)</f>
        <v>0</v>
      </c>
      <c r="BG232" s="245">
        <f>IF(N232="zákl. přenesená",J232,0)</f>
        <v>0</v>
      </c>
      <c r="BH232" s="245">
        <f>IF(N232="sníž. přenesená",J232,0)</f>
        <v>0</v>
      </c>
      <c r="BI232" s="245">
        <f>IF(N232="nulová",J232,0)</f>
        <v>0</v>
      </c>
      <c r="BJ232" s="25" t="s">
        <v>87</v>
      </c>
      <c r="BK232" s="245">
        <f>ROUND(I232*H232,1)</f>
        <v>0</v>
      </c>
      <c r="BL232" s="25" t="s">
        <v>179</v>
      </c>
      <c r="BM232" s="25" t="s">
        <v>858</v>
      </c>
    </row>
    <row r="233" s="13" customFormat="1">
      <c r="B233" s="261"/>
      <c r="C233" s="262"/>
      <c r="D233" s="248" t="s">
        <v>171</v>
      </c>
      <c r="E233" s="263" t="s">
        <v>36</v>
      </c>
      <c r="F233" s="264" t="s">
        <v>859</v>
      </c>
      <c r="G233" s="262"/>
      <c r="H233" s="263" t="s">
        <v>36</v>
      </c>
      <c r="I233" s="265"/>
      <c r="J233" s="262"/>
      <c r="K233" s="262"/>
      <c r="L233" s="266"/>
      <c r="M233" s="267"/>
      <c r="N233" s="268"/>
      <c r="O233" s="268"/>
      <c r="P233" s="268"/>
      <c r="Q233" s="268"/>
      <c r="R233" s="268"/>
      <c r="S233" s="268"/>
      <c r="T233" s="269"/>
      <c r="AT233" s="270" t="s">
        <v>171</v>
      </c>
      <c r="AU233" s="270" t="s">
        <v>89</v>
      </c>
      <c r="AV233" s="13" t="s">
        <v>87</v>
      </c>
      <c r="AW233" s="13" t="s">
        <v>42</v>
      </c>
      <c r="AX233" s="13" t="s">
        <v>79</v>
      </c>
      <c r="AY233" s="270" t="s">
        <v>162</v>
      </c>
    </row>
    <row r="234" s="12" customFormat="1">
      <c r="B234" s="246"/>
      <c r="C234" s="247"/>
      <c r="D234" s="248" t="s">
        <v>171</v>
      </c>
      <c r="E234" s="249" t="s">
        <v>36</v>
      </c>
      <c r="F234" s="250" t="s">
        <v>860</v>
      </c>
      <c r="G234" s="247"/>
      <c r="H234" s="251">
        <v>151.88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171</v>
      </c>
      <c r="AU234" s="257" t="s">
        <v>89</v>
      </c>
      <c r="AV234" s="12" t="s">
        <v>89</v>
      </c>
      <c r="AW234" s="12" t="s">
        <v>42</v>
      </c>
      <c r="AX234" s="12" t="s">
        <v>79</v>
      </c>
      <c r="AY234" s="257" t="s">
        <v>162</v>
      </c>
    </row>
    <row r="235" s="13" customFormat="1">
      <c r="B235" s="261"/>
      <c r="C235" s="262"/>
      <c r="D235" s="248" t="s">
        <v>171</v>
      </c>
      <c r="E235" s="263" t="s">
        <v>36</v>
      </c>
      <c r="F235" s="264" t="s">
        <v>861</v>
      </c>
      <c r="G235" s="262"/>
      <c r="H235" s="263" t="s">
        <v>36</v>
      </c>
      <c r="I235" s="265"/>
      <c r="J235" s="262"/>
      <c r="K235" s="262"/>
      <c r="L235" s="266"/>
      <c r="M235" s="267"/>
      <c r="N235" s="268"/>
      <c r="O235" s="268"/>
      <c r="P235" s="268"/>
      <c r="Q235" s="268"/>
      <c r="R235" s="268"/>
      <c r="S235" s="268"/>
      <c r="T235" s="269"/>
      <c r="AT235" s="270" t="s">
        <v>171</v>
      </c>
      <c r="AU235" s="270" t="s">
        <v>89</v>
      </c>
      <c r="AV235" s="13" t="s">
        <v>87</v>
      </c>
      <c r="AW235" s="13" t="s">
        <v>42</v>
      </c>
      <c r="AX235" s="13" t="s">
        <v>79</v>
      </c>
      <c r="AY235" s="270" t="s">
        <v>162</v>
      </c>
    </row>
    <row r="236" s="12" customFormat="1">
      <c r="B236" s="246"/>
      <c r="C236" s="247"/>
      <c r="D236" s="248" t="s">
        <v>171</v>
      </c>
      <c r="E236" s="249" t="s">
        <v>36</v>
      </c>
      <c r="F236" s="250" t="s">
        <v>862</v>
      </c>
      <c r="G236" s="247"/>
      <c r="H236" s="251">
        <v>122.68000000000001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171</v>
      </c>
      <c r="AU236" s="257" t="s">
        <v>89</v>
      </c>
      <c r="AV236" s="12" t="s">
        <v>89</v>
      </c>
      <c r="AW236" s="12" t="s">
        <v>42</v>
      </c>
      <c r="AX236" s="12" t="s">
        <v>79</v>
      </c>
      <c r="AY236" s="257" t="s">
        <v>162</v>
      </c>
    </row>
    <row r="237" s="12" customFormat="1">
      <c r="B237" s="246"/>
      <c r="C237" s="247"/>
      <c r="D237" s="248" t="s">
        <v>171</v>
      </c>
      <c r="E237" s="249" t="s">
        <v>36</v>
      </c>
      <c r="F237" s="250" t="s">
        <v>863</v>
      </c>
      <c r="G237" s="247"/>
      <c r="H237" s="251">
        <v>99.560000000000002</v>
      </c>
      <c r="I237" s="252"/>
      <c r="J237" s="247"/>
      <c r="K237" s="247"/>
      <c r="L237" s="253"/>
      <c r="M237" s="254"/>
      <c r="N237" s="255"/>
      <c r="O237" s="255"/>
      <c r="P237" s="255"/>
      <c r="Q237" s="255"/>
      <c r="R237" s="255"/>
      <c r="S237" s="255"/>
      <c r="T237" s="256"/>
      <c r="AT237" s="257" t="s">
        <v>171</v>
      </c>
      <c r="AU237" s="257" t="s">
        <v>89</v>
      </c>
      <c r="AV237" s="12" t="s">
        <v>89</v>
      </c>
      <c r="AW237" s="12" t="s">
        <v>42</v>
      </c>
      <c r="AX237" s="12" t="s">
        <v>79</v>
      </c>
      <c r="AY237" s="257" t="s">
        <v>162</v>
      </c>
    </row>
    <row r="238" s="12" customFormat="1">
      <c r="B238" s="246"/>
      <c r="C238" s="247"/>
      <c r="D238" s="248" t="s">
        <v>171</v>
      </c>
      <c r="E238" s="249" t="s">
        <v>36</v>
      </c>
      <c r="F238" s="250" t="s">
        <v>864</v>
      </c>
      <c r="G238" s="247"/>
      <c r="H238" s="251">
        <v>273.75</v>
      </c>
      <c r="I238" s="252"/>
      <c r="J238" s="247"/>
      <c r="K238" s="247"/>
      <c r="L238" s="253"/>
      <c r="M238" s="254"/>
      <c r="N238" s="255"/>
      <c r="O238" s="255"/>
      <c r="P238" s="255"/>
      <c r="Q238" s="255"/>
      <c r="R238" s="255"/>
      <c r="S238" s="255"/>
      <c r="T238" s="256"/>
      <c r="AT238" s="257" t="s">
        <v>171</v>
      </c>
      <c r="AU238" s="257" t="s">
        <v>89</v>
      </c>
      <c r="AV238" s="12" t="s">
        <v>89</v>
      </c>
      <c r="AW238" s="12" t="s">
        <v>42</v>
      </c>
      <c r="AX238" s="12" t="s">
        <v>79</v>
      </c>
      <c r="AY238" s="257" t="s">
        <v>162</v>
      </c>
    </row>
    <row r="239" s="14" customFormat="1">
      <c r="B239" s="283"/>
      <c r="C239" s="284"/>
      <c r="D239" s="248" t="s">
        <v>171</v>
      </c>
      <c r="E239" s="285" t="s">
        <v>659</v>
      </c>
      <c r="F239" s="286" t="s">
        <v>679</v>
      </c>
      <c r="G239" s="284"/>
      <c r="H239" s="287">
        <v>647.87</v>
      </c>
      <c r="I239" s="288"/>
      <c r="J239" s="284"/>
      <c r="K239" s="284"/>
      <c r="L239" s="289"/>
      <c r="M239" s="290"/>
      <c r="N239" s="291"/>
      <c r="O239" s="291"/>
      <c r="P239" s="291"/>
      <c r="Q239" s="291"/>
      <c r="R239" s="291"/>
      <c r="S239" s="291"/>
      <c r="T239" s="292"/>
      <c r="AT239" s="293" t="s">
        <v>171</v>
      </c>
      <c r="AU239" s="293" t="s">
        <v>89</v>
      </c>
      <c r="AV239" s="14" t="s">
        <v>179</v>
      </c>
      <c r="AW239" s="14" t="s">
        <v>42</v>
      </c>
      <c r="AX239" s="14" t="s">
        <v>87</v>
      </c>
      <c r="AY239" s="293" t="s">
        <v>162</v>
      </c>
    </row>
    <row r="240" s="12" customFormat="1">
      <c r="B240" s="246"/>
      <c r="C240" s="247"/>
      <c r="D240" s="248" t="s">
        <v>171</v>
      </c>
      <c r="E240" s="247"/>
      <c r="F240" s="250" t="s">
        <v>865</v>
      </c>
      <c r="G240" s="247"/>
      <c r="H240" s="251">
        <v>1295.74</v>
      </c>
      <c r="I240" s="252"/>
      <c r="J240" s="247"/>
      <c r="K240" s="247"/>
      <c r="L240" s="253"/>
      <c r="M240" s="254"/>
      <c r="N240" s="255"/>
      <c r="O240" s="255"/>
      <c r="P240" s="255"/>
      <c r="Q240" s="255"/>
      <c r="R240" s="255"/>
      <c r="S240" s="255"/>
      <c r="T240" s="256"/>
      <c r="AT240" s="257" t="s">
        <v>171</v>
      </c>
      <c r="AU240" s="257" t="s">
        <v>89</v>
      </c>
      <c r="AV240" s="12" t="s">
        <v>89</v>
      </c>
      <c r="AW240" s="12" t="s">
        <v>6</v>
      </c>
      <c r="AX240" s="12" t="s">
        <v>87</v>
      </c>
      <c r="AY240" s="257" t="s">
        <v>162</v>
      </c>
    </row>
    <row r="241" s="1" customFormat="1" ht="38.25" customHeight="1">
      <c r="B241" s="48"/>
      <c r="C241" s="235" t="s">
        <v>393</v>
      </c>
      <c r="D241" s="235" t="s">
        <v>165</v>
      </c>
      <c r="E241" s="236" t="s">
        <v>866</v>
      </c>
      <c r="F241" s="237" t="s">
        <v>867</v>
      </c>
      <c r="G241" s="238" t="s">
        <v>614</v>
      </c>
      <c r="H241" s="239">
        <v>404.97000000000003</v>
      </c>
      <c r="I241" s="240"/>
      <c r="J241" s="239">
        <f>ROUND(I241*H241,1)</f>
        <v>0</v>
      </c>
      <c r="K241" s="237" t="s">
        <v>239</v>
      </c>
      <c r="L241" s="74"/>
      <c r="M241" s="241" t="s">
        <v>36</v>
      </c>
      <c r="N241" s="242" t="s">
        <v>50</v>
      </c>
      <c r="O241" s="49"/>
      <c r="P241" s="243">
        <f>O241*H241</f>
        <v>0</v>
      </c>
      <c r="Q241" s="243">
        <v>0</v>
      </c>
      <c r="R241" s="243">
        <f>Q241*H241</f>
        <v>0</v>
      </c>
      <c r="S241" s="243">
        <v>0</v>
      </c>
      <c r="T241" s="244">
        <f>S241*H241</f>
        <v>0</v>
      </c>
      <c r="AR241" s="25" t="s">
        <v>179</v>
      </c>
      <c r="AT241" s="25" t="s">
        <v>165</v>
      </c>
      <c r="AU241" s="25" t="s">
        <v>89</v>
      </c>
      <c r="AY241" s="25" t="s">
        <v>162</v>
      </c>
      <c r="BE241" s="245">
        <f>IF(N241="základní",J241,0)</f>
        <v>0</v>
      </c>
      <c r="BF241" s="245">
        <f>IF(N241="snížená",J241,0)</f>
        <v>0</v>
      </c>
      <c r="BG241" s="245">
        <f>IF(N241="zákl. přenesená",J241,0)</f>
        <v>0</v>
      </c>
      <c r="BH241" s="245">
        <f>IF(N241="sníž. přenesená",J241,0)</f>
        <v>0</v>
      </c>
      <c r="BI241" s="245">
        <f>IF(N241="nulová",J241,0)</f>
        <v>0</v>
      </c>
      <c r="BJ241" s="25" t="s">
        <v>87</v>
      </c>
      <c r="BK241" s="245">
        <f>ROUND(I241*H241,1)</f>
        <v>0</v>
      </c>
      <c r="BL241" s="25" t="s">
        <v>179</v>
      </c>
      <c r="BM241" s="25" t="s">
        <v>868</v>
      </c>
    </row>
    <row r="242" s="1" customFormat="1" ht="16.5" customHeight="1">
      <c r="B242" s="48"/>
      <c r="C242" s="271" t="s">
        <v>397</v>
      </c>
      <c r="D242" s="271" t="s">
        <v>159</v>
      </c>
      <c r="E242" s="272" t="s">
        <v>869</v>
      </c>
      <c r="F242" s="273" t="s">
        <v>870</v>
      </c>
      <c r="G242" s="274" t="s">
        <v>845</v>
      </c>
      <c r="H242" s="275">
        <v>809.94000000000005</v>
      </c>
      <c r="I242" s="276"/>
      <c r="J242" s="275">
        <f>ROUND(I242*H242,1)</f>
        <v>0</v>
      </c>
      <c r="K242" s="273" t="s">
        <v>239</v>
      </c>
      <c r="L242" s="277"/>
      <c r="M242" s="278" t="s">
        <v>36</v>
      </c>
      <c r="N242" s="279" t="s">
        <v>50</v>
      </c>
      <c r="O242" s="49"/>
      <c r="P242" s="243">
        <f>O242*H242</f>
        <v>0</v>
      </c>
      <c r="Q242" s="243">
        <v>0</v>
      </c>
      <c r="R242" s="243">
        <f>Q242*H242</f>
        <v>0</v>
      </c>
      <c r="S242" s="243">
        <v>0</v>
      </c>
      <c r="T242" s="244">
        <f>S242*H242</f>
        <v>0</v>
      </c>
      <c r="AR242" s="25" t="s">
        <v>195</v>
      </c>
      <c r="AT242" s="25" t="s">
        <v>159</v>
      </c>
      <c r="AU242" s="25" t="s">
        <v>89</v>
      </c>
      <c r="AY242" s="25" t="s">
        <v>162</v>
      </c>
      <c r="BE242" s="245">
        <f>IF(N242="základní",J242,0)</f>
        <v>0</v>
      </c>
      <c r="BF242" s="245">
        <f>IF(N242="snížená",J242,0)</f>
        <v>0</v>
      </c>
      <c r="BG242" s="245">
        <f>IF(N242="zákl. přenesená",J242,0)</f>
        <v>0</v>
      </c>
      <c r="BH242" s="245">
        <f>IF(N242="sníž. přenesená",J242,0)</f>
        <v>0</v>
      </c>
      <c r="BI242" s="245">
        <f>IF(N242="nulová",J242,0)</f>
        <v>0</v>
      </c>
      <c r="BJ242" s="25" t="s">
        <v>87</v>
      </c>
      <c r="BK242" s="245">
        <f>ROUND(I242*H242,1)</f>
        <v>0</v>
      </c>
      <c r="BL242" s="25" t="s">
        <v>179</v>
      </c>
      <c r="BM242" s="25" t="s">
        <v>871</v>
      </c>
    </row>
    <row r="243" s="12" customFormat="1">
      <c r="B243" s="246"/>
      <c r="C243" s="247"/>
      <c r="D243" s="248" t="s">
        <v>171</v>
      </c>
      <c r="E243" s="247"/>
      <c r="F243" s="250" t="s">
        <v>872</v>
      </c>
      <c r="G243" s="247"/>
      <c r="H243" s="251">
        <v>809.94000000000005</v>
      </c>
      <c r="I243" s="252"/>
      <c r="J243" s="247"/>
      <c r="K243" s="247"/>
      <c r="L243" s="253"/>
      <c r="M243" s="254"/>
      <c r="N243" s="255"/>
      <c r="O243" s="255"/>
      <c r="P243" s="255"/>
      <c r="Q243" s="255"/>
      <c r="R243" s="255"/>
      <c r="S243" s="255"/>
      <c r="T243" s="256"/>
      <c r="AT243" s="257" t="s">
        <v>171</v>
      </c>
      <c r="AU243" s="257" t="s">
        <v>89</v>
      </c>
      <c r="AV243" s="12" t="s">
        <v>89</v>
      </c>
      <c r="AW243" s="12" t="s">
        <v>6</v>
      </c>
      <c r="AX243" s="12" t="s">
        <v>87</v>
      </c>
      <c r="AY243" s="257" t="s">
        <v>162</v>
      </c>
    </row>
    <row r="244" s="1" customFormat="1" ht="25.5" customHeight="1">
      <c r="B244" s="48"/>
      <c r="C244" s="235" t="s">
        <v>401</v>
      </c>
      <c r="D244" s="235" t="s">
        <v>165</v>
      </c>
      <c r="E244" s="236" t="s">
        <v>873</v>
      </c>
      <c r="F244" s="237" t="s">
        <v>874</v>
      </c>
      <c r="G244" s="238" t="s">
        <v>648</v>
      </c>
      <c r="H244" s="239">
        <v>75</v>
      </c>
      <c r="I244" s="240"/>
      <c r="J244" s="239">
        <f>ROUND(I244*H244,1)</f>
        <v>0</v>
      </c>
      <c r="K244" s="237" t="s">
        <v>239</v>
      </c>
      <c r="L244" s="74"/>
      <c r="M244" s="241" t="s">
        <v>36</v>
      </c>
      <c r="N244" s="242" t="s">
        <v>50</v>
      </c>
      <c r="O244" s="49"/>
      <c r="P244" s="243">
        <f>O244*H244</f>
        <v>0</v>
      </c>
      <c r="Q244" s="243">
        <v>0</v>
      </c>
      <c r="R244" s="243">
        <f>Q244*H244</f>
        <v>0</v>
      </c>
      <c r="S244" s="243">
        <v>0</v>
      </c>
      <c r="T244" s="244">
        <f>S244*H244</f>
        <v>0</v>
      </c>
      <c r="AR244" s="25" t="s">
        <v>179</v>
      </c>
      <c r="AT244" s="25" t="s">
        <v>165</v>
      </c>
      <c r="AU244" s="25" t="s">
        <v>89</v>
      </c>
      <c r="AY244" s="25" t="s">
        <v>162</v>
      </c>
      <c r="BE244" s="245">
        <f>IF(N244="základní",J244,0)</f>
        <v>0</v>
      </c>
      <c r="BF244" s="245">
        <f>IF(N244="snížená",J244,0)</f>
        <v>0</v>
      </c>
      <c r="BG244" s="245">
        <f>IF(N244="zákl. přenesená",J244,0)</f>
        <v>0</v>
      </c>
      <c r="BH244" s="245">
        <f>IF(N244="sníž. přenesená",J244,0)</f>
        <v>0</v>
      </c>
      <c r="BI244" s="245">
        <f>IF(N244="nulová",J244,0)</f>
        <v>0</v>
      </c>
      <c r="BJ244" s="25" t="s">
        <v>87</v>
      </c>
      <c r="BK244" s="245">
        <f>ROUND(I244*H244,1)</f>
        <v>0</v>
      </c>
      <c r="BL244" s="25" t="s">
        <v>179</v>
      </c>
      <c r="BM244" s="25" t="s">
        <v>875</v>
      </c>
    </row>
    <row r="245" s="12" customFormat="1">
      <c r="B245" s="246"/>
      <c r="C245" s="247"/>
      <c r="D245" s="248" t="s">
        <v>171</v>
      </c>
      <c r="E245" s="249" t="s">
        <v>36</v>
      </c>
      <c r="F245" s="250" t="s">
        <v>876</v>
      </c>
      <c r="G245" s="247"/>
      <c r="H245" s="251">
        <v>75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171</v>
      </c>
      <c r="AU245" s="257" t="s">
        <v>89</v>
      </c>
      <c r="AV245" s="12" t="s">
        <v>89</v>
      </c>
      <c r="AW245" s="12" t="s">
        <v>42</v>
      </c>
      <c r="AX245" s="12" t="s">
        <v>79</v>
      </c>
      <c r="AY245" s="257" t="s">
        <v>162</v>
      </c>
    </row>
    <row r="246" s="14" customFormat="1">
      <c r="B246" s="283"/>
      <c r="C246" s="284"/>
      <c r="D246" s="248" t="s">
        <v>171</v>
      </c>
      <c r="E246" s="285" t="s">
        <v>36</v>
      </c>
      <c r="F246" s="286" t="s">
        <v>679</v>
      </c>
      <c r="G246" s="284"/>
      <c r="H246" s="287">
        <v>75</v>
      </c>
      <c r="I246" s="288"/>
      <c r="J246" s="284"/>
      <c r="K246" s="284"/>
      <c r="L246" s="289"/>
      <c r="M246" s="290"/>
      <c r="N246" s="291"/>
      <c r="O246" s="291"/>
      <c r="P246" s="291"/>
      <c r="Q246" s="291"/>
      <c r="R246" s="291"/>
      <c r="S246" s="291"/>
      <c r="T246" s="292"/>
      <c r="AT246" s="293" t="s">
        <v>171</v>
      </c>
      <c r="AU246" s="293" t="s">
        <v>89</v>
      </c>
      <c r="AV246" s="14" t="s">
        <v>179</v>
      </c>
      <c r="AW246" s="14" t="s">
        <v>42</v>
      </c>
      <c r="AX246" s="14" t="s">
        <v>87</v>
      </c>
      <c r="AY246" s="293" t="s">
        <v>162</v>
      </c>
    </row>
    <row r="247" s="1" customFormat="1" ht="25.5" customHeight="1">
      <c r="B247" s="48"/>
      <c r="C247" s="235" t="s">
        <v>405</v>
      </c>
      <c r="D247" s="235" t="s">
        <v>165</v>
      </c>
      <c r="E247" s="236" t="s">
        <v>877</v>
      </c>
      <c r="F247" s="237" t="s">
        <v>878</v>
      </c>
      <c r="G247" s="238" t="s">
        <v>648</v>
      </c>
      <c r="H247" s="239">
        <v>846</v>
      </c>
      <c r="I247" s="240"/>
      <c r="J247" s="239">
        <f>ROUND(I247*H247,1)</f>
        <v>0</v>
      </c>
      <c r="K247" s="237" t="s">
        <v>239</v>
      </c>
      <c r="L247" s="74"/>
      <c r="M247" s="241" t="s">
        <v>36</v>
      </c>
      <c r="N247" s="242" t="s">
        <v>50</v>
      </c>
      <c r="O247" s="49"/>
      <c r="P247" s="243">
        <f>O247*H247</f>
        <v>0</v>
      </c>
      <c r="Q247" s="243">
        <v>0</v>
      </c>
      <c r="R247" s="243">
        <f>Q247*H247</f>
        <v>0</v>
      </c>
      <c r="S247" s="243">
        <v>0</v>
      </c>
      <c r="T247" s="244">
        <f>S247*H247</f>
        <v>0</v>
      </c>
      <c r="AR247" s="25" t="s">
        <v>179</v>
      </c>
      <c r="AT247" s="25" t="s">
        <v>165</v>
      </c>
      <c r="AU247" s="25" t="s">
        <v>89</v>
      </c>
      <c r="AY247" s="25" t="s">
        <v>162</v>
      </c>
      <c r="BE247" s="245">
        <f>IF(N247="základní",J247,0)</f>
        <v>0</v>
      </c>
      <c r="BF247" s="245">
        <f>IF(N247="snížená",J247,0)</f>
        <v>0</v>
      </c>
      <c r="BG247" s="245">
        <f>IF(N247="zákl. přenesená",J247,0)</f>
        <v>0</v>
      </c>
      <c r="BH247" s="245">
        <f>IF(N247="sníž. přenesená",J247,0)</f>
        <v>0</v>
      </c>
      <c r="BI247" s="245">
        <f>IF(N247="nulová",J247,0)</f>
        <v>0</v>
      </c>
      <c r="BJ247" s="25" t="s">
        <v>87</v>
      </c>
      <c r="BK247" s="245">
        <f>ROUND(I247*H247,1)</f>
        <v>0</v>
      </c>
      <c r="BL247" s="25" t="s">
        <v>179</v>
      </c>
      <c r="BM247" s="25" t="s">
        <v>879</v>
      </c>
    </row>
    <row r="248" s="12" customFormat="1">
      <c r="B248" s="246"/>
      <c r="C248" s="247"/>
      <c r="D248" s="248" t="s">
        <v>171</v>
      </c>
      <c r="E248" s="249" t="s">
        <v>36</v>
      </c>
      <c r="F248" s="250" t="s">
        <v>880</v>
      </c>
      <c r="G248" s="247"/>
      <c r="H248" s="251">
        <v>1057.5</v>
      </c>
      <c r="I248" s="252"/>
      <c r="J248" s="247"/>
      <c r="K248" s="247"/>
      <c r="L248" s="253"/>
      <c r="M248" s="254"/>
      <c r="N248" s="255"/>
      <c r="O248" s="255"/>
      <c r="P248" s="255"/>
      <c r="Q248" s="255"/>
      <c r="R248" s="255"/>
      <c r="S248" s="255"/>
      <c r="T248" s="256"/>
      <c r="AT248" s="257" t="s">
        <v>171</v>
      </c>
      <c r="AU248" s="257" t="s">
        <v>89</v>
      </c>
      <c r="AV248" s="12" t="s">
        <v>89</v>
      </c>
      <c r="AW248" s="12" t="s">
        <v>42</v>
      </c>
      <c r="AX248" s="12" t="s">
        <v>79</v>
      </c>
      <c r="AY248" s="257" t="s">
        <v>162</v>
      </c>
    </row>
    <row r="249" s="14" customFormat="1">
      <c r="B249" s="283"/>
      <c r="C249" s="284"/>
      <c r="D249" s="248" t="s">
        <v>171</v>
      </c>
      <c r="E249" s="285" t="s">
        <v>36</v>
      </c>
      <c r="F249" s="286" t="s">
        <v>679</v>
      </c>
      <c r="G249" s="284"/>
      <c r="H249" s="287">
        <v>1057.5</v>
      </c>
      <c r="I249" s="288"/>
      <c r="J249" s="284"/>
      <c r="K249" s="284"/>
      <c r="L249" s="289"/>
      <c r="M249" s="290"/>
      <c r="N249" s="291"/>
      <c r="O249" s="291"/>
      <c r="P249" s="291"/>
      <c r="Q249" s="291"/>
      <c r="R249" s="291"/>
      <c r="S249" s="291"/>
      <c r="T249" s="292"/>
      <c r="AT249" s="293" t="s">
        <v>171</v>
      </c>
      <c r="AU249" s="293" t="s">
        <v>89</v>
      </c>
      <c r="AV249" s="14" t="s">
        <v>179</v>
      </c>
      <c r="AW249" s="14" t="s">
        <v>42</v>
      </c>
      <c r="AX249" s="14" t="s">
        <v>87</v>
      </c>
      <c r="AY249" s="293" t="s">
        <v>162</v>
      </c>
    </row>
    <row r="250" s="13" customFormat="1">
      <c r="B250" s="261"/>
      <c r="C250" s="262"/>
      <c r="D250" s="248" t="s">
        <v>171</v>
      </c>
      <c r="E250" s="263" t="s">
        <v>36</v>
      </c>
      <c r="F250" s="264" t="s">
        <v>881</v>
      </c>
      <c r="G250" s="262"/>
      <c r="H250" s="263" t="s">
        <v>36</v>
      </c>
      <c r="I250" s="265"/>
      <c r="J250" s="262"/>
      <c r="K250" s="262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171</v>
      </c>
      <c r="AU250" s="270" t="s">
        <v>89</v>
      </c>
      <c r="AV250" s="13" t="s">
        <v>87</v>
      </c>
      <c r="AW250" s="13" t="s">
        <v>42</v>
      </c>
      <c r="AX250" s="13" t="s">
        <v>79</v>
      </c>
      <c r="AY250" s="270" t="s">
        <v>162</v>
      </c>
    </row>
    <row r="251" s="12" customFormat="1">
      <c r="B251" s="246"/>
      <c r="C251" s="247"/>
      <c r="D251" s="248" t="s">
        <v>171</v>
      </c>
      <c r="E251" s="247"/>
      <c r="F251" s="250" t="s">
        <v>882</v>
      </c>
      <c r="G251" s="247"/>
      <c r="H251" s="251">
        <v>846</v>
      </c>
      <c r="I251" s="252"/>
      <c r="J251" s="247"/>
      <c r="K251" s="247"/>
      <c r="L251" s="253"/>
      <c r="M251" s="254"/>
      <c r="N251" s="255"/>
      <c r="O251" s="255"/>
      <c r="P251" s="255"/>
      <c r="Q251" s="255"/>
      <c r="R251" s="255"/>
      <c r="S251" s="255"/>
      <c r="T251" s="256"/>
      <c r="AT251" s="257" t="s">
        <v>171</v>
      </c>
      <c r="AU251" s="257" t="s">
        <v>89</v>
      </c>
      <c r="AV251" s="12" t="s">
        <v>89</v>
      </c>
      <c r="AW251" s="12" t="s">
        <v>6</v>
      </c>
      <c r="AX251" s="12" t="s">
        <v>87</v>
      </c>
      <c r="AY251" s="257" t="s">
        <v>162</v>
      </c>
    </row>
    <row r="252" s="1" customFormat="1" ht="25.5" customHeight="1">
      <c r="B252" s="48"/>
      <c r="C252" s="235" t="s">
        <v>409</v>
      </c>
      <c r="D252" s="235" t="s">
        <v>165</v>
      </c>
      <c r="E252" s="236" t="s">
        <v>883</v>
      </c>
      <c r="F252" s="237" t="s">
        <v>884</v>
      </c>
      <c r="G252" s="238" t="s">
        <v>648</v>
      </c>
      <c r="H252" s="239">
        <v>211.5</v>
      </c>
      <c r="I252" s="240"/>
      <c r="J252" s="239">
        <f>ROUND(I252*H252,1)</f>
        <v>0</v>
      </c>
      <c r="K252" s="237" t="s">
        <v>239</v>
      </c>
      <c r="L252" s="74"/>
      <c r="M252" s="241" t="s">
        <v>36</v>
      </c>
      <c r="N252" s="242" t="s">
        <v>50</v>
      </c>
      <c r="O252" s="49"/>
      <c r="P252" s="243">
        <f>O252*H252</f>
        <v>0</v>
      </c>
      <c r="Q252" s="243">
        <v>0</v>
      </c>
      <c r="R252" s="243">
        <f>Q252*H252</f>
        <v>0</v>
      </c>
      <c r="S252" s="243">
        <v>0</v>
      </c>
      <c r="T252" s="244">
        <f>S252*H252</f>
        <v>0</v>
      </c>
      <c r="AR252" s="25" t="s">
        <v>179</v>
      </c>
      <c r="AT252" s="25" t="s">
        <v>165</v>
      </c>
      <c r="AU252" s="25" t="s">
        <v>89</v>
      </c>
      <c r="AY252" s="25" t="s">
        <v>162</v>
      </c>
      <c r="BE252" s="245">
        <f>IF(N252="základní",J252,0)</f>
        <v>0</v>
      </c>
      <c r="BF252" s="245">
        <f>IF(N252="snížená",J252,0)</f>
        <v>0</v>
      </c>
      <c r="BG252" s="245">
        <f>IF(N252="zákl. přenesená",J252,0)</f>
        <v>0</v>
      </c>
      <c r="BH252" s="245">
        <f>IF(N252="sníž. přenesená",J252,0)</f>
        <v>0</v>
      </c>
      <c r="BI252" s="245">
        <f>IF(N252="nulová",J252,0)</f>
        <v>0</v>
      </c>
      <c r="BJ252" s="25" t="s">
        <v>87</v>
      </c>
      <c r="BK252" s="245">
        <f>ROUND(I252*H252,1)</f>
        <v>0</v>
      </c>
      <c r="BL252" s="25" t="s">
        <v>179</v>
      </c>
      <c r="BM252" s="25" t="s">
        <v>885</v>
      </c>
    </row>
    <row r="253" s="12" customFormat="1">
      <c r="B253" s="246"/>
      <c r="C253" s="247"/>
      <c r="D253" s="248" t="s">
        <v>171</v>
      </c>
      <c r="E253" s="249" t="s">
        <v>36</v>
      </c>
      <c r="F253" s="250" t="s">
        <v>880</v>
      </c>
      <c r="G253" s="247"/>
      <c r="H253" s="251">
        <v>1057.5</v>
      </c>
      <c r="I253" s="252"/>
      <c r="J253" s="247"/>
      <c r="K253" s="247"/>
      <c r="L253" s="253"/>
      <c r="M253" s="254"/>
      <c r="N253" s="255"/>
      <c r="O253" s="255"/>
      <c r="P253" s="255"/>
      <c r="Q253" s="255"/>
      <c r="R253" s="255"/>
      <c r="S253" s="255"/>
      <c r="T253" s="256"/>
      <c r="AT253" s="257" t="s">
        <v>171</v>
      </c>
      <c r="AU253" s="257" t="s">
        <v>89</v>
      </c>
      <c r="AV253" s="12" t="s">
        <v>89</v>
      </c>
      <c r="AW253" s="12" t="s">
        <v>42</v>
      </c>
      <c r="AX253" s="12" t="s">
        <v>79</v>
      </c>
      <c r="AY253" s="257" t="s">
        <v>162</v>
      </c>
    </row>
    <row r="254" s="14" customFormat="1">
      <c r="B254" s="283"/>
      <c r="C254" s="284"/>
      <c r="D254" s="248" t="s">
        <v>171</v>
      </c>
      <c r="E254" s="285" t="s">
        <v>36</v>
      </c>
      <c r="F254" s="286" t="s">
        <v>679</v>
      </c>
      <c r="G254" s="284"/>
      <c r="H254" s="287">
        <v>1057.5</v>
      </c>
      <c r="I254" s="288"/>
      <c r="J254" s="284"/>
      <c r="K254" s="284"/>
      <c r="L254" s="289"/>
      <c r="M254" s="290"/>
      <c r="N254" s="291"/>
      <c r="O254" s="291"/>
      <c r="P254" s="291"/>
      <c r="Q254" s="291"/>
      <c r="R254" s="291"/>
      <c r="S254" s="291"/>
      <c r="T254" s="292"/>
      <c r="AT254" s="293" t="s">
        <v>171</v>
      </c>
      <c r="AU254" s="293" t="s">
        <v>89</v>
      </c>
      <c r="AV254" s="14" t="s">
        <v>179</v>
      </c>
      <c r="AW254" s="14" t="s">
        <v>42</v>
      </c>
      <c r="AX254" s="14" t="s">
        <v>87</v>
      </c>
      <c r="AY254" s="293" t="s">
        <v>162</v>
      </c>
    </row>
    <row r="255" s="13" customFormat="1">
      <c r="B255" s="261"/>
      <c r="C255" s="262"/>
      <c r="D255" s="248" t="s">
        <v>171</v>
      </c>
      <c r="E255" s="263" t="s">
        <v>36</v>
      </c>
      <c r="F255" s="264" t="s">
        <v>886</v>
      </c>
      <c r="G255" s="262"/>
      <c r="H255" s="263" t="s">
        <v>36</v>
      </c>
      <c r="I255" s="265"/>
      <c r="J255" s="262"/>
      <c r="K255" s="262"/>
      <c r="L255" s="266"/>
      <c r="M255" s="267"/>
      <c r="N255" s="268"/>
      <c r="O255" s="268"/>
      <c r="P255" s="268"/>
      <c r="Q255" s="268"/>
      <c r="R255" s="268"/>
      <c r="S255" s="268"/>
      <c r="T255" s="269"/>
      <c r="AT255" s="270" t="s">
        <v>171</v>
      </c>
      <c r="AU255" s="270" t="s">
        <v>89</v>
      </c>
      <c r="AV255" s="13" t="s">
        <v>87</v>
      </c>
      <c r="AW255" s="13" t="s">
        <v>42</v>
      </c>
      <c r="AX255" s="13" t="s">
        <v>79</v>
      </c>
      <c r="AY255" s="270" t="s">
        <v>162</v>
      </c>
    </row>
    <row r="256" s="12" customFormat="1">
      <c r="B256" s="246"/>
      <c r="C256" s="247"/>
      <c r="D256" s="248" t="s">
        <v>171</v>
      </c>
      <c r="E256" s="247"/>
      <c r="F256" s="250" t="s">
        <v>887</v>
      </c>
      <c r="G256" s="247"/>
      <c r="H256" s="251">
        <v>211.5</v>
      </c>
      <c r="I256" s="252"/>
      <c r="J256" s="247"/>
      <c r="K256" s="247"/>
      <c r="L256" s="253"/>
      <c r="M256" s="254"/>
      <c r="N256" s="255"/>
      <c r="O256" s="255"/>
      <c r="P256" s="255"/>
      <c r="Q256" s="255"/>
      <c r="R256" s="255"/>
      <c r="S256" s="255"/>
      <c r="T256" s="256"/>
      <c r="AT256" s="257" t="s">
        <v>171</v>
      </c>
      <c r="AU256" s="257" t="s">
        <v>89</v>
      </c>
      <c r="AV256" s="12" t="s">
        <v>89</v>
      </c>
      <c r="AW256" s="12" t="s">
        <v>6</v>
      </c>
      <c r="AX256" s="12" t="s">
        <v>87</v>
      </c>
      <c r="AY256" s="257" t="s">
        <v>162</v>
      </c>
    </row>
    <row r="257" s="11" customFormat="1" ht="29.88" customHeight="1">
      <c r="B257" s="219"/>
      <c r="C257" s="220"/>
      <c r="D257" s="221" t="s">
        <v>78</v>
      </c>
      <c r="E257" s="233" t="s">
        <v>89</v>
      </c>
      <c r="F257" s="233" t="s">
        <v>888</v>
      </c>
      <c r="G257" s="220"/>
      <c r="H257" s="220"/>
      <c r="I257" s="223"/>
      <c r="J257" s="234">
        <f>BK257</f>
        <v>0</v>
      </c>
      <c r="K257" s="220"/>
      <c r="L257" s="225"/>
      <c r="M257" s="226"/>
      <c r="N257" s="227"/>
      <c r="O257" s="227"/>
      <c r="P257" s="228">
        <f>SUM(P258:P265)</f>
        <v>0</v>
      </c>
      <c r="Q257" s="227"/>
      <c r="R257" s="228">
        <f>SUM(R258:R265)</f>
        <v>0.0193896</v>
      </c>
      <c r="S257" s="227"/>
      <c r="T257" s="229">
        <f>SUM(T258:T265)</f>
        <v>0</v>
      </c>
      <c r="AR257" s="230" t="s">
        <v>87</v>
      </c>
      <c r="AT257" s="231" t="s">
        <v>78</v>
      </c>
      <c r="AU257" s="231" t="s">
        <v>87</v>
      </c>
      <c r="AY257" s="230" t="s">
        <v>162</v>
      </c>
      <c r="BK257" s="232">
        <f>SUM(BK258:BK265)</f>
        <v>0</v>
      </c>
    </row>
    <row r="258" s="1" customFormat="1" ht="16.5" customHeight="1">
      <c r="B258" s="48"/>
      <c r="C258" s="235" t="s">
        <v>323</v>
      </c>
      <c r="D258" s="235" t="s">
        <v>165</v>
      </c>
      <c r="E258" s="236" t="s">
        <v>889</v>
      </c>
      <c r="F258" s="237" t="s">
        <v>890</v>
      </c>
      <c r="G258" s="238" t="s">
        <v>247</v>
      </c>
      <c r="H258" s="239">
        <v>26</v>
      </c>
      <c r="I258" s="240"/>
      <c r="J258" s="239">
        <f>ROUND(I258*H258,1)</f>
        <v>0</v>
      </c>
      <c r="K258" s="237" t="s">
        <v>239</v>
      </c>
      <c r="L258" s="74"/>
      <c r="M258" s="241" t="s">
        <v>36</v>
      </c>
      <c r="N258" s="242" t="s">
        <v>50</v>
      </c>
      <c r="O258" s="49"/>
      <c r="P258" s="243">
        <f>O258*H258</f>
        <v>0</v>
      </c>
      <c r="Q258" s="243">
        <v>0.00048959999999999997</v>
      </c>
      <c r="R258" s="243">
        <f>Q258*H258</f>
        <v>0.012729599999999999</v>
      </c>
      <c r="S258" s="243">
        <v>0</v>
      </c>
      <c r="T258" s="244">
        <f>S258*H258</f>
        <v>0</v>
      </c>
      <c r="AR258" s="25" t="s">
        <v>179</v>
      </c>
      <c r="AT258" s="25" t="s">
        <v>165</v>
      </c>
      <c r="AU258" s="25" t="s">
        <v>89</v>
      </c>
      <c r="AY258" s="25" t="s">
        <v>162</v>
      </c>
      <c r="BE258" s="245">
        <f>IF(N258="základní",J258,0)</f>
        <v>0</v>
      </c>
      <c r="BF258" s="245">
        <f>IF(N258="snížená",J258,0)</f>
        <v>0</v>
      </c>
      <c r="BG258" s="245">
        <f>IF(N258="zákl. přenesená",J258,0)</f>
        <v>0</v>
      </c>
      <c r="BH258" s="245">
        <f>IF(N258="sníž. přenesená",J258,0)</f>
        <v>0</v>
      </c>
      <c r="BI258" s="245">
        <f>IF(N258="nulová",J258,0)</f>
        <v>0</v>
      </c>
      <c r="BJ258" s="25" t="s">
        <v>87</v>
      </c>
      <c r="BK258" s="245">
        <f>ROUND(I258*H258,1)</f>
        <v>0</v>
      </c>
      <c r="BL258" s="25" t="s">
        <v>179</v>
      </c>
      <c r="BM258" s="25" t="s">
        <v>891</v>
      </c>
    </row>
    <row r="259" s="12" customFormat="1">
      <c r="B259" s="246"/>
      <c r="C259" s="247"/>
      <c r="D259" s="248" t="s">
        <v>171</v>
      </c>
      <c r="E259" s="249" t="s">
        <v>36</v>
      </c>
      <c r="F259" s="250" t="s">
        <v>892</v>
      </c>
      <c r="G259" s="247"/>
      <c r="H259" s="251">
        <v>26</v>
      </c>
      <c r="I259" s="252"/>
      <c r="J259" s="247"/>
      <c r="K259" s="247"/>
      <c r="L259" s="253"/>
      <c r="M259" s="254"/>
      <c r="N259" s="255"/>
      <c r="O259" s="255"/>
      <c r="P259" s="255"/>
      <c r="Q259" s="255"/>
      <c r="R259" s="255"/>
      <c r="S259" s="255"/>
      <c r="T259" s="256"/>
      <c r="AT259" s="257" t="s">
        <v>171</v>
      </c>
      <c r="AU259" s="257" t="s">
        <v>89</v>
      </c>
      <c r="AV259" s="12" t="s">
        <v>89</v>
      </c>
      <c r="AW259" s="12" t="s">
        <v>42</v>
      </c>
      <c r="AX259" s="12" t="s">
        <v>79</v>
      </c>
      <c r="AY259" s="257" t="s">
        <v>162</v>
      </c>
    </row>
    <row r="260" s="14" customFormat="1">
      <c r="B260" s="283"/>
      <c r="C260" s="284"/>
      <c r="D260" s="248" t="s">
        <v>171</v>
      </c>
      <c r="E260" s="285" t="s">
        <v>36</v>
      </c>
      <c r="F260" s="286" t="s">
        <v>679</v>
      </c>
      <c r="G260" s="284"/>
      <c r="H260" s="287">
        <v>26</v>
      </c>
      <c r="I260" s="288"/>
      <c r="J260" s="284"/>
      <c r="K260" s="284"/>
      <c r="L260" s="289"/>
      <c r="M260" s="290"/>
      <c r="N260" s="291"/>
      <c r="O260" s="291"/>
      <c r="P260" s="291"/>
      <c r="Q260" s="291"/>
      <c r="R260" s="291"/>
      <c r="S260" s="291"/>
      <c r="T260" s="292"/>
      <c r="AT260" s="293" t="s">
        <v>171</v>
      </c>
      <c r="AU260" s="293" t="s">
        <v>89</v>
      </c>
      <c r="AV260" s="14" t="s">
        <v>179</v>
      </c>
      <c r="AW260" s="14" t="s">
        <v>42</v>
      </c>
      <c r="AX260" s="14" t="s">
        <v>87</v>
      </c>
      <c r="AY260" s="293" t="s">
        <v>162</v>
      </c>
    </row>
    <row r="261" s="1" customFormat="1" ht="25.5" customHeight="1">
      <c r="B261" s="48"/>
      <c r="C261" s="235" t="s">
        <v>416</v>
      </c>
      <c r="D261" s="235" t="s">
        <v>165</v>
      </c>
      <c r="E261" s="236" t="s">
        <v>893</v>
      </c>
      <c r="F261" s="237" t="s">
        <v>894</v>
      </c>
      <c r="G261" s="238" t="s">
        <v>648</v>
      </c>
      <c r="H261" s="239">
        <v>15</v>
      </c>
      <c r="I261" s="240"/>
      <c r="J261" s="239">
        <f>ROUND(I261*H261,1)</f>
        <v>0</v>
      </c>
      <c r="K261" s="237" t="s">
        <v>239</v>
      </c>
      <c r="L261" s="74"/>
      <c r="M261" s="241" t="s">
        <v>36</v>
      </c>
      <c r="N261" s="242" t="s">
        <v>50</v>
      </c>
      <c r="O261" s="49"/>
      <c r="P261" s="243">
        <f>O261*H261</f>
        <v>0</v>
      </c>
      <c r="Q261" s="243">
        <v>9.8999999999999994E-05</v>
      </c>
      <c r="R261" s="243">
        <f>Q261*H261</f>
        <v>0.001485</v>
      </c>
      <c r="S261" s="243">
        <v>0</v>
      </c>
      <c r="T261" s="244">
        <f>S261*H261</f>
        <v>0</v>
      </c>
      <c r="AR261" s="25" t="s">
        <v>179</v>
      </c>
      <c r="AT261" s="25" t="s">
        <v>165</v>
      </c>
      <c r="AU261" s="25" t="s">
        <v>89</v>
      </c>
      <c r="AY261" s="25" t="s">
        <v>162</v>
      </c>
      <c r="BE261" s="245">
        <f>IF(N261="základní",J261,0)</f>
        <v>0</v>
      </c>
      <c r="BF261" s="245">
        <f>IF(N261="snížená",J261,0)</f>
        <v>0</v>
      </c>
      <c r="BG261" s="245">
        <f>IF(N261="zákl. přenesená",J261,0)</f>
        <v>0</v>
      </c>
      <c r="BH261" s="245">
        <f>IF(N261="sníž. přenesená",J261,0)</f>
        <v>0</v>
      </c>
      <c r="BI261" s="245">
        <f>IF(N261="nulová",J261,0)</f>
        <v>0</v>
      </c>
      <c r="BJ261" s="25" t="s">
        <v>87</v>
      </c>
      <c r="BK261" s="245">
        <f>ROUND(I261*H261,1)</f>
        <v>0</v>
      </c>
      <c r="BL261" s="25" t="s">
        <v>179</v>
      </c>
      <c r="BM261" s="25" t="s">
        <v>895</v>
      </c>
    </row>
    <row r="262" s="12" customFormat="1">
      <c r="B262" s="246"/>
      <c r="C262" s="247"/>
      <c r="D262" s="248" t="s">
        <v>171</v>
      </c>
      <c r="E262" s="249" t="s">
        <v>36</v>
      </c>
      <c r="F262" s="250" t="s">
        <v>896</v>
      </c>
      <c r="G262" s="247"/>
      <c r="H262" s="251">
        <v>15</v>
      </c>
      <c r="I262" s="252"/>
      <c r="J262" s="247"/>
      <c r="K262" s="247"/>
      <c r="L262" s="253"/>
      <c r="M262" s="254"/>
      <c r="N262" s="255"/>
      <c r="O262" s="255"/>
      <c r="P262" s="255"/>
      <c r="Q262" s="255"/>
      <c r="R262" s="255"/>
      <c r="S262" s="255"/>
      <c r="T262" s="256"/>
      <c r="AT262" s="257" t="s">
        <v>171</v>
      </c>
      <c r="AU262" s="257" t="s">
        <v>89</v>
      </c>
      <c r="AV262" s="12" t="s">
        <v>89</v>
      </c>
      <c r="AW262" s="12" t="s">
        <v>42</v>
      </c>
      <c r="AX262" s="12" t="s">
        <v>79</v>
      </c>
      <c r="AY262" s="257" t="s">
        <v>162</v>
      </c>
    </row>
    <row r="263" s="14" customFormat="1">
      <c r="B263" s="283"/>
      <c r="C263" s="284"/>
      <c r="D263" s="248" t="s">
        <v>171</v>
      </c>
      <c r="E263" s="285" t="s">
        <v>36</v>
      </c>
      <c r="F263" s="286" t="s">
        <v>679</v>
      </c>
      <c r="G263" s="284"/>
      <c r="H263" s="287">
        <v>15</v>
      </c>
      <c r="I263" s="288"/>
      <c r="J263" s="284"/>
      <c r="K263" s="284"/>
      <c r="L263" s="289"/>
      <c r="M263" s="290"/>
      <c r="N263" s="291"/>
      <c r="O263" s="291"/>
      <c r="P263" s="291"/>
      <c r="Q263" s="291"/>
      <c r="R263" s="291"/>
      <c r="S263" s="291"/>
      <c r="T263" s="292"/>
      <c r="AT263" s="293" t="s">
        <v>171</v>
      </c>
      <c r="AU263" s="293" t="s">
        <v>89</v>
      </c>
      <c r="AV263" s="14" t="s">
        <v>179</v>
      </c>
      <c r="AW263" s="14" t="s">
        <v>42</v>
      </c>
      <c r="AX263" s="14" t="s">
        <v>87</v>
      </c>
      <c r="AY263" s="293" t="s">
        <v>162</v>
      </c>
    </row>
    <row r="264" s="1" customFormat="1" ht="16.5" customHeight="1">
      <c r="B264" s="48"/>
      <c r="C264" s="271" t="s">
        <v>420</v>
      </c>
      <c r="D264" s="271" t="s">
        <v>159</v>
      </c>
      <c r="E264" s="272" t="s">
        <v>897</v>
      </c>
      <c r="F264" s="273" t="s">
        <v>898</v>
      </c>
      <c r="G264" s="274" t="s">
        <v>648</v>
      </c>
      <c r="H264" s="275">
        <v>17.25</v>
      </c>
      <c r="I264" s="276"/>
      <c r="J264" s="275">
        <f>ROUND(I264*H264,1)</f>
        <v>0</v>
      </c>
      <c r="K264" s="273" t="s">
        <v>239</v>
      </c>
      <c r="L264" s="277"/>
      <c r="M264" s="278" t="s">
        <v>36</v>
      </c>
      <c r="N264" s="279" t="s">
        <v>50</v>
      </c>
      <c r="O264" s="49"/>
      <c r="P264" s="243">
        <f>O264*H264</f>
        <v>0</v>
      </c>
      <c r="Q264" s="243">
        <v>0.00029999999999999997</v>
      </c>
      <c r="R264" s="243">
        <f>Q264*H264</f>
        <v>0.0051749999999999999</v>
      </c>
      <c r="S264" s="243">
        <v>0</v>
      </c>
      <c r="T264" s="244">
        <f>S264*H264</f>
        <v>0</v>
      </c>
      <c r="AR264" s="25" t="s">
        <v>195</v>
      </c>
      <c r="AT264" s="25" t="s">
        <v>159</v>
      </c>
      <c r="AU264" s="25" t="s">
        <v>89</v>
      </c>
      <c r="AY264" s="25" t="s">
        <v>162</v>
      </c>
      <c r="BE264" s="245">
        <f>IF(N264="základní",J264,0)</f>
        <v>0</v>
      </c>
      <c r="BF264" s="245">
        <f>IF(N264="snížená",J264,0)</f>
        <v>0</v>
      </c>
      <c r="BG264" s="245">
        <f>IF(N264="zákl. přenesená",J264,0)</f>
        <v>0</v>
      </c>
      <c r="BH264" s="245">
        <f>IF(N264="sníž. přenesená",J264,0)</f>
        <v>0</v>
      </c>
      <c r="BI264" s="245">
        <f>IF(N264="nulová",J264,0)</f>
        <v>0</v>
      </c>
      <c r="BJ264" s="25" t="s">
        <v>87</v>
      </c>
      <c r="BK264" s="245">
        <f>ROUND(I264*H264,1)</f>
        <v>0</v>
      </c>
      <c r="BL264" s="25" t="s">
        <v>179</v>
      </c>
      <c r="BM264" s="25" t="s">
        <v>899</v>
      </c>
    </row>
    <row r="265" s="12" customFormat="1">
      <c r="B265" s="246"/>
      <c r="C265" s="247"/>
      <c r="D265" s="248" t="s">
        <v>171</v>
      </c>
      <c r="E265" s="247"/>
      <c r="F265" s="250" t="s">
        <v>900</v>
      </c>
      <c r="G265" s="247"/>
      <c r="H265" s="251">
        <v>17.25</v>
      </c>
      <c r="I265" s="252"/>
      <c r="J265" s="247"/>
      <c r="K265" s="247"/>
      <c r="L265" s="253"/>
      <c r="M265" s="254"/>
      <c r="N265" s="255"/>
      <c r="O265" s="255"/>
      <c r="P265" s="255"/>
      <c r="Q265" s="255"/>
      <c r="R265" s="255"/>
      <c r="S265" s="255"/>
      <c r="T265" s="256"/>
      <c r="AT265" s="257" t="s">
        <v>171</v>
      </c>
      <c r="AU265" s="257" t="s">
        <v>89</v>
      </c>
      <c r="AV265" s="12" t="s">
        <v>89</v>
      </c>
      <c r="AW265" s="12" t="s">
        <v>6</v>
      </c>
      <c r="AX265" s="12" t="s">
        <v>87</v>
      </c>
      <c r="AY265" s="257" t="s">
        <v>162</v>
      </c>
    </row>
    <row r="266" s="11" customFormat="1" ht="29.88" customHeight="1">
      <c r="B266" s="219"/>
      <c r="C266" s="220"/>
      <c r="D266" s="221" t="s">
        <v>78</v>
      </c>
      <c r="E266" s="233" t="s">
        <v>179</v>
      </c>
      <c r="F266" s="233" t="s">
        <v>901</v>
      </c>
      <c r="G266" s="220"/>
      <c r="H266" s="220"/>
      <c r="I266" s="223"/>
      <c r="J266" s="234">
        <f>BK266</f>
        <v>0</v>
      </c>
      <c r="K266" s="220"/>
      <c r="L266" s="225"/>
      <c r="M266" s="226"/>
      <c r="N266" s="227"/>
      <c r="O266" s="227"/>
      <c r="P266" s="228">
        <f>SUM(P267:P290)</f>
        <v>0</v>
      </c>
      <c r="Q266" s="227"/>
      <c r="R266" s="228">
        <f>SUM(R267:R290)</f>
        <v>2.2257297727999998</v>
      </c>
      <c r="S266" s="227"/>
      <c r="T266" s="229">
        <f>SUM(T267:T290)</f>
        <v>0</v>
      </c>
      <c r="AR266" s="230" t="s">
        <v>87</v>
      </c>
      <c r="AT266" s="231" t="s">
        <v>78</v>
      </c>
      <c r="AU266" s="231" t="s">
        <v>87</v>
      </c>
      <c r="AY266" s="230" t="s">
        <v>162</v>
      </c>
      <c r="BK266" s="232">
        <f>SUM(BK267:BK290)</f>
        <v>0</v>
      </c>
    </row>
    <row r="267" s="1" customFormat="1" ht="25.5" customHeight="1">
      <c r="B267" s="48"/>
      <c r="C267" s="235" t="s">
        <v>424</v>
      </c>
      <c r="D267" s="235" t="s">
        <v>165</v>
      </c>
      <c r="E267" s="236" t="s">
        <v>902</v>
      </c>
      <c r="F267" s="237" t="s">
        <v>903</v>
      </c>
      <c r="G267" s="238" t="s">
        <v>614</v>
      </c>
      <c r="H267" s="239">
        <v>105.75</v>
      </c>
      <c r="I267" s="240"/>
      <c r="J267" s="239">
        <f>ROUND(I267*H267,1)</f>
        <v>0</v>
      </c>
      <c r="K267" s="237" t="s">
        <v>239</v>
      </c>
      <c r="L267" s="74"/>
      <c r="M267" s="241" t="s">
        <v>36</v>
      </c>
      <c r="N267" s="242" t="s">
        <v>50</v>
      </c>
      <c r="O267" s="49"/>
      <c r="P267" s="243">
        <f>O267*H267</f>
        <v>0</v>
      </c>
      <c r="Q267" s="243">
        <v>0</v>
      </c>
      <c r="R267" s="243">
        <f>Q267*H267</f>
        <v>0</v>
      </c>
      <c r="S267" s="243">
        <v>0</v>
      </c>
      <c r="T267" s="244">
        <f>S267*H267</f>
        <v>0</v>
      </c>
      <c r="AR267" s="25" t="s">
        <v>179</v>
      </c>
      <c r="AT267" s="25" t="s">
        <v>165</v>
      </c>
      <c r="AU267" s="25" t="s">
        <v>89</v>
      </c>
      <c r="AY267" s="25" t="s">
        <v>162</v>
      </c>
      <c r="BE267" s="245">
        <f>IF(N267="základní",J267,0)</f>
        <v>0</v>
      </c>
      <c r="BF267" s="245">
        <f>IF(N267="snížená",J267,0)</f>
        <v>0</v>
      </c>
      <c r="BG267" s="245">
        <f>IF(N267="zákl. přenesená",J267,0)</f>
        <v>0</v>
      </c>
      <c r="BH267" s="245">
        <f>IF(N267="sníž. přenesená",J267,0)</f>
        <v>0</v>
      </c>
      <c r="BI267" s="245">
        <f>IF(N267="nulová",J267,0)</f>
        <v>0</v>
      </c>
      <c r="BJ267" s="25" t="s">
        <v>87</v>
      </c>
      <c r="BK267" s="245">
        <f>ROUND(I267*H267,1)</f>
        <v>0</v>
      </c>
      <c r="BL267" s="25" t="s">
        <v>179</v>
      </c>
      <c r="BM267" s="25" t="s">
        <v>904</v>
      </c>
    </row>
    <row r="268" s="12" customFormat="1">
      <c r="B268" s="246"/>
      <c r="C268" s="247"/>
      <c r="D268" s="248" t="s">
        <v>171</v>
      </c>
      <c r="E268" s="249" t="s">
        <v>650</v>
      </c>
      <c r="F268" s="250" t="s">
        <v>905</v>
      </c>
      <c r="G268" s="247"/>
      <c r="H268" s="251">
        <v>105.75</v>
      </c>
      <c r="I268" s="252"/>
      <c r="J268" s="247"/>
      <c r="K268" s="247"/>
      <c r="L268" s="253"/>
      <c r="M268" s="254"/>
      <c r="N268" s="255"/>
      <c r="O268" s="255"/>
      <c r="P268" s="255"/>
      <c r="Q268" s="255"/>
      <c r="R268" s="255"/>
      <c r="S268" s="255"/>
      <c r="T268" s="256"/>
      <c r="AT268" s="257" t="s">
        <v>171</v>
      </c>
      <c r="AU268" s="257" t="s">
        <v>89</v>
      </c>
      <c r="AV268" s="12" t="s">
        <v>89</v>
      </c>
      <c r="AW268" s="12" t="s">
        <v>42</v>
      </c>
      <c r="AX268" s="12" t="s">
        <v>87</v>
      </c>
      <c r="AY268" s="257" t="s">
        <v>162</v>
      </c>
    </row>
    <row r="269" s="1" customFormat="1" ht="25.5" customHeight="1">
      <c r="B269" s="48"/>
      <c r="C269" s="235" t="s">
        <v>428</v>
      </c>
      <c r="D269" s="235" t="s">
        <v>165</v>
      </c>
      <c r="E269" s="236" t="s">
        <v>906</v>
      </c>
      <c r="F269" s="237" t="s">
        <v>907</v>
      </c>
      <c r="G269" s="238" t="s">
        <v>174</v>
      </c>
      <c r="H269" s="239">
        <v>173</v>
      </c>
      <c r="I269" s="240"/>
      <c r="J269" s="239">
        <f>ROUND(I269*H269,1)</f>
        <v>0</v>
      </c>
      <c r="K269" s="237" t="s">
        <v>239</v>
      </c>
      <c r="L269" s="74"/>
      <c r="M269" s="241" t="s">
        <v>36</v>
      </c>
      <c r="N269" s="242" t="s">
        <v>50</v>
      </c>
      <c r="O269" s="49"/>
      <c r="P269" s="243">
        <f>O269*H269</f>
        <v>0</v>
      </c>
      <c r="Q269" s="243">
        <v>0.0066</v>
      </c>
      <c r="R269" s="243">
        <f>Q269*H269</f>
        <v>1.1417999999999999</v>
      </c>
      <c r="S269" s="243">
        <v>0</v>
      </c>
      <c r="T269" s="244">
        <f>S269*H269</f>
        <v>0</v>
      </c>
      <c r="AR269" s="25" t="s">
        <v>179</v>
      </c>
      <c r="AT269" s="25" t="s">
        <v>165</v>
      </c>
      <c r="AU269" s="25" t="s">
        <v>89</v>
      </c>
      <c r="AY269" s="25" t="s">
        <v>162</v>
      </c>
      <c r="BE269" s="245">
        <f>IF(N269="základní",J269,0)</f>
        <v>0</v>
      </c>
      <c r="BF269" s="245">
        <f>IF(N269="snížená",J269,0)</f>
        <v>0</v>
      </c>
      <c r="BG269" s="245">
        <f>IF(N269="zákl. přenesená",J269,0)</f>
        <v>0</v>
      </c>
      <c r="BH269" s="245">
        <f>IF(N269="sníž. přenesená",J269,0)</f>
        <v>0</v>
      </c>
      <c r="BI269" s="245">
        <f>IF(N269="nulová",J269,0)</f>
        <v>0</v>
      </c>
      <c r="BJ269" s="25" t="s">
        <v>87</v>
      </c>
      <c r="BK269" s="245">
        <f>ROUND(I269*H269,1)</f>
        <v>0</v>
      </c>
      <c r="BL269" s="25" t="s">
        <v>179</v>
      </c>
      <c r="BM269" s="25" t="s">
        <v>908</v>
      </c>
    </row>
    <row r="270" s="1" customFormat="1" ht="16.5" customHeight="1">
      <c r="B270" s="48"/>
      <c r="C270" s="271" t="s">
        <v>432</v>
      </c>
      <c r="D270" s="271" t="s">
        <v>159</v>
      </c>
      <c r="E270" s="272" t="s">
        <v>909</v>
      </c>
      <c r="F270" s="273" t="s">
        <v>910</v>
      </c>
      <c r="G270" s="274" t="s">
        <v>174</v>
      </c>
      <c r="H270" s="275">
        <v>113</v>
      </c>
      <c r="I270" s="276"/>
      <c r="J270" s="275">
        <f>ROUND(I270*H270,1)</f>
        <v>0</v>
      </c>
      <c r="K270" s="273" t="s">
        <v>36</v>
      </c>
      <c r="L270" s="277"/>
      <c r="M270" s="278" t="s">
        <v>36</v>
      </c>
      <c r="N270" s="279" t="s">
        <v>50</v>
      </c>
      <c r="O270" s="49"/>
      <c r="P270" s="243">
        <f>O270*H270</f>
        <v>0</v>
      </c>
      <c r="Q270" s="243">
        <v>0.0073000000000000001</v>
      </c>
      <c r="R270" s="243">
        <f>Q270*H270</f>
        <v>0.82489999999999997</v>
      </c>
      <c r="S270" s="243">
        <v>0</v>
      </c>
      <c r="T270" s="244">
        <f>S270*H270</f>
        <v>0</v>
      </c>
      <c r="AR270" s="25" t="s">
        <v>195</v>
      </c>
      <c r="AT270" s="25" t="s">
        <v>159</v>
      </c>
      <c r="AU270" s="25" t="s">
        <v>89</v>
      </c>
      <c r="AY270" s="25" t="s">
        <v>162</v>
      </c>
      <c r="BE270" s="245">
        <f>IF(N270="základní",J270,0)</f>
        <v>0</v>
      </c>
      <c r="BF270" s="245">
        <f>IF(N270="snížená",J270,0)</f>
        <v>0</v>
      </c>
      <c r="BG270" s="245">
        <f>IF(N270="zákl. přenesená",J270,0)</f>
        <v>0</v>
      </c>
      <c r="BH270" s="245">
        <f>IF(N270="sníž. přenesená",J270,0)</f>
        <v>0</v>
      </c>
      <c r="BI270" s="245">
        <f>IF(N270="nulová",J270,0)</f>
        <v>0</v>
      </c>
      <c r="BJ270" s="25" t="s">
        <v>87</v>
      </c>
      <c r="BK270" s="245">
        <f>ROUND(I270*H270,1)</f>
        <v>0</v>
      </c>
      <c r="BL270" s="25" t="s">
        <v>179</v>
      </c>
      <c r="BM270" s="25" t="s">
        <v>911</v>
      </c>
    </row>
    <row r="271" s="1" customFormat="1" ht="16.5" customHeight="1">
      <c r="B271" s="48"/>
      <c r="C271" s="271" t="s">
        <v>436</v>
      </c>
      <c r="D271" s="271" t="s">
        <v>159</v>
      </c>
      <c r="E271" s="272" t="s">
        <v>912</v>
      </c>
      <c r="F271" s="273" t="s">
        <v>913</v>
      </c>
      <c r="G271" s="274" t="s">
        <v>174</v>
      </c>
      <c r="H271" s="275">
        <v>34</v>
      </c>
      <c r="I271" s="276"/>
      <c r="J271" s="275">
        <f>ROUND(I271*H271,1)</f>
        <v>0</v>
      </c>
      <c r="K271" s="273" t="s">
        <v>36</v>
      </c>
      <c r="L271" s="277"/>
      <c r="M271" s="278" t="s">
        <v>36</v>
      </c>
      <c r="N271" s="279" t="s">
        <v>50</v>
      </c>
      <c r="O271" s="49"/>
      <c r="P271" s="243">
        <f>O271*H271</f>
        <v>0</v>
      </c>
      <c r="Q271" s="243">
        <v>0</v>
      </c>
      <c r="R271" s="243">
        <f>Q271*H271</f>
        <v>0</v>
      </c>
      <c r="S271" s="243">
        <v>0</v>
      </c>
      <c r="T271" s="244">
        <f>S271*H271</f>
        <v>0</v>
      </c>
      <c r="AR271" s="25" t="s">
        <v>195</v>
      </c>
      <c r="AT271" s="25" t="s">
        <v>159</v>
      </c>
      <c r="AU271" s="25" t="s">
        <v>89</v>
      </c>
      <c r="AY271" s="25" t="s">
        <v>162</v>
      </c>
      <c r="BE271" s="245">
        <f>IF(N271="základní",J271,0)</f>
        <v>0</v>
      </c>
      <c r="BF271" s="245">
        <f>IF(N271="snížená",J271,0)</f>
        <v>0</v>
      </c>
      <c r="BG271" s="245">
        <f>IF(N271="zákl. přenesená",J271,0)</f>
        <v>0</v>
      </c>
      <c r="BH271" s="245">
        <f>IF(N271="sníž. přenesená",J271,0)</f>
        <v>0</v>
      </c>
      <c r="BI271" s="245">
        <f>IF(N271="nulová",J271,0)</f>
        <v>0</v>
      </c>
      <c r="BJ271" s="25" t="s">
        <v>87</v>
      </c>
      <c r="BK271" s="245">
        <f>ROUND(I271*H271,1)</f>
        <v>0</v>
      </c>
      <c r="BL271" s="25" t="s">
        <v>179</v>
      </c>
      <c r="BM271" s="25" t="s">
        <v>914</v>
      </c>
    </row>
    <row r="272" s="13" customFormat="1">
      <c r="B272" s="261"/>
      <c r="C272" s="262"/>
      <c r="D272" s="248" t="s">
        <v>171</v>
      </c>
      <c r="E272" s="263" t="s">
        <v>36</v>
      </c>
      <c r="F272" s="264" t="s">
        <v>776</v>
      </c>
      <c r="G272" s="262"/>
      <c r="H272" s="263" t="s">
        <v>36</v>
      </c>
      <c r="I272" s="265"/>
      <c r="J272" s="262"/>
      <c r="K272" s="262"/>
      <c r="L272" s="266"/>
      <c r="M272" s="267"/>
      <c r="N272" s="268"/>
      <c r="O272" s="268"/>
      <c r="P272" s="268"/>
      <c r="Q272" s="268"/>
      <c r="R272" s="268"/>
      <c r="S272" s="268"/>
      <c r="T272" s="269"/>
      <c r="AT272" s="270" t="s">
        <v>171</v>
      </c>
      <c r="AU272" s="270" t="s">
        <v>89</v>
      </c>
      <c r="AV272" s="13" t="s">
        <v>87</v>
      </c>
      <c r="AW272" s="13" t="s">
        <v>42</v>
      </c>
      <c r="AX272" s="13" t="s">
        <v>79</v>
      </c>
      <c r="AY272" s="270" t="s">
        <v>162</v>
      </c>
    </row>
    <row r="273" s="12" customFormat="1">
      <c r="B273" s="246"/>
      <c r="C273" s="247"/>
      <c r="D273" s="248" t="s">
        <v>171</v>
      </c>
      <c r="E273" s="249" t="s">
        <v>36</v>
      </c>
      <c r="F273" s="250" t="s">
        <v>324</v>
      </c>
      <c r="G273" s="247"/>
      <c r="H273" s="251">
        <v>22</v>
      </c>
      <c r="I273" s="252"/>
      <c r="J273" s="247"/>
      <c r="K273" s="247"/>
      <c r="L273" s="253"/>
      <c r="M273" s="254"/>
      <c r="N273" s="255"/>
      <c r="O273" s="255"/>
      <c r="P273" s="255"/>
      <c r="Q273" s="255"/>
      <c r="R273" s="255"/>
      <c r="S273" s="255"/>
      <c r="T273" s="256"/>
      <c r="AT273" s="257" t="s">
        <v>171</v>
      </c>
      <c r="AU273" s="257" t="s">
        <v>89</v>
      </c>
      <c r="AV273" s="12" t="s">
        <v>89</v>
      </c>
      <c r="AW273" s="12" t="s">
        <v>42</v>
      </c>
      <c r="AX273" s="12" t="s">
        <v>79</v>
      </c>
      <c r="AY273" s="257" t="s">
        <v>162</v>
      </c>
    </row>
    <row r="274" s="12" customFormat="1">
      <c r="B274" s="246"/>
      <c r="C274" s="247"/>
      <c r="D274" s="248" t="s">
        <v>171</v>
      </c>
      <c r="E274" s="249" t="s">
        <v>36</v>
      </c>
      <c r="F274" s="250" t="s">
        <v>211</v>
      </c>
      <c r="G274" s="247"/>
      <c r="H274" s="251">
        <v>12</v>
      </c>
      <c r="I274" s="252"/>
      <c r="J274" s="247"/>
      <c r="K274" s="247"/>
      <c r="L274" s="253"/>
      <c r="M274" s="254"/>
      <c r="N274" s="255"/>
      <c r="O274" s="255"/>
      <c r="P274" s="255"/>
      <c r="Q274" s="255"/>
      <c r="R274" s="255"/>
      <c r="S274" s="255"/>
      <c r="T274" s="256"/>
      <c r="AT274" s="257" t="s">
        <v>171</v>
      </c>
      <c r="AU274" s="257" t="s">
        <v>89</v>
      </c>
      <c r="AV274" s="12" t="s">
        <v>89</v>
      </c>
      <c r="AW274" s="12" t="s">
        <v>42</v>
      </c>
      <c r="AX274" s="12" t="s">
        <v>79</v>
      </c>
      <c r="AY274" s="257" t="s">
        <v>162</v>
      </c>
    </row>
    <row r="275" s="14" customFormat="1">
      <c r="B275" s="283"/>
      <c r="C275" s="284"/>
      <c r="D275" s="248" t="s">
        <v>171</v>
      </c>
      <c r="E275" s="285" t="s">
        <v>36</v>
      </c>
      <c r="F275" s="286" t="s">
        <v>679</v>
      </c>
      <c r="G275" s="284"/>
      <c r="H275" s="287">
        <v>34</v>
      </c>
      <c r="I275" s="288"/>
      <c r="J275" s="284"/>
      <c r="K275" s="284"/>
      <c r="L275" s="289"/>
      <c r="M275" s="290"/>
      <c r="N275" s="291"/>
      <c r="O275" s="291"/>
      <c r="P275" s="291"/>
      <c r="Q275" s="291"/>
      <c r="R275" s="291"/>
      <c r="S275" s="291"/>
      <c r="T275" s="292"/>
      <c r="AT275" s="293" t="s">
        <v>171</v>
      </c>
      <c r="AU275" s="293" t="s">
        <v>89</v>
      </c>
      <c r="AV275" s="14" t="s">
        <v>179</v>
      </c>
      <c r="AW275" s="14" t="s">
        <v>42</v>
      </c>
      <c r="AX275" s="14" t="s">
        <v>87</v>
      </c>
      <c r="AY275" s="293" t="s">
        <v>162</v>
      </c>
    </row>
    <row r="276" s="1" customFormat="1" ht="16.5" customHeight="1">
      <c r="B276" s="48"/>
      <c r="C276" s="271" t="s">
        <v>440</v>
      </c>
      <c r="D276" s="271" t="s">
        <v>159</v>
      </c>
      <c r="E276" s="272" t="s">
        <v>915</v>
      </c>
      <c r="F276" s="273" t="s">
        <v>916</v>
      </c>
      <c r="G276" s="274" t="s">
        <v>174</v>
      </c>
      <c r="H276" s="275">
        <v>26</v>
      </c>
      <c r="I276" s="276"/>
      <c r="J276" s="275">
        <f>ROUND(I276*H276,1)</f>
        <v>0</v>
      </c>
      <c r="K276" s="273" t="s">
        <v>36</v>
      </c>
      <c r="L276" s="277"/>
      <c r="M276" s="278" t="s">
        <v>36</v>
      </c>
      <c r="N276" s="279" t="s">
        <v>50</v>
      </c>
      <c r="O276" s="49"/>
      <c r="P276" s="243">
        <f>O276*H276</f>
        <v>0</v>
      </c>
      <c r="Q276" s="243">
        <v>0</v>
      </c>
      <c r="R276" s="243">
        <f>Q276*H276</f>
        <v>0</v>
      </c>
      <c r="S276" s="243">
        <v>0</v>
      </c>
      <c r="T276" s="244">
        <f>S276*H276</f>
        <v>0</v>
      </c>
      <c r="AR276" s="25" t="s">
        <v>195</v>
      </c>
      <c r="AT276" s="25" t="s">
        <v>159</v>
      </c>
      <c r="AU276" s="25" t="s">
        <v>89</v>
      </c>
      <c r="AY276" s="25" t="s">
        <v>162</v>
      </c>
      <c r="BE276" s="245">
        <f>IF(N276="základní",J276,0)</f>
        <v>0</v>
      </c>
      <c r="BF276" s="245">
        <f>IF(N276="snížená",J276,0)</f>
        <v>0</v>
      </c>
      <c r="BG276" s="245">
        <f>IF(N276="zákl. přenesená",J276,0)</f>
        <v>0</v>
      </c>
      <c r="BH276" s="245">
        <f>IF(N276="sníž. přenesená",J276,0)</f>
        <v>0</v>
      </c>
      <c r="BI276" s="245">
        <f>IF(N276="nulová",J276,0)</f>
        <v>0</v>
      </c>
      <c r="BJ276" s="25" t="s">
        <v>87</v>
      </c>
      <c r="BK276" s="245">
        <f>ROUND(I276*H276,1)</f>
        <v>0</v>
      </c>
      <c r="BL276" s="25" t="s">
        <v>179</v>
      </c>
      <c r="BM276" s="25" t="s">
        <v>917</v>
      </c>
    </row>
    <row r="277" s="13" customFormat="1">
      <c r="B277" s="261"/>
      <c r="C277" s="262"/>
      <c r="D277" s="248" t="s">
        <v>171</v>
      </c>
      <c r="E277" s="263" t="s">
        <v>36</v>
      </c>
      <c r="F277" s="264" t="s">
        <v>776</v>
      </c>
      <c r="G277" s="262"/>
      <c r="H277" s="263" t="s">
        <v>36</v>
      </c>
      <c r="I277" s="265"/>
      <c r="J277" s="262"/>
      <c r="K277" s="262"/>
      <c r="L277" s="266"/>
      <c r="M277" s="267"/>
      <c r="N277" s="268"/>
      <c r="O277" s="268"/>
      <c r="P277" s="268"/>
      <c r="Q277" s="268"/>
      <c r="R277" s="268"/>
      <c r="S277" s="268"/>
      <c r="T277" s="269"/>
      <c r="AT277" s="270" t="s">
        <v>171</v>
      </c>
      <c r="AU277" s="270" t="s">
        <v>89</v>
      </c>
      <c r="AV277" s="13" t="s">
        <v>87</v>
      </c>
      <c r="AW277" s="13" t="s">
        <v>42</v>
      </c>
      <c r="AX277" s="13" t="s">
        <v>79</v>
      </c>
      <c r="AY277" s="270" t="s">
        <v>162</v>
      </c>
    </row>
    <row r="278" s="12" customFormat="1">
      <c r="B278" s="246"/>
      <c r="C278" s="247"/>
      <c r="D278" s="248" t="s">
        <v>171</v>
      </c>
      <c r="E278" s="249" t="s">
        <v>36</v>
      </c>
      <c r="F278" s="250" t="s">
        <v>918</v>
      </c>
      <c r="G278" s="247"/>
      <c r="H278" s="251">
        <v>26</v>
      </c>
      <c r="I278" s="252"/>
      <c r="J278" s="247"/>
      <c r="K278" s="247"/>
      <c r="L278" s="253"/>
      <c r="M278" s="254"/>
      <c r="N278" s="255"/>
      <c r="O278" s="255"/>
      <c r="P278" s="255"/>
      <c r="Q278" s="255"/>
      <c r="R278" s="255"/>
      <c r="S278" s="255"/>
      <c r="T278" s="256"/>
      <c r="AT278" s="257" t="s">
        <v>171</v>
      </c>
      <c r="AU278" s="257" t="s">
        <v>89</v>
      </c>
      <c r="AV278" s="12" t="s">
        <v>89</v>
      </c>
      <c r="AW278" s="12" t="s">
        <v>42</v>
      </c>
      <c r="AX278" s="12" t="s">
        <v>87</v>
      </c>
      <c r="AY278" s="257" t="s">
        <v>162</v>
      </c>
    </row>
    <row r="279" s="1" customFormat="1" ht="25.5" customHeight="1">
      <c r="B279" s="48"/>
      <c r="C279" s="235" t="s">
        <v>444</v>
      </c>
      <c r="D279" s="235" t="s">
        <v>165</v>
      </c>
      <c r="E279" s="236" t="s">
        <v>919</v>
      </c>
      <c r="F279" s="237" t="s">
        <v>920</v>
      </c>
      <c r="G279" s="238" t="s">
        <v>614</v>
      </c>
      <c r="H279" s="239">
        <v>1.6299999999999999</v>
      </c>
      <c r="I279" s="240"/>
      <c r="J279" s="239">
        <f>ROUND(I279*H279,1)</f>
        <v>0</v>
      </c>
      <c r="K279" s="237" t="s">
        <v>239</v>
      </c>
      <c r="L279" s="74"/>
      <c r="M279" s="241" t="s">
        <v>36</v>
      </c>
      <c r="N279" s="242" t="s">
        <v>50</v>
      </c>
      <c r="O279" s="49"/>
      <c r="P279" s="243">
        <f>O279*H279</f>
        <v>0</v>
      </c>
      <c r="Q279" s="243">
        <v>0</v>
      </c>
      <c r="R279" s="243">
        <f>Q279*H279</f>
        <v>0</v>
      </c>
      <c r="S279" s="243">
        <v>0</v>
      </c>
      <c r="T279" s="244">
        <f>S279*H279</f>
        <v>0</v>
      </c>
      <c r="AR279" s="25" t="s">
        <v>179</v>
      </c>
      <c r="AT279" s="25" t="s">
        <v>165</v>
      </c>
      <c r="AU279" s="25" t="s">
        <v>89</v>
      </c>
      <c r="AY279" s="25" t="s">
        <v>162</v>
      </c>
      <c r="BE279" s="245">
        <f>IF(N279="základní",J279,0)</f>
        <v>0</v>
      </c>
      <c r="BF279" s="245">
        <f>IF(N279="snížená",J279,0)</f>
        <v>0</v>
      </c>
      <c r="BG279" s="245">
        <f>IF(N279="zákl. přenesená",J279,0)</f>
        <v>0</v>
      </c>
      <c r="BH279" s="245">
        <f>IF(N279="sníž. přenesená",J279,0)</f>
        <v>0</v>
      </c>
      <c r="BI279" s="245">
        <f>IF(N279="nulová",J279,0)</f>
        <v>0</v>
      </c>
      <c r="BJ279" s="25" t="s">
        <v>87</v>
      </c>
      <c r="BK279" s="245">
        <f>ROUND(I279*H279,1)</f>
        <v>0</v>
      </c>
      <c r="BL279" s="25" t="s">
        <v>179</v>
      </c>
      <c r="BM279" s="25" t="s">
        <v>921</v>
      </c>
    </row>
    <row r="280" s="12" customFormat="1">
      <c r="B280" s="246"/>
      <c r="C280" s="247"/>
      <c r="D280" s="248" t="s">
        <v>171</v>
      </c>
      <c r="E280" s="249" t="s">
        <v>36</v>
      </c>
      <c r="F280" s="250" t="s">
        <v>922</v>
      </c>
      <c r="G280" s="247"/>
      <c r="H280" s="251">
        <v>0.69999999999999996</v>
      </c>
      <c r="I280" s="252"/>
      <c r="J280" s="247"/>
      <c r="K280" s="247"/>
      <c r="L280" s="253"/>
      <c r="M280" s="254"/>
      <c r="N280" s="255"/>
      <c r="O280" s="255"/>
      <c r="P280" s="255"/>
      <c r="Q280" s="255"/>
      <c r="R280" s="255"/>
      <c r="S280" s="255"/>
      <c r="T280" s="256"/>
      <c r="AT280" s="257" t="s">
        <v>171</v>
      </c>
      <c r="AU280" s="257" t="s">
        <v>89</v>
      </c>
      <c r="AV280" s="12" t="s">
        <v>89</v>
      </c>
      <c r="AW280" s="12" t="s">
        <v>42</v>
      </c>
      <c r="AX280" s="12" t="s">
        <v>79</v>
      </c>
      <c r="AY280" s="257" t="s">
        <v>162</v>
      </c>
    </row>
    <row r="281" s="12" customFormat="1">
      <c r="B281" s="246"/>
      <c r="C281" s="247"/>
      <c r="D281" s="248" t="s">
        <v>171</v>
      </c>
      <c r="E281" s="249" t="s">
        <v>36</v>
      </c>
      <c r="F281" s="250" t="s">
        <v>923</v>
      </c>
      <c r="G281" s="247"/>
      <c r="H281" s="251">
        <v>0.25</v>
      </c>
      <c r="I281" s="252"/>
      <c r="J281" s="247"/>
      <c r="K281" s="247"/>
      <c r="L281" s="253"/>
      <c r="M281" s="254"/>
      <c r="N281" s="255"/>
      <c r="O281" s="255"/>
      <c r="P281" s="255"/>
      <c r="Q281" s="255"/>
      <c r="R281" s="255"/>
      <c r="S281" s="255"/>
      <c r="T281" s="256"/>
      <c r="AT281" s="257" t="s">
        <v>171</v>
      </c>
      <c r="AU281" s="257" t="s">
        <v>89</v>
      </c>
      <c r="AV281" s="12" t="s">
        <v>89</v>
      </c>
      <c r="AW281" s="12" t="s">
        <v>42</v>
      </c>
      <c r="AX281" s="12" t="s">
        <v>79</v>
      </c>
      <c r="AY281" s="257" t="s">
        <v>162</v>
      </c>
    </row>
    <row r="282" s="12" customFormat="1">
      <c r="B282" s="246"/>
      <c r="C282" s="247"/>
      <c r="D282" s="248" t="s">
        <v>171</v>
      </c>
      <c r="E282" s="249" t="s">
        <v>36</v>
      </c>
      <c r="F282" s="250" t="s">
        <v>924</v>
      </c>
      <c r="G282" s="247"/>
      <c r="H282" s="251">
        <v>0.089999999999999997</v>
      </c>
      <c r="I282" s="252"/>
      <c r="J282" s="247"/>
      <c r="K282" s="247"/>
      <c r="L282" s="253"/>
      <c r="M282" s="254"/>
      <c r="N282" s="255"/>
      <c r="O282" s="255"/>
      <c r="P282" s="255"/>
      <c r="Q282" s="255"/>
      <c r="R282" s="255"/>
      <c r="S282" s="255"/>
      <c r="T282" s="256"/>
      <c r="AT282" s="257" t="s">
        <v>171</v>
      </c>
      <c r="AU282" s="257" t="s">
        <v>89</v>
      </c>
      <c r="AV282" s="12" t="s">
        <v>89</v>
      </c>
      <c r="AW282" s="12" t="s">
        <v>42</v>
      </c>
      <c r="AX282" s="12" t="s">
        <v>79</v>
      </c>
      <c r="AY282" s="257" t="s">
        <v>162</v>
      </c>
    </row>
    <row r="283" s="12" customFormat="1">
      <c r="B283" s="246"/>
      <c r="C283" s="247"/>
      <c r="D283" s="248" t="s">
        <v>171</v>
      </c>
      <c r="E283" s="249" t="s">
        <v>36</v>
      </c>
      <c r="F283" s="250" t="s">
        <v>925</v>
      </c>
      <c r="G283" s="247"/>
      <c r="H283" s="251">
        <v>0.58999999999999997</v>
      </c>
      <c r="I283" s="252"/>
      <c r="J283" s="247"/>
      <c r="K283" s="247"/>
      <c r="L283" s="253"/>
      <c r="M283" s="254"/>
      <c r="N283" s="255"/>
      <c r="O283" s="255"/>
      <c r="P283" s="255"/>
      <c r="Q283" s="255"/>
      <c r="R283" s="255"/>
      <c r="S283" s="255"/>
      <c r="T283" s="256"/>
      <c r="AT283" s="257" t="s">
        <v>171</v>
      </c>
      <c r="AU283" s="257" t="s">
        <v>89</v>
      </c>
      <c r="AV283" s="12" t="s">
        <v>89</v>
      </c>
      <c r="AW283" s="12" t="s">
        <v>42</v>
      </c>
      <c r="AX283" s="12" t="s">
        <v>79</v>
      </c>
      <c r="AY283" s="257" t="s">
        <v>162</v>
      </c>
    </row>
    <row r="284" s="14" customFormat="1">
      <c r="B284" s="283"/>
      <c r="C284" s="284"/>
      <c r="D284" s="248" t="s">
        <v>171</v>
      </c>
      <c r="E284" s="285" t="s">
        <v>36</v>
      </c>
      <c r="F284" s="286" t="s">
        <v>679</v>
      </c>
      <c r="G284" s="284"/>
      <c r="H284" s="287">
        <v>1.6299999999999999</v>
      </c>
      <c r="I284" s="288"/>
      <c r="J284" s="284"/>
      <c r="K284" s="284"/>
      <c r="L284" s="289"/>
      <c r="M284" s="290"/>
      <c r="N284" s="291"/>
      <c r="O284" s="291"/>
      <c r="P284" s="291"/>
      <c r="Q284" s="291"/>
      <c r="R284" s="291"/>
      <c r="S284" s="291"/>
      <c r="T284" s="292"/>
      <c r="AT284" s="293" t="s">
        <v>171</v>
      </c>
      <c r="AU284" s="293" t="s">
        <v>89</v>
      </c>
      <c r="AV284" s="14" t="s">
        <v>179</v>
      </c>
      <c r="AW284" s="14" t="s">
        <v>42</v>
      </c>
      <c r="AX284" s="14" t="s">
        <v>87</v>
      </c>
      <c r="AY284" s="293" t="s">
        <v>162</v>
      </c>
    </row>
    <row r="285" s="1" customFormat="1" ht="25.5" customHeight="1">
      <c r="B285" s="48"/>
      <c r="C285" s="235" t="s">
        <v>448</v>
      </c>
      <c r="D285" s="235" t="s">
        <v>165</v>
      </c>
      <c r="E285" s="236" t="s">
        <v>926</v>
      </c>
      <c r="F285" s="237" t="s">
        <v>927</v>
      </c>
      <c r="G285" s="238" t="s">
        <v>648</v>
      </c>
      <c r="H285" s="239">
        <v>40.520000000000003</v>
      </c>
      <c r="I285" s="240"/>
      <c r="J285" s="239">
        <f>ROUND(I285*H285,1)</f>
        <v>0</v>
      </c>
      <c r="K285" s="237" t="s">
        <v>239</v>
      </c>
      <c r="L285" s="74"/>
      <c r="M285" s="241" t="s">
        <v>36</v>
      </c>
      <c r="N285" s="242" t="s">
        <v>50</v>
      </c>
      <c r="O285" s="49"/>
      <c r="P285" s="243">
        <f>O285*H285</f>
        <v>0</v>
      </c>
      <c r="Q285" s="243">
        <v>0.0063926399999999998</v>
      </c>
      <c r="R285" s="243">
        <f>Q285*H285</f>
        <v>0.2590297728</v>
      </c>
      <c r="S285" s="243">
        <v>0</v>
      </c>
      <c r="T285" s="244">
        <f>S285*H285</f>
        <v>0</v>
      </c>
      <c r="AR285" s="25" t="s">
        <v>179</v>
      </c>
      <c r="AT285" s="25" t="s">
        <v>165</v>
      </c>
      <c r="AU285" s="25" t="s">
        <v>89</v>
      </c>
      <c r="AY285" s="25" t="s">
        <v>162</v>
      </c>
      <c r="BE285" s="245">
        <f>IF(N285="základní",J285,0)</f>
        <v>0</v>
      </c>
      <c r="BF285" s="245">
        <f>IF(N285="snížená",J285,0)</f>
        <v>0</v>
      </c>
      <c r="BG285" s="245">
        <f>IF(N285="zákl. přenesená",J285,0)</f>
        <v>0</v>
      </c>
      <c r="BH285" s="245">
        <f>IF(N285="sníž. přenesená",J285,0)</f>
        <v>0</v>
      </c>
      <c r="BI285" s="245">
        <f>IF(N285="nulová",J285,0)</f>
        <v>0</v>
      </c>
      <c r="BJ285" s="25" t="s">
        <v>87</v>
      </c>
      <c r="BK285" s="245">
        <f>ROUND(I285*H285,1)</f>
        <v>0</v>
      </c>
      <c r="BL285" s="25" t="s">
        <v>179</v>
      </c>
      <c r="BM285" s="25" t="s">
        <v>928</v>
      </c>
    </row>
    <row r="286" s="12" customFormat="1">
      <c r="B286" s="246"/>
      <c r="C286" s="247"/>
      <c r="D286" s="248" t="s">
        <v>171</v>
      </c>
      <c r="E286" s="249" t="s">
        <v>36</v>
      </c>
      <c r="F286" s="250" t="s">
        <v>929</v>
      </c>
      <c r="G286" s="247"/>
      <c r="H286" s="251">
        <v>9.3599999999999994</v>
      </c>
      <c r="I286" s="252"/>
      <c r="J286" s="247"/>
      <c r="K286" s="247"/>
      <c r="L286" s="253"/>
      <c r="M286" s="254"/>
      <c r="N286" s="255"/>
      <c r="O286" s="255"/>
      <c r="P286" s="255"/>
      <c r="Q286" s="255"/>
      <c r="R286" s="255"/>
      <c r="S286" s="255"/>
      <c r="T286" s="256"/>
      <c r="AT286" s="257" t="s">
        <v>171</v>
      </c>
      <c r="AU286" s="257" t="s">
        <v>89</v>
      </c>
      <c r="AV286" s="12" t="s">
        <v>89</v>
      </c>
      <c r="AW286" s="12" t="s">
        <v>42</v>
      </c>
      <c r="AX286" s="12" t="s">
        <v>79</v>
      </c>
      <c r="AY286" s="257" t="s">
        <v>162</v>
      </c>
    </row>
    <row r="287" s="12" customFormat="1">
      <c r="B287" s="246"/>
      <c r="C287" s="247"/>
      <c r="D287" s="248" t="s">
        <v>171</v>
      </c>
      <c r="E287" s="249" t="s">
        <v>36</v>
      </c>
      <c r="F287" s="250" t="s">
        <v>930</v>
      </c>
      <c r="G287" s="247"/>
      <c r="H287" s="251">
        <v>8.4000000000000004</v>
      </c>
      <c r="I287" s="252"/>
      <c r="J287" s="247"/>
      <c r="K287" s="247"/>
      <c r="L287" s="253"/>
      <c r="M287" s="254"/>
      <c r="N287" s="255"/>
      <c r="O287" s="255"/>
      <c r="P287" s="255"/>
      <c r="Q287" s="255"/>
      <c r="R287" s="255"/>
      <c r="S287" s="255"/>
      <c r="T287" s="256"/>
      <c r="AT287" s="257" t="s">
        <v>171</v>
      </c>
      <c r="AU287" s="257" t="s">
        <v>89</v>
      </c>
      <c r="AV287" s="12" t="s">
        <v>89</v>
      </c>
      <c r="AW287" s="12" t="s">
        <v>42</v>
      </c>
      <c r="AX287" s="12" t="s">
        <v>79</v>
      </c>
      <c r="AY287" s="257" t="s">
        <v>162</v>
      </c>
    </row>
    <row r="288" s="12" customFormat="1">
      <c r="B288" s="246"/>
      <c r="C288" s="247"/>
      <c r="D288" s="248" t="s">
        <v>171</v>
      </c>
      <c r="E288" s="249" t="s">
        <v>36</v>
      </c>
      <c r="F288" s="250" t="s">
        <v>931</v>
      </c>
      <c r="G288" s="247"/>
      <c r="H288" s="251">
        <v>2.98</v>
      </c>
      <c r="I288" s="252"/>
      <c r="J288" s="247"/>
      <c r="K288" s="247"/>
      <c r="L288" s="253"/>
      <c r="M288" s="254"/>
      <c r="N288" s="255"/>
      <c r="O288" s="255"/>
      <c r="P288" s="255"/>
      <c r="Q288" s="255"/>
      <c r="R288" s="255"/>
      <c r="S288" s="255"/>
      <c r="T288" s="256"/>
      <c r="AT288" s="257" t="s">
        <v>171</v>
      </c>
      <c r="AU288" s="257" t="s">
        <v>89</v>
      </c>
      <c r="AV288" s="12" t="s">
        <v>89</v>
      </c>
      <c r="AW288" s="12" t="s">
        <v>42</v>
      </c>
      <c r="AX288" s="12" t="s">
        <v>79</v>
      </c>
      <c r="AY288" s="257" t="s">
        <v>162</v>
      </c>
    </row>
    <row r="289" s="12" customFormat="1">
      <c r="B289" s="246"/>
      <c r="C289" s="247"/>
      <c r="D289" s="248" t="s">
        <v>171</v>
      </c>
      <c r="E289" s="249" t="s">
        <v>36</v>
      </c>
      <c r="F289" s="250" t="s">
        <v>932</v>
      </c>
      <c r="G289" s="247"/>
      <c r="H289" s="251">
        <v>19.780000000000001</v>
      </c>
      <c r="I289" s="252"/>
      <c r="J289" s="247"/>
      <c r="K289" s="247"/>
      <c r="L289" s="253"/>
      <c r="M289" s="254"/>
      <c r="N289" s="255"/>
      <c r="O289" s="255"/>
      <c r="P289" s="255"/>
      <c r="Q289" s="255"/>
      <c r="R289" s="255"/>
      <c r="S289" s="255"/>
      <c r="T289" s="256"/>
      <c r="AT289" s="257" t="s">
        <v>171</v>
      </c>
      <c r="AU289" s="257" t="s">
        <v>89</v>
      </c>
      <c r="AV289" s="12" t="s">
        <v>89</v>
      </c>
      <c r="AW289" s="12" t="s">
        <v>42</v>
      </c>
      <c r="AX289" s="12" t="s">
        <v>79</v>
      </c>
      <c r="AY289" s="257" t="s">
        <v>162</v>
      </c>
    </row>
    <row r="290" s="14" customFormat="1">
      <c r="B290" s="283"/>
      <c r="C290" s="284"/>
      <c r="D290" s="248" t="s">
        <v>171</v>
      </c>
      <c r="E290" s="285" t="s">
        <v>36</v>
      </c>
      <c r="F290" s="286" t="s">
        <v>679</v>
      </c>
      <c r="G290" s="284"/>
      <c r="H290" s="287">
        <v>40.520000000000003</v>
      </c>
      <c r="I290" s="288"/>
      <c r="J290" s="284"/>
      <c r="K290" s="284"/>
      <c r="L290" s="289"/>
      <c r="M290" s="290"/>
      <c r="N290" s="291"/>
      <c r="O290" s="291"/>
      <c r="P290" s="291"/>
      <c r="Q290" s="291"/>
      <c r="R290" s="291"/>
      <c r="S290" s="291"/>
      <c r="T290" s="292"/>
      <c r="AT290" s="293" t="s">
        <v>171</v>
      </c>
      <c r="AU290" s="293" t="s">
        <v>89</v>
      </c>
      <c r="AV290" s="14" t="s">
        <v>179</v>
      </c>
      <c r="AW290" s="14" t="s">
        <v>42</v>
      </c>
      <c r="AX290" s="14" t="s">
        <v>87</v>
      </c>
      <c r="AY290" s="293" t="s">
        <v>162</v>
      </c>
    </row>
    <row r="291" s="11" customFormat="1" ht="29.88" customHeight="1">
      <c r="B291" s="219"/>
      <c r="C291" s="220"/>
      <c r="D291" s="221" t="s">
        <v>78</v>
      </c>
      <c r="E291" s="233" t="s">
        <v>183</v>
      </c>
      <c r="F291" s="233" t="s">
        <v>933</v>
      </c>
      <c r="G291" s="220"/>
      <c r="H291" s="220"/>
      <c r="I291" s="223"/>
      <c r="J291" s="234">
        <f>BK291</f>
        <v>0</v>
      </c>
      <c r="K291" s="220"/>
      <c r="L291" s="225"/>
      <c r="M291" s="226"/>
      <c r="N291" s="227"/>
      <c r="O291" s="227"/>
      <c r="P291" s="228">
        <f>SUM(P292:P315)</f>
        <v>0</v>
      </c>
      <c r="Q291" s="227"/>
      <c r="R291" s="228">
        <f>SUM(R292:R315)</f>
        <v>0</v>
      </c>
      <c r="S291" s="227"/>
      <c r="T291" s="229">
        <f>SUM(T292:T315)</f>
        <v>0</v>
      </c>
      <c r="AR291" s="230" t="s">
        <v>87</v>
      </c>
      <c r="AT291" s="231" t="s">
        <v>78</v>
      </c>
      <c r="AU291" s="231" t="s">
        <v>87</v>
      </c>
      <c r="AY291" s="230" t="s">
        <v>162</v>
      </c>
      <c r="BK291" s="232">
        <f>SUM(BK292:BK315)</f>
        <v>0</v>
      </c>
    </row>
    <row r="292" s="1" customFormat="1" ht="25.5" customHeight="1">
      <c r="B292" s="48"/>
      <c r="C292" s="235" t="s">
        <v>454</v>
      </c>
      <c r="D292" s="235" t="s">
        <v>165</v>
      </c>
      <c r="E292" s="236" t="s">
        <v>934</v>
      </c>
      <c r="F292" s="237" t="s">
        <v>935</v>
      </c>
      <c r="G292" s="238" t="s">
        <v>648</v>
      </c>
      <c r="H292" s="239">
        <v>847.5</v>
      </c>
      <c r="I292" s="240"/>
      <c r="J292" s="239">
        <f>ROUND(I292*H292,1)</f>
        <v>0</v>
      </c>
      <c r="K292" s="237" t="s">
        <v>239</v>
      </c>
      <c r="L292" s="74"/>
      <c r="M292" s="241" t="s">
        <v>36</v>
      </c>
      <c r="N292" s="242" t="s">
        <v>50</v>
      </c>
      <c r="O292" s="49"/>
      <c r="P292" s="243">
        <f>O292*H292</f>
        <v>0</v>
      </c>
      <c r="Q292" s="243">
        <v>0</v>
      </c>
      <c r="R292" s="243">
        <f>Q292*H292</f>
        <v>0</v>
      </c>
      <c r="S292" s="243">
        <v>0</v>
      </c>
      <c r="T292" s="244">
        <f>S292*H292</f>
        <v>0</v>
      </c>
      <c r="AR292" s="25" t="s">
        <v>179</v>
      </c>
      <c r="AT292" s="25" t="s">
        <v>165</v>
      </c>
      <c r="AU292" s="25" t="s">
        <v>89</v>
      </c>
      <c r="AY292" s="25" t="s">
        <v>162</v>
      </c>
      <c r="BE292" s="245">
        <f>IF(N292="základní",J292,0)</f>
        <v>0</v>
      </c>
      <c r="BF292" s="245">
        <f>IF(N292="snížená",J292,0)</f>
        <v>0</v>
      </c>
      <c r="BG292" s="245">
        <f>IF(N292="zákl. přenesená",J292,0)</f>
        <v>0</v>
      </c>
      <c r="BH292" s="245">
        <f>IF(N292="sníž. přenesená",J292,0)</f>
        <v>0</v>
      </c>
      <c r="BI292" s="245">
        <f>IF(N292="nulová",J292,0)</f>
        <v>0</v>
      </c>
      <c r="BJ292" s="25" t="s">
        <v>87</v>
      </c>
      <c r="BK292" s="245">
        <f>ROUND(I292*H292,1)</f>
        <v>0</v>
      </c>
      <c r="BL292" s="25" t="s">
        <v>179</v>
      </c>
      <c r="BM292" s="25" t="s">
        <v>936</v>
      </c>
    </row>
    <row r="293" s="12" customFormat="1">
      <c r="B293" s="246"/>
      <c r="C293" s="247"/>
      <c r="D293" s="248" t="s">
        <v>171</v>
      </c>
      <c r="E293" s="249" t="s">
        <v>36</v>
      </c>
      <c r="F293" s="250" t="s">
        <v>683</v>
      </c>
      <c r="G293" s="247"/>
      <c r="H293" s="251">
        <v>607.5</v>
      </c>
      <c r="I293" s="252"/>
      <c r="J293" s="247"/>
      <c r="K293" s="247"/>
      <c r="L293" s="253"/>
      <c r="M293" s="254"/>
      <c r="N293" s="255"/>
      <c r="O293" s="255"/>
      <c r="P293" s="255"/>
      <c r="Q293" s="255"/>
      <c r="R293" s="255"/>
      <c r="S293" s="255"/>
      <c r="T293" s="256"/>
      <c r="AT293" s="257" t="s">
        <v>171</v>
      </c>
      <c r="AU293" s="257" t="s">
        <v>89</v>
      </c>
      <c r="AV293" s="12" t="s">
        <v>89</v>
      </c>
      <c r="AW293" s="12" t="s">
        <v>42</v>
      </c>
      <c r="AX293" s="12" t="s">
        <v>79</v>
      </c>
      <c r="AY293" s="257" t="s">
        <v>162</v>
      </c>
    </row>
    <row r="294" s="12" customFormat="1">
      <c r="B294" s="246"/>
      <c r="C294" s="247"/>
      <c r="D294" s="248" t="s">
        <v>171</v>
      </c>
      <c r="E294" s="249" t="s">
        <v>36</v>
      </c>
      <c r="F294" s="250" t="s">
        <v>687</v>
      </c>
      <c r="G294" s="247"/>
      <c r="H294" s="251">
        <v>240</v>
      </c>
      <c r="I294" s="252"/>
      <c r="J294" s="247"/>
      <c r="K294" s="247"/>
      <c r="L294" s="253"/>
      <c r="M294" s="254"/>
      <c r="N294" s="255"/>
      <c r="O294" s="255"/>
      <c r="P294" s="255"/>
      <c r="Q294" s="255"/>
      <c r="R294" s="255"/>
      <c r="S294" s="255"/>
      <c r="T294" s="256"/>
      <c r="AT294" s="257" t="s">
        <v>171</v>
      </c>
      <c r="AU294" s="257" t="s">
        <v>89</v>
      </c>
      <c r="AV294" s="12" t="s">
        <v>89</v>
      </c>
      <c r="AW294" s="12" t="s">
        <v>42</v>
      </c>
      <c r="AX294" s="12" t="s">
        <v>79</v>
      </c>
      <c r="AY294" s="257" t="s">
        <v>162</v>
      </c>
    </row>
    <row r="295" s="14" customFormat="1">
      <c r="B295" s="283"/>
      <c r="C295" s="284"/>
      <c r="D295" s="248" t="s">
        <v>171</v>
      </c>
      <c r="E295" s="285" t="s">
        <v>36</v>
      </c>
      <c r="F295" s="286" t="s">
        <v>679</v>
      </c>
      <c r="G295" s="284"/>
      <c r="H295" s="287">
        <v>847.5</v>
      </c>
      <c r="I295" s="288"/>
      <c r="J295" s="284"/>
      <c r="K295" s="284"/>
      <c r="L295" s="289"/>
      <c r="M295" s="290"/>
      <c r="N295" s="291"/>
      <c r="O295" s="291"/>
      <c r="P295" s="291"/>
      <c r="Q295" s="291"/>
      <c r="R295" s="291"/>
      <c r="S295" s="291"/>
      <c r="T295" s="292"/>
      <c r="AT295" s="293" t="s">
        <v>171</v>
      </c>
      <c r="AU295" s="293" t="s">
        <v>89</v>
      </c>
      <c r="AV295" s="14" t="s">
        <v>179</v>
      </c>
      <c r="AW295" s="14" t="s">
        <v>42</v>
      </c>
      <c r="AX295" s="14" t="s">
        <v>87</v>
      </c>
      <c r="AY295" s="293" t="s">
        <v>162</v>
      </c>
    </row>
    <row r="296" s="1" customFormat="1" ht="25.5" customHeight="1">
      <c r="B296" s="48"/>
      <c r="C296" s="235" t="s">
        <v>458</v>
      </c>
      <c r="D296" s="235" t="s">
        <v>165</v>
      </c>
      <c r="E296" s="236" t="s">
        <v>937</v>
      </c>
      <c r="F296" s="237" t="s">
        <v>938</v>
      </c>
      <c r="G296" s="238" t="s">
        <v>648</v>
      </c>
      <c r="H296" s="239">
        <v>780</v>
      </c>
      <c r="I296" s="240"/>
      <c r="J296" s="239">
        <f>ROUND(I296*H296,1)</f>
        <v>0</v>
      </c>
      <c r="K296" s="237" t="s">
        <v>239</v>
      </c>
      <c r="L296" s="74"/>
      <c r="M296" s="241" t="s">
        <v>36</v>
      </c>
      <c r="N296" s="242" t="s">
        <v>50</v>
      </c>
      <c r="O296" s="49"/>
      <c r="P296" s="243">
        <f>O296*H296</f>
        <v>0</v>
      </c>
      <c r="Q296" s="243">
        <v>0</v>
      </c>
      <c r="R296" s="243">
        <f>Q296*H296</f>
        <v>0</v>
      </c>
      <c r="S296" s="243">
        <v>0</v>
      </c>
      <c r="T296" s="244">
        <f>S296*H296</f>
        <v>0</v>
      </c>
      <c r="AR296" s="25" t="s">
        <v>179</v>
      </c>
      <c r="AT296" s="25" t="s">
        <v>165</v>
      </c>
      <c r="AU296" s="25" t="s">
        <v>89</v>
      </c>
      <c r="AY296" s="25" t="s">
        <v>162</v>
      </c>
      <c r="BE296" s="245">
        <f>IF(N296="základní",J296,0)</f>
        <v>0</v>
      </c>
      <c r="BF296" s="245">
        <f>IF(N296="snížená",J296,0)</f>
        <v>0</v>
      </c>
      <c r="BG296" s="245">
        <f>IF(N296="zákl. přenesená",J296,0)</f>
        <v>0</v>
      </c>
      <c r="BH296" s="245">
        <f>IF(N296="sníž. přenesená",J296,0)</f>
        <v>0</v>
      </c>
      <c r="BI296" s="245">
        <f>IF(N296="nulová",J296,0)</f>
        <v>0</v>
      </c>
      <c r="BJ296" s="25" t="s">
        <v>87</v>
      </c>
      <c r="BK296" s="245">
        <f>ROUND(I296*H296,1)</f>
        <v>0</v>
      </c>
      <c r="BL296" s="25" t="s">
        <v>179</v>
      </c>
      <c r="BM296" s="25" t="s">
        <v>939</v>
      </c>
    </row>
    <row r="297" s="12" customFormat="1">
      <c r="B297" s="246"/>
      <c r="C297" s="247"/>
      <c r="D297" s="248" t="s">
        <v>171</v>
      </c>
      <c r="E297" s="249" t="s">
        <v>36</v>
      </c>
      <c r="F297" s="250" t="s">
        <v>678</v>
      </c>
      <c r="G297" s="247"/>
      <c r="H297" s="251">
        <v>780</v>
      </c>
      <c r="I297" s="252"/>
      <c r="J297" s="247"/>
      <c r="K297" s="247"/>
      <c r="L297" s="253"/>
      <c r="M297" s="254"/>
      <c r="N297" s="255"/>
      <c r="O297" s="255"/>
      <c r="P297" s="255"/>
      <c r="Q297" s="255"/>
      <c r="R297" s="255"/>
      <c r="S297" s="255"/>
      <c r="T297" s="256"/>
      <c r="AT297" s="257" t="s">
        <v>171</v>
      </c>
      <c r="AU297" s="257" t="s">
        <v>89</v>
      </c>
      <c r="AV297" s="12" t="s">
        <v>89</v>
      </c>
      <c r="AW297" s="12" t="s">
        <v>42</v>
      </c>
      <c r="AX297" s="12" t="s">
        <v>79</v>
      </c>
      <c r="AY297" s="257" t="s">
        <v>162</v>
      </c>
    </row>
    <row r="298" s="14" customFormat="1">
      <c r="B298" s="283"/>
      <c r="C298" s="284"/>
      <c r="D298" s="248" t="s">
        <v>171</v>
      </c>
      <c r="E298" s="285" t="s">
        <v>36</v>
      </c>
      <c r="F298" s="286" t="s">
        <v>679</v>
      </c>
      <c r="G298" s="284"/>
      <c r="H298" s="287">
        <v>780</v>
      </c>
      <c r="I298" s="288"/>
      <c r="J298" s="284"/>
      <c r="K298" s="284"/>
      <c r="L298" s="289"/>
      <c r="M298" s="290"/>
      <c r="N298" s="291"/>
      <c r="O298" s="291"/>
      <c r="P298" s="291"/>
      <c r="Q298" s="291"/>
      <c r="R298" s="291"/>
      <c r="S298" s="291"/>
      <c r="T298" s="292"/>
      <c r="AT298" s="293" t="s">
        <v>171</v>
      </c>
      <c r="AU298" s="293" t="s">
        <v>89</v>
      </c>
      <c r="AV298" s="14" t="s">
        <v>179</v>
      </c>
      <c r="AW298" s="14" t="s">
        <v>42</v>
      </c>
      <c r="AX298" s="14" t="s">
        <v>87</v>
      </c>
      <c r="AY298" s="293" t="s">
        <v>162</v>
      </c>
    </row>
    <row r="299" s="1" customFormat="1" ht="25.5" customHeight="1">
      <c r="B299" s="48"/>
      <c r="C299" s="235" t="s">
        <v>464</v>
      </c>
      <c r="D299" s="235" t="s">
        <v>165</v>
      </c>
      <c r="E299" s="236" t="s">
        <v>940</v>
      </c>
      <c r="F299" s="237" t="s">
        <v>941</v>
      </c>
      <c r="G299" s="238" t="s">
        <v>648</v>
      </c>
      <c r="H299" s="239">
        <v>607.5</v>
      </c>
      <c r="I299" s="240"/>
      <c r="J299" s="239">
        <f>ROUND(I299*H299,1)</f>
        <v>0</v>
      </c>
      <c r="K299" s="237" t="s">
        <v>239</v>
      </c>
      <c r="L299" s="74"/>
      <c r="M299" s="241" t="s">
        <v>36</v>
      </c>
      <c r="N299" s="242" t="s">
        <v>50</v>
      </c>
      <c r="O299" s="49"/>
      <c r="P299" s="243">
        <f>O299*H299</f>
        <v>0</v>
      </c>
      <c r="Q299" s="243">
        <v>0</v>
      </c>
      <c r="R299" s="243">
        <f>Q299*H299</f>
        <v>0</v>
      </c>
      <c r="S299" s="243">
        <v>0</v>
      </c>
      <c r="T299" s="244">
        <f>S299*H299</f>
        <v>0</v>
      </c>
      <c r="AR299" s="25" t="s">
        <v>179</v>
      </c>
      <c r="AT299" s="25" t="s">
        <v>165</v>
      </c>
      <c r="AU299" s="25" t="s">
        <v>89</v>
      </c>
      <c r="AY299" s="25" t="s">
        <v>162</v>
      </c>
      <c r="BE299" s="245">
        <f>IF(N299="základní",J299,0)</f>
        <v>0</v>
      </c>
      <c r="BF299" s="245">
        <f>IF(N299="snížená",J299,0)</f>
        <v>0</v>
      </c>
      <c r="BG299" s="245">
        <f>IF(N299="zákl. přenesená",J299,0)</f>
        <v>0</v>
      </c>
      <c r="BH299" s="245">
        <f>IF(N299="sníž. přenesená",J299,0)</f>
        <v>0</v>
      </c>
      <c r="BI299" s="245">
        <f>IF(N299="nulová",J299,0)</f>
        <v>0</v>
      </c>
      <c r="BJ299" s="25" t="s">
        <v>87</v>
      </c>
      <c r="BK299" s="245">
        <f>ROUND(I299*H299,1)</f>
        <v>0</v>
      </c>
      <c r="BL299" s="25" t="s">
        <v>179</v>
      </c>
      <c r="BM299" s="25" t="s">
        <v>942</v>
      </c>
    </row>
    <row r="300" s="12" customFormat="1">
      <c r="B300" s="246"/>
      <c r="C300" s="247"/>
      <c r="D300" s="248" t="s">
        <v>171</v>
      </c>
      <c r="E300" s="249" t="s">
        <v>36</v>
      </c>
      <c r="F300" s="250" t="s">
        <v>683</v>
      </c>
      <c r="G300" s="247"/>
      <c r="H300" s="251">
        <v>607.5</v>
      </c>
      <c r="I300" s="252"/>
      <c r="J300" s="247"/>
      <c r="K300" s="247"/>
      <c r="L300" s="253"/>
      <c r="M300" s="254"/>
      <c r="N300" s="255"/>
      <c r="O300" s="255"/>
      <c r="P300" s="255"/>
      <c r="Q300" s="255"/>
      <c r="R300" s="255"/>
      <c r="S300" s="255"/>
      <c r="T300" s="256"/>
      <c r="AT300" s="257" t="s">
        <v>171</v>
      </c>
      <c r="AU300" s="257" t="s">
        <v>89</v>
      </c>
      <c r="AV300" s="12" t="s">
        <v>89</v>
      </c>
      <c r="AW300" s="12" t="s">
        <v>42</v>
      </c>
      <c r="AX300" s="12" t="s">
        <v>87</v>
      </c>
      <c r="AY300" s="257" t="s">
        <v>162</v>
      </c>
    </row>
    <row r="301" s="1" customFormat="1" ht="25.5" customHeight="1">
      <c r="B301" s="48"/>
      <c r="C301" s="235" t="s">
        <v>468</v>
      </c>
      <c r="D301" s="235" t="s">
        <v>165</v>
      </c>
      <c r="E301" s="236" t="s">
        <v>943</v>
      </c>
      <c r="F301" s="237" t="s">
        <v>944</v>
      </c>
      <c r="G301" s="238" t="s">
        <v>648</v>
      </c>
      <c r="H301" s="239">
        <v>172.5</v>
      </c>
      <c r="I301" s="240"/>
      <c r="J301" s="239">
        <f>ROUND(I301*H301,1)</f>
        <v>0</v>
      </c>
      <c r="K301" s="237" t="s">
        <v>239</v>
      </c>
      <c r="L301" s="74"/>
      <c r="M301" s="241" t="s">
        <v>36</v>
      </c>
      <c r="N301" s="242" t="s">
        <v>50</v>
      </c>
      <c r="O301" s="49"/>
      <c r="P301" s="243">
        <f>O301*H301</f>
        <v>0</v>
      </c>
      <c r="Q301" s="243">
        <v>0</v>
      </c>
      <c r="R301" s="243">
        <f>Q301*H301</f>
        <v>0</v>
      </c>
      <c r="S301" s="243">
        <v>0</v>
      </c>
      <c r="T301" s="244">
        <f>S301*H301</f>
        <v>0</v>
      </c>
      <c r="AR301" s="25" t="s">
        <v>179</v>
      </c>
      <c r="AT301" s="25" t="s">
        <v>165</v>
      </c>
      <c r="AU301" s="25" t="s">
        <v>89</v>
      </c>
      <c r="AY301" s="25" t="s">
        <v>162</v>
      </c>
      <c r="BE301" s="245">
        <f>IF(N301="základní",J301,0)</f>
        <v>0</v>
      </c>
      <c r="BF301" s="245">
        <f>IF(N301="snížená",J301,0)</f>
        <v>0</v>
      </c>
      <c r="BG301" s="245">
        <f>IF(N301="zákl. přenesená",J301,0)</f>
        <v>0</v>
      </c>
      <c r="BH301" s="245">
        <f>IF(N301="sníž. přenesená",J301,0)</f>
        <v>0</v>
      </c>
      <c r="BI301" s="245">
        <f>IF(N301="nulová",J301,0)</f>
        <v>0</v>
      </c>
      <c r="BJ301" s="25" t="s">
        <v>87</v>
      </c>
      <c r="BK301" s="245">
        <f>ROUND(I301*H301,1)</f>
        <v>0</v>
      </c>
      <c r="BL301" s="25" t="s">
        <v>179</v>
      </c>
      <c r="BM301" s="25" t="s">
        <v>945</v>
      </c>
    </row>
    <row r="302" s="12" customFormat="1">
      <c r="B302" s="246"/>
      <c r="C302" s="247"/>
      <c r="D302" s="248" t="s">
        <v>171</v>
      </c>
      <c r="E302" s="249" t="s">
        <v>36</v>
      </c>
      <c r="F302" s="250" t="s">
        <v>688</v>
      </c>
      <c r="G302" s="247"/>
      <c r="H302" s="251">
        <v>172.5</v>
      </c>
      <c r="I302" s="252"/>
      <c r="J302" s="247"/>
      <c r="K302" s="247"/>
      <c r="L302" s="253"/>
      <c r="M302" s="254"/>
      <c r="N302" s="255"/>
      <c r="O302" s="255"/>
      <c r="P302" s="255"/>
      <c r="Q302" s="255"/>
      <c r="R302" s="255"/>
      <c r="S302" s="255"/>
      <c r="T302" s="256"/>
      <c r="AT302" s="257" t="s">
        <v>171</v>
      </c>
      <c r="AU302" s="257" t="s">
        <v>89</v>
      </c>
      <c r="AV302" s="12" t="s">
        <v>89</v>
      </c>
      <c r="AW302" s="12" t="s">
        <v>42</v>
      </c>
      <c r="AX302" s="12" t="s">
        <v>87</v>
      </c>
      <c r="AY302" s="257" t="s">
        <v>162</v>
      </c>
    </row>
    <row r="303" s="1" customFormat="1" ht="25.5" customHeight="1">
      <c r="B303" s="48"/>
      <c r="C303" s="235" t="s">
        <v>472</v>
      </c>
      <c r="D303" s="235" t="s">
        <v>165</v>
      </c>
      <c r="E303" s="236" t="s">
        <v>946</v>
      </c>
      <c r="F303" s="237" t="s">
        <v>947</v>
      </c>
      <c r="G303" s="238" t="s">
        <v>648</v>
      </c>
      <c r="H303" s="239">
        <v>1917.8800000000001</v>
      </c>
      <c r="I303" s="240"/>
      <c r="J303" s="239">
        <f>ROUND(I303*H303,1)</f>
        <v>0</v>
      </c>
      <c r="K303" s="237" t="s">
        <v>239</v>
      </c>
      <c r="L303" s="74"/>
      <c r="M303" s="241" t="s">
        <v>36</v>
      </c>
      <c r="N303" s="242" t="s">
        <v>50</v>
      </c>
      <c r="O303" s="49"/>
      <c r="P303" s="243">
        <f>O303*H303</f>
        <v>0</v>
      </c>
      <c r="Q303" s="243">
        <v>0</v>
      </c>
      <c r="R303" s="243">
        <f>Q303*H303</f>
        <v>0</v>
      </c>
      <c r="S303" s="243">
        <v>0</v>
      </c>
      <c r="T303" s="244">
        <f>S303*H303</f>
        <v>0</v>
      </c>
      <c r="AR303" s="25" t="s">
        <v>179</v>
      </c>
      <c r="AT303" s="25" t="s">
        <v>165</v>
      </c>
      <c r="AU303" s="25" t="s">
        <v>89</v>
      </c>
      <c r="AY303" s="25" t="s">
        <v>162</v>
      </c>
      <c r="BE303" s="245">
        <f>IF(N303="základní",J303,0)</f>
        <v>0</v>
      </c>
      <c r="BF303" s="245">
        <f>IF(N303="snížená",J303,0)</f>
        <v>0</v>
      </c>
      <c r="BG303" s="245">
        <f>IF(N303="zákl. přenesená",J303,0)</f>
        <v>0</v>
      </c>
      <c r="BH303" s="245">
        <f>IF(N303="sníž. přenesená",J303,0)</f>
        <v>0</v>
      </c>
      <c r="BI303" s="245">
        <f>IF(N303="nulová",J303,0)</f>
        <v>0</v>
      </c>
      <c r="BJ303" s="25" t="s">
        <v>87</v>
      </c>
      <c r="BK303" s="245">
        <f>ROUND(I303*H303,1)</f>
        <v>0</v>
      </c>
      <c r="BL303" s="25" t="s">
        <v>179</v>
      </c>
      <c r="BM303" s="25" t="s">
        <v>948</v>
      </c>
    </row>
    <row r="304" s="12" customFormat="1">
      <c r="B304" s="246"/>
      <c r="C304" s="247"/>
      <c r="D304" s="248" t="s">
        <v>171</v>
      </c>
      <c r="E304" s="249" t="s">
        <v>36</v>
      </c>
      <c r="F304" s="250" t="s">
        <v>696</v>
      </c>
      <c r="G304" s="247"/>
      <c r="H304" s="251">
        <v>306.81999999999999</v>
      </c>
      <c r="I304" s="252"/>
      <c r="J304" s="247"/>
      <c r="K304" s="247"/>
      <c r="L304" s="253"/>
      <c r="M304" s="254"/>
      <c r="N304" s="255"/>
      <c r="O304" s="255"/>
      <c r="P304" s="255"/>
      <c r="Q304" s="255"/>
      <c r="R304" s="255"/>
      <c r="S304" s="255"/>
      <c r="T304" s="256"/>
      <c r="AT304" s="257" t="s">
        <v>171</v>
      </c>
      <c r="AU304" s="257" t="s">
        <v>89</v>
      </c>
      <c r="AV304" s="12" t="s">
        <v>89</v>
      </c>
      <c r="AW304" s="12" t="s">
        <v>42</v>
      </c>
      <c r="AX304" s="12" t="s">
        <v>79</v>
      </c>
      <c r="AY304" s="257" t="s">
        <v>162</v>
      </c>
    </row>
    <row r="305" s="12" customFormat="1">
      <c r="B305" s="246"/>
      <c r="C305" s="247"/>
      <c r="D305" s="248" t="s">
        <v>171</v>
      </c>
      <c r="E305" s="249" t="s">
        <v>36</v>
      </c>
      <c r="F305" s="250" t="s">
        <v>695</v>
      </c>
      <c r="G305" s="247"/>
      <c r="H305" s="251">
        <v>831.05999999999995</v>
      </c>
      <c r="I305" s="252"/>
      <c r="J305" s="247"/>
      <c r="K305" s="247"/>
      <c r="L305" s="253"/>
      <c r="M305" s="254"/>
      <c r="N305" s="255"/>
      <c r="O305" s="255"/>
      <c r="P305" s="255"/>
      <c r="Q305" s="255"/>
      <c r="R305" s="255"/>
      <c r="S305" s="255"/>
      <c r="T305" s="256"/>
      <c r="AT305" s="257" t="s">
        <v>171</v>
      </c>
      <c r="AU305" s="257" t="s">
        <v>89</v>
      </c>
      <c r="AV305" s="12" t="s">
        <v>89</v>
      </c>
      <c r="AW305" s="12" t="s">
        <v>42</v>
      </c>
      <c r="AX305" s="12" t="s">
        <v>79</v>
      </c>
      <c r="AY305" s="257" t="s">
        <v>162</v>
      </c>
    </row>
    <row r="306" s="12" customFormat="1">
      <c r="B306" s="246"/>
      <c r="C306" s="247"/>
      <c r="D306" s="248" t="s">
        <v>171</v>
      </c>
      <c r="E306" s="249" t="s">
        <v>36</v>
      </c>
      <c r="F306" s="250" t="s">
        <v>683</v>
      </c>
      <c r="G306" s="247"/>
      <c r="H306" s="251">
        <v>607.5</v>
      </c>
      <c r="I306" s="252"/>
      <c r="J306" s="247"/>
      <c r="K306" s="247"/>
      <c r="L306" s="253"/>
      <c r="M306" s="254"/>
      <c r="N306" s="255"/>
      <c r="O306" s="255"/>
      <c r="P306" s="255"/>
      <c r="Q306" s="255"/>
      <c r="R306" s="255"/>
      <c r="S306" s="255"/>
      <c r="T306" s="256"/>
      <c r="AT306" s="257" t="s">
        <v>171</v>
      </c>
      <c r="AU306" s="257" t="s">
        <v>89</v>
      </c>
      <c r="AV306" s="12" t="s">
        <v>89</v>
      </c>
      <c r="AW306" s="12" t="s">
        <v>42</v>
      </c>
      <c r="AX306" s="12" t="s">
        <v>79</v>
      </c>
      <c r="AY306" s="257" t="s">
        <v>162</v>
      </c>
    </row>
    <row r="307" s="12" customFormat="1">
      <c r="B307" s="246"/>
      <c r="C307" s="247"/>
      <c r="D307" s="248" t="s">
        <v>171</v>
      </c>
      <c r="E307" s="249" t="s">
        <v>36</v>
      </c>
      <c r="F307" s="250" t="s">
        <v>688</v>
      </c>
      <c r="G307" s="247"/>
      <c r="H307" s="251">
        <v>172.5</v>
      </c>
      <c r="I307" s="252"/>
      <c r="J307" s="247"/>
      <c r="K307" s="247"/>
      <c r="L307" s="253"/>
      <c r="M307" s="254"/>
      <c r="N307" s="255"/>
      <c r="O307" s="255"/>
      <c r="P307" s="255"/>
      <c r="Q307" s="255"/>
      <c r="R307" s="255"/>
      <c r="S307" s="255"/>
      <c r="T307" s="256"/>
      <c r="AT307" s="257" t="s">
        <v>171</v>
      </c>
      <c r="AU307" s="257" t="s">
        <v>89</v>
      </c>
      <c r="AV307" s="12" t="s">
        <v>89</v>
      </c>
      <c r="AW307" s="12" t="s">
        <v>42</v>
      </c>
      <c r="AX307" s="12" t="s">
        <v>79</v>
      </c>
      <c r="AY307" s="257" t="s">
        <v>162</v>
      </c>
    </row>
    <row r="308" s="14" customFormat="1">
      <c r="B308" s="283"/>
      <c r="C308" s="284"/>
      <c r="D308" s="248" t="s">
        <v>171</v>
      </c>
      <c r="E308" s="285" t="s">
        <v>36</v>
      </c>
      <c r="F308" s="286" t="s">
        <v>679</v>
      </c>
      <c r="G308" s="284"/>
      <c r="H308" s="287">
        <v>1917.8800000000001</v>
      </c>
      <c r="I308" s="288"/>
      <c r="J308" s="284"/>
      <c r="K308" s="284"/>
      <c r="L308" s="289"/>
      <c r="M308" s="290"/>
      <c r="N308" s="291"/>
      <c r="O308" s="291"/>
      <c r="P308" s="291"/>
      <c r="Q308" s="291"/>
      <c r="R308" s="291"/>
      <c r="S308" s="291"/>
      <c r="T308" s="292"/>
      <c r="AT308" s="293" t="s">
        <v>171</v>
      </c>
      <c r="AU308" s="293" t="s">
        <v>89</v>
      </c>
      <c r="AV308" s="14" t="s">
        <v>179</v>
      </c>
      <c r="AW308" s="14" t="s">
        <v>42</v>
      </c>
      <c r="AX308" s="14" t="s">
        <v>87</v>
      </c>
      <c r="AY308" s="293" t="s">
        <v>162</v>
      </c>
    </row>
    <row r="309" s="1" customFormat="1" ht="38.25" customHeight="1">
      <c r="B309" s="48"/>
      <c r="C309" s="235" t="s">
        <v>476</v>
      </c>
      <c r="D309" s="235" t="s">
        <v>165</v>
      </c>
      <c r="E309" s="236" t="s">
        <v>949</v>
      </c>
      <c r="F309" s="237" t="s">
        <v>950</v>
      </c>
      <c r="G309" s="238" t="s">
        <v>648</v>
      </c>
      <c r="H309" s="239">
        <v>1745.3800000000001</v>
      </c>
      <c r="I309" s="240"/>
      <c r="J309" s="239">
        <f>ROUND(I309*H309,1)</f>
        <v>0</v>
      </c>
      <c r="K309" s="237" t="s">
        <v>239</v>
      </c>
      <c r="L309" s="74"/>
      <c r="M309" s="241" t="s">
        <v>36</v>
      </c>
      <c r="N309" s="242" t="s">
        <v>50</v>
      </c>
      <c r="O309" s="49"/>
      <c r="P309" s="243">
        <f>O309*H309</f>
        <v>0</v>
      </c>
      <c r="Q309" s="243">
        <v>0</v>
      </c>
      <c r="R309" s="243">
        <f>Q309*H309</f>
        <v>0</v>
      </c>
      <c r="S309" s="243">
        <v>0</v>
      </c>
      <c r="T309" s="244">
        <f>S309*H309</f>
        <v>0</v>
      </c>
      <c r="AR309" s="25" t="s">
        <v>179</v>
      </c>
      <c r="AT309" s="25" t="s">
        <v>165</v>
      </c>
      <c r="AU309" s="25" t="s">
        <v>89</v>
      </c>
      <c r="AY309" s="25" t="s">
        <v>162</v>
      </c>
      <c r="BE309" s="245">
        <f>IF(N309="základní",J309,0)</f>
        <v>0</v>
      </c>
      <c r="BF309" s="245">
        <f>IF(N309="snížená",J309,0)</f>
        <v>0</v>
      </c>
      <c r="BG309" s="245">
        <f>IF(N309="zákl. přenesená",J309,0)</f>
        <v>0</v>
      </c>
      <c r="BH309" s="245">
        <f>IF(N309="sníž. přenesená",J309,0)</f>
        <v>0</v>
      </c>
      <c r="BI309" s="245">
        <f>IF(N309="nulová",J309,0)</f>
        <v>0</v>
      </c>
      <c r="BJ309" s="25" t="s">
        <v>87</v>
      </c>
      <c r="BK309" s="245">
        <f>ROUND(I309*H309,1)</f>
        <v>0</v>
      </c>
      <c r="BL309" s="25" t="s">
        <v>179</v>
      </c>
      <c r="BM309" s="25" t="s">
        <v>951</v>
      </c>
    </row>
    <row r="310" s="12" customFormat="1">
      <c r="B310" s="246"/>
      <c r="C310" s="247"/>
      <c r="D310" s="248" t="s">
        <v>171</v>
      </c>
      <c r="E310" s="249" t="s">
        <v>36</v>
      </c>
      <c r="F310" s="250" t="s">
        <v>696</v>
      </c>
      <c r="G310" s="247"/>
      <c r="H310" s="251">
        <v>306.81999999999999</v>
      </c>
      <c r="I310" s="252"/>
      <c r="J310" s="247"/>
      <c r="K310" s="247"/>
      <c r="L310" s="253"/>
      <c r="M310" s="254"/>
      <c r="N310" s="255"/>
      <c r="O310" s="255"/>
      <c r="P310" s="255"/>
      <c r="Q310" s="255"/>
      <c r="R310" s="255"/>
      <c r="S310" s="255"/>
      <c r="T310" s="256"/>
      <c r="AT310" s="257" t="s">
        <v>171</v>
      </c>
      <c r="AU310" s="257" t="s">
        <v>89</v>
      </c>
      <c r="AV310" s="12" t="s">
        <v>89</v>
      </c>
      <c r="AW310" s="12" t="s">
        <v>42</v>
      </c>
      <c r="AX310" s="12" t="s">
        <v>79</v>
      </c>
      <c r="AY310" s="257" t="s">
        <v>162</v>
      </c>
    </row>
    <row r="311" s="12" customFormat="1">
      <c r="B311" s="246"/>
      <c r="C311" s="247"/>
      <c r="D311" s="248" t="s">
        <v>171</v>
      </c>
      <c r="E311" s="249" t="s">
        <v>36</v>
      </c>
      <c r="F311" s="250" t="s">
        <v>695</v>
      </c>
      <c r="G311" s="247"/>
      <c r="H311" s="251">
        <v>831.05999999999995</v>
      </c>
      <c r="I311" s="252"/>
      <c r="J311" s="247"/>
      <c r="K311" s="247"/>
      <c r="L311" s="253"/>
      <c r="M311" s="254"/>
      <c r="N311" s="255"/>
      <c r="O311" s="255"/>
      <c r="P311" s="255"/>
      <c r="Q311" s="255"/>
      <c r="R311" s="255"/>
      <c r="S311" s="255"/>
      <c r="T311" s="256"/>
      <c r="AT311" s="257" t="s">
        <v>171</v>
      </c>
      <c r="AU311" s="257" t="s">
        <v>89</v>
      </c>
      <c r="AV311" s="12" t="s">
        <v>89</v>
      </c>
      <c r="AW311" s="12" t="s">
        <v>42</v>
      </c>
      <c r="AX311" s="12" t="s">
        <v>79</v>
      </c>
      <c r="AY311" s="257" t="s">
        <v>162</v>
      </c>
    </row>
    <row r="312" s="12" customFormat="1">
      <c r="B312" s="246"/>
      <c r="C312" s="247"/>
      <c r="D312" s="248" t="s">
        <v>171</v>
      </c>
      <c r="E312" s="249" t="s">
        <v>36</v>
      </c>
      <c r="F312" s="250" t="s">
        <v>683</v>
      </c>
      <c r="G312" s="247"/>
      <c r="H312" s="251">
        <v>607.5</v>
      </c>
      <c r="I312" s="252"/>
      <c r="J312" s="247"/>
      <c r="K312" s="247"/>
      <c r="L312" s="253"/>
      <c r="M312" s="254"/>
      <c r="N312" s="255"/>
      <c r="O312" s="255"/>
      <c r="P312" s="255"/>
      <c r="Q312" s="255"/>
      <c r="R312" s="255"/>
      <c r="S312" s="255"/>
      <c r="T312" s="256"/>
      <c r="AT312" s="257" t="s">
        <v>171</v>
      </c>
      <c r="AU312" s="257" t="s">
        <v>89</v>
      </c>
      <c r="AV312" s="12" t="s">
        <v>89</v>
      </c>
      <c r="AW312" s="12" t="s">
        <v>42</v>
      </c>
      <c r="AX312" s="12" t="s">
        <v>79</v>
      </c>
      <c r="AY312" s="257" t="s">
        <v>162</v>
      </c>
    </row>
    <row r="313" s="14" customFormat="1">
      <c r="B313" s="283"/>
      <c r="C313" s="284"/>
      <c r="D313" s="248" t="s">
        <v>171</v>
      </c>
      <c r="E313" s="285" t="s">
        <v>36</v>
      </c>
      <c r="F313" s="286" t="s">
        <v>679</v>
      </c>
      <c r="G313" s="284"/>
      <c r="H313" s="287">
        <v>1745.3800000000001</v>
      </c>
      <c r="I313" s="288"/>
      <c r="J313" s="284"/>
      <c r="K313" s="284"/>
      <c r="L313" s="289"/>
      <c r="M313" s="290"/>
      <c r="N313" s="291"/>
      <c r="O313" s="291"/>
      <c r="P313" s="291"/>
      <c r="Q313" s="291"/>
      <c r="R313" s="291"/>
      <c r="S313" s="291"/>
      <c r="T313" s="292"/>
      <c r="AT313" s="293" t="s">
        <v>171</v>
      </c>
      <c r="AU313" s="293" t="s">
        <v>89</v>
      </c>
      <c r="AV313" s="14" t="s">
        <v>179</v>
      </c>
      <c r="AW313" s="14" t="s">
        <v>42</v>
      </c>
      <c r="AX313" s="14" t="s">
        <v>87</v>
      </c>
      <c r="AY313" s="293" t="s">
        <v>162</v>
      </c>
    </row>
    <row r="314" s="1" customFormat="1" ht="25.5" customHeight="1">
      <c r="B314" s="48"/>
      <c r="C314" s="235" t="s">
        <v>480</v>
      </c>
      <c r="D314" s="235" t="s">
        <v>165</v>
      </c>
      <c r="E314" s="236" t="s">
        <v>952</v>
      </c>
      <c r="F314" s="237" t="s">
        <v>953</v>
      </c>
      <c r="G314" s="238" t="s">
        <v>648</v>
      </c>
      <c r="H314" s="239">
        <v>172.5</v>
      </c>
      <c r="I314" s="240"/>
      <c r="J314" s="239">
        <f>ROUND(I314*H314,1)</f>
        <v>0</v>
      </c>
      <c r="K314" s="237" t="s">
        <v>239</v>
      </c>
      <c r="L314" s="74"/>
      <c r="M314" s="241" t="s">
        <v>36</v>
      </c>
      <c r="N314" s="242" t="s">
        <v>50</v>
      </c>
      <c r="O314" s="49"/>
      <c r="P314" s="243">
        <f>O314*H314</f>
        <v>0</v>
      </c>
      <c r="Q314" s="243">
        <v>0</v>
      </c>
      <c r="R314" s="243">
        <f>Q314*H314</f>
        <v>0</v>
      </c>
      <c r="S314" s="243">
        <v>0</v>
      </c>
      <c r="T314" s="244">
        <f>S314*H314</f>
        <v>0</v>
      </c>
      <c r="AR314" s="25" t="s">
        <v>179</v>
      </c>
      <c r="AT314" s="25" t="s">
        <v>165</v>
      </c>
      <c r="AU314" s="25" t="s">
        <v>89</v>
      </c>
      <c r="AY314" s="25" t="s">
        <v>162</v>
      </c>
      <c r="BE314" s="245">
        <f>IF(N314="základní",J314,0)</f>
        <v>0</v>
      </c>
      <c r="BF314" s="245">
        <f>IF(N314="snížená",J314,0)</f>
        <v>0</v>
      </c>
      <c r="BG314" s="245">
        <f>IF(N314="zákl. přenesená",J314,0)</f>
        <v>0</v>
      </c>
      <c r="BH314" s="245">
        <f>IF(N314="sníž. přenesená",J314,0)</f>
        <v>0</v>
      </c>
      <c r="BI314" s="245">
        <f>IF(N314="nulová",J314,0)</f>
        <v>0</v>
      </c>
      <c r="BJ314" s="25" t="s">
        <v>87</v>
      </c>
      <c r="BK314" s="245">
        <f>ROUND(I314*H314,1)</f>
        <v>0</v>
      </c>
      <c r="BL314" s="25" t="s">
        <v>179</v>
      </c>
      <c r="BM314" s="25" t="s">
        <v>954</v>
      </c>
    </row>
    <row r="315" s="12" customFormat="1">
      <c r="B315" s="246"/>
      <c r="C315" s="247"/>
      <c r="D315" s="248" t="s">
        <v>171</v>
      </c>
      <c r="E315" s="249" t="s">
        <v>36</v>
      </c>
      <c r="F315" s="250" t="s">
        <v>688</v>
      </c>
      <c r="G315" s="247"/>
      <c r="H315" s="251">
        <v>172.5</v>
      </c>
      <c r="I315" s="252"/>
      <c r="J315" s="247"/>
      <c r="K315" s="247"/>
      <c r="L315" s="253"/>
      <c r="M315" s="254"/>
      <c r="N315" s="255"/>
      <c r="O315" s="255"/>
      <c r="P315" s="255"/>
      <c r="Q315" s="255"/>
      <c r="R315" s="255"/>
      <c r="S315" s="255"/>
      <c r="T315" s="256"/>
      <c r="AT315" s="257" t="s">
        <v>171</v>
      </c>
      <c r="AU315" s="257" t="s">
        <v>89</v>
      </c>
      <c r="AV315" s="12" t="s">
        <v>89</v>
      </c>
      <c r="AW315" s="12" t="s">
        <v>42</v>
      </c>
      <c r="AX315" s="12" t="s">
        <v>87</v>
      </c>
      <c r="AY315" s="257" t="s">
        <v>162</v>
      </c>
    </row>
    <row r="316" s="11" customFormat="1" ht="29.88" customHeight="1">
      <c r="B316" s="219"/>
      <c r="C316" s="220"/>
      <c r="D316" s="221" t="s">
        <v>78</v>
      </c>
      <c r="E316" s="233" t="s">
        <v>195</v>
      </c>
      <c r="F316" s="233" t="s">
        <v>955</v>
      </c>
      <c r="G316" s="220"/>
      <c r="H316" s="220"/>
      <c r="I316" s="223"/>
      <c r="J316" s="234">
        <f>BK316</f>
        <v>0</v>
      </c>
      <c r="K316" s="220"/>
      <c r="L316" s="225"/>
      <c r="M316" s="226"/>
      <c r="N316" s="227"/>
      <c r="O316" s="227"/>
      <c r="P316" s="228">
        <f>SUM(P317:P484)</f>
        <v>0</v>
      </c>
      <c r="Q316" s="227"/>
      <c r="R316" s="228">
        <f>SUM(R317:R484)</f>
        <v>37.091456432000001</v>
      </c>
      <c r="S316" s="227"/>
      <c r="T316" s="229">
        <f>SUM(T317:T484)</f>
        <v>0</v>
      </c>
      <c r="AR316" s="230" t="s">
        <v>87</v>
      </c>
      <c r="AT316" s="231" t="s">
        <v>78</v>
      </c>
      <c r="AU316" s="231" t="s">
        <v>87</v>
      </c>
      <c r="AY316" s="230" t="s">
        <v>162</v>
      </c>
      <c r="BK316" s="232">
        <f>SUM(BK317:BK484)</f>
        <v>0</v>
      </c>
    </row>
    <row r="317" s="1" customFormat="1" ht="38.25" customHeight="1">
      <c r="B317" s="48"/>
      <c r="C317" s="235" t="s">
        <v>484</v>
      </c>
      <c r="D317" s="235" t="s">
        <v>165</v>
      </c>
      <c r="E317" s="236" t="s">
        <v>956</v>
      </c>
      <c r="F317" s="237" t="s">
        <v>957</v>
      </c>
      <c r="G317" s="238" t="s">
        <v>174</v>
      </c>
      <c r="H317" s="239">
        <v>82</v>
      </c>
      <c r="I317" s="240"/>
      <c r="J317" s="239">
        <f>ROUND(I317*H317,1)</f>
        <v>0</v>
      </c>
      <c r="K317" s="237" t="s">
        <v>239</v>
      </c>
      <c r="L317" s="74"/>
      <c r="M317" s="241" t="s">
        <v>36</v>
      </c>
      <c r="N317" s="242" t="s">
        <v>50</v>
      </c>
      <c r="O317" s="49"/>
      <c r="P317" s="243">
        <f>O317*H317</f>
        <v>0</v>
      </c>
      <c r="Q317" s="243">
        <v>0.00167</v>
      </c>
      <c r="R317" s="243">
        <f>Q317*H317</f>
        <v>0.13694000000000001</v>
      </c>
      <c r="S317" s="243">
        <v>0</v>
      </c>
      <c r="T317" s="244">
        <f>S317*H317</f>
        <v>0</v>
      </c>
      <c r="AR317" s="25" t="s">
        <v>179</v>
      </c>
      <c r="AT317" s="25" t="s">
        <v>165</v>
      </c>
      <c r="AU317" s="25" t="s">
        <v>89</v>
      </c>
      <c r="AY317" s="25" t="s">
        <v>162</v>
      </c>
      <c r="BE317" s="245">
        <f>IF(N317="základní",J317,0)</f>
        <v>0</v>
      </c>
      <c r="BF317" s="245">
        <f>IF(N317="snížená",J317,0)</f>
        <v>0</v>
      </c>
      <c r="BG317" s="245">
        <f>IF(N317="zákl. přenesená",J317,0)</f>
        <v>0</v>
      </c>
      <c r="BH317" s="245">
        <f>IF(N317="sníž. přenesená",J317,0)</f>
        <v>0</v>
      </c>
      <c r="BI317" s="245">
        <f>IF(N317="nulová",J317,0)</f>
        <v>0</v>
      </c>
      <c r="BJ317" s="25" t="s">
        <v>87</v>
      </c>
      <c r="BK317" s="245">
        <f>ROUND(I317*H317,1)</f>
        <v>0</v>
      </c>
      <c r="BL317" s="25" t="s">
        <v>179</v>
      </c>
      <c r="BM317" s="25" t="s">
        <v>958</v>
      </c>
    </row>
    <row r="318" s="1" customFormat="1" ht="16.5" customHeight="1">
      <c r="B318" s="48"/>
      <c r="C318" s="271" t="s">
        <v>488</v>
      </c>
      <c r="D318" s="271" t="s">
        <v>159</v>
      </c>
      <c r="E318" s="272" t="s">
        <v>959</v>
      </c>
      <c r="F318" s="273" t="s">
        <v>960</v>
      </c>
      <c r="G318" s="274" t="s">
        <v>174</v>
      </c>
      <c r="H318" s="275">
        <v>3.0299999999999998</v>
      </c>
      <c r="I318" s="276"/>
      <c r="J318" s="275">
        <f>ROUND(I318*H318,1)</f>
        <v>0</v>
      </c>
      <c r="K318" s="273" t="s">
        <v>239</v>
      </c>
      <c r="L318" s="277"/>
      <c r="M318" s="278" t="s">
        <v>36</v>
      </c>
      <c r="N318" s="279" t="s">
        <v>50</v>
      </c>
      <c r="O318" s="49"/>
      <c r="P318" s="243">
        <f>O318*H318</f>
        <v>0</v>
      </c>
      <c r="Q318" s="243">
        <v>0.0073000000000000001</v>
      </c>
      <c r="R318" s="243">
        <f>Q318*H318</f>
        <v>0.022119</v>
      </c>
      <c r="S318" s="243">
        <v>0</v>
      </c>
      <c r="T318" s="244">
        <f>S318*H318</f>
        <v>0</v>
      </c>
      <c r="AR318" s="25" t="s">
        <v>195</v>
      </c>
      <c r="AT318" s="25" t="s">
        <v>159</v>
      </c>
      <c r="AU318" s="25" t="s">
        <v>89</v>
      </c>
      <c r="AY318" s="25" t="s">
        <v>162</v>
      </c>
      <c r="BE318" s="245">
        <f>IF(N318="základní",J318,0)</f>
        <v>0</v>
      </c>
      <c r="BF318" s="245">
        <f>IF(N318="snížená",J318,0)</f>
        <v>0</v>
      </c>
      <c r="BG318" s="245">
        <f>IF(N318="zákl. přenesená",J318,0)</f>
        <v>0</v>
      </c>
      <c r="BH318" s="245">
        <f>IF(N318="sníž. přenesená",J318,0)</f>
        <v>0</v>
      </c>
      <c r="BI318" s="245">
        <f>IF(N318="nulová",J318,0)</f>
        <v>0</v>
      </c>
      <c r="BJ318" s="25" t="s">
        <v>87</v>
      </c>
      <c r="BK318" s="245">
        <f>ROUND(I318*H318,1)</f>
        <v>0</v>
      </c>
      <c r="BL318" s="25" t="s">
        <v>179</v>
      </c>
      <c r="BM318" s="25" t="s">
        <v>961</v>
      </c>
    </row>
    <row r="319" s="13" customFormat="1">
      <c r="B319" s="261"/>
      <c r="C319" s="262"/>
      <c r="D319" s="248" t="s">
        <v>171</v>
      </c>
      <c r="E319" s="263" t="s">
        <v>36</v>
      </c>
      <c r="F319" s="264" t="s">
        <v>776</v>
      </c>
      <c r="G319" s="262"/>
      <c r="H319" s="263" t="s">
        <v>36</v>
      </c>
      <c r="I319" s="265"/>
      <c r="J319" s="262"/>
      <c r="K319" s="262"/>
      <c r="L319" s="266"/>
      <c r="M319" s="267"/>
      <c r="N319" s="268"/>
      <c r="O319" s="268"/>
      <c r="P319" s="268"/>
      <c r="Q319" s="268"/>
      <c r="R319" s="268"/>
      <c r="S319" s="268"/>
      <c r="T319" s="269"/>
      <c r="AT319" s="270" t="s">
        <v>171</v>
      </c>
      <c r="AU319" s="270" t="s">
        <v>89</v>
      </c>
      <c r="AV319" s="13" t="s">
        <v>87</v>
      </c>
      <c r="AW319" s="13" t="s">
        <v>42</v>
      </c>
      <c r="AX319" s="13" t="s">
        <v>79</v>
      </c>
      <c r="AY319" s="270" t="s">
        <v>162</v>
      </c>
    </row>
    <row r="320" s="12" customFormat="1">
      <c r="B320" s="246"/>
      <c r="C320" s="247"/>
      <c r="D320" s="248" t="s">
        <v>171</v>
      </c>
      <c r="E320" s="249" t="s">
        <v>36</v>
      </c>
      <c r="F320" s="250" t="s">
        <v>161</v>
      </c>
      <c r="G320" s="247"/>
      <c r="H320" s="251">
        <v>3</v>
      </c>
      <c r="I320" s="252"/>
      <c r="J320" s="247"/>
      <c r="K320" s="247"/>
      <c r="L320" s="253"/>
      <c r="M320" s="254"/>
      <c r="N320" s="255"/>
      <c r="O320" s="255"/>
      <c r="P320" s="255"/>
      <c r="Q320" s="255"/>
      <c r="R320" s="255"/>
      <c r="S320" s="255"/>
      <c r="T320" s="256"/>
      <c r="AT320" s="257" t="s">
        <v>171</v>
      </c>
      <c r="AU320" s="257" t="s">
        <v>89</v>
      </c>
      <c r="AV320" s="12" t="s">
        <v>89</v>
      </c>
      <c r="AW320" s="12" t="s">
        <v>42</v>
      </c>
      <c r="AX320" s="12" t="s">
        <v>87</v>
      </c>
      <c r="AY320" s="257" t="s">
        <v>162</v>
      </c>
    </row>
    <row r="321" s="12" customFormat="1">
      <c r="B321" s="246"/>
      <c r="C321" s="247"/>
      <c r="D321" s="248" t="s">
        <v>171</v>
      </c>
      <c r="E321" s="247"/>
      <c r="F321" s="250" t="s">
        <v>962</v>
      </c>
      <c r="G321" s="247"/>
      <c r="H321" s="251">
        <v>3.0299999999999998</v>
      </c>
      <c r="I321" s="252"/>
      <c r="J321" s="247"/>
      <c r="K321" s="247"/>
      <c r="L321" s="253"/>
      <c r="M321" s="254"/>
      <c r="N321" s="255"/>
      <c r="O321" s="255"/>
      <c r="P321" s="255"/>
      <c r="Q321" s="255"/>
      <c r="R321" s="255"/>
      <c r="S321" s="255"/>
      <c r="T321" s="256"/>
      <c r="AT321" s="257" t="s">
        <v>171</v>
      </c>
      <c r="AU321" s="257" t="s">
        <v>89</v>
      </c>
      <c r="AV321" s="12" t="s">
        <v>89</v>
      </c>
      <c r="AW321" s="12" t="s">
        <v>6</v>
      </c>
      <c r="AX321" s="12" t="s">
        <v>87</v>
      </c>
      <c r="AY321" s="257" t="s">
        <v>162</v>
      </c>
    </row>
    <row r="322" s="1" customFormat="1" ht="25.5" customHeight="1">
      <c r="B322" s="48"/>
      <c r="C322" s="271" t="s">
        <v>169</v>
      </c>
      <c r="D322" s="271" t="s">
        <v>159</v>
      </c>
      <c r="E322" s="272" t="s">
        <v>963</v>
      </c>
      <c r="F322" s="273" t="s">
        <v>964</v>
      </c>
      <c r="G322" s="274" t="s">
        <v>174</v>
      </c>
      <c r="H322" s="275">
        <v>12.119999999999999</v>
      </c>
      <c r="I322" s="276"/>
      <c r="J322" s="275">
        <f>ROUND(I322*H322,1)</f>
        <v>0</v>
      </c>
      <c r="K322" s="273" t="s">
        <v>239</v>
      </c>
      <c r="L322" s="277"/>
      <c r="M322" s="278" t="s">
        <v>36</v>
      </c>
      <c r="N322" s="279" t="s">
        <v>50</v>
      </c>
      <c r="O322" s="49"/>
      <c r="P322" s="243">
        <f>O322*H322</f>
        <v>0</v>
      </c>
      <c r="Q322" s="243">
        <v>0.012999999999999999</v>
      </c>
      <c r="R322" s="243">
        <f>Q322*H322</f>
        <v>0.15755999999999998</v>
      </c>
      <c r="S322" s="243">
        <v>0</v>
      </c>
      <c r="T322" s="244">
        <f>S322*H322</f>
        <v>0</v>
      </c>
      <c r="AR322" s="25" t="s">
        <v>195</v>
      </c>
      <c r="AT322" s="25" t="s">
        <v>159</v>
      </c>
      <c r="AU322" s="25" t="s">
        <v>89</v>
      </c>
      <c r="AY322" s="25" t="s">
        <v>162</v>
      </c>
      <c r="BE322" s="245">
        <f>IF(N322="základní",J322,0)</f>
        <v>0</v>
      </c>
      <c r="BF322" s="245">
        <f>IF(N322="snížená",J322,0)</f>
        <v>0</v>
      </c>
      <c r="BG322" s="245">
        <f>IF(N322="zákl. přenesená",J322,0)</f>
        <v>0</v>
      </c>
      <c r="BH322" s="245">
        <f>IF(N322="sníž. přenesená",J322,0)</f>
        <v>0</v>
      </c>
      <c r="BI322" s="245">
        <f>IF(N322="nulová",J322,0)</f>
        <v>0</v>
      </c>
      <c r="BJ322" s="25" t="s">
        <v>87</v>
      </c>
      <c r="BK322" s="245">
        <f>ROUND(I322*H322,1)</f>
        <v>0</v>
      </c>
      <c r="BL322" s="25" t="s">
        <v>179</v>
      </c>
      <c r="BM322" s="25" t="s">
        <v>965</v>
      </c>
    </row>
    <row r="323" s="13" customFormat="1">
      <c r="B323" s="261"/>
      <c r="C323" s="262"/>
      <c r="D323" s="248" t="s">
        <v>171</v>
      </c>
      <c r="E323" s="263" t="s">
        <v>36</v>
      </c>
      <c r="F323" s="264" t="s">
        <v>776</v>
      </c>
      <c r="G323" s="262"/>
      <c r="H323" s="263" t="s">
        <v>36</v>
      </c>
      <c r="I323" s="265"/>
      <c r="J323" s="262"/>
      <c r="K323" s="262"/>
      <c r="L323" s="266"/>
      <c r="M323" s="267"/>
      <c r="N323" s="268"/>
      <c r="O323" s="268"/>
      <c r="P323" s="268"/>
      <c r="Q323" s="268"/>
      <c r="R323" s="268"/>
      <c r="S323" s="268"/>
      <c r="T323" s="269"/>
      <c r="AT323" s="270" t="s">
        <v>171</v>
      </c>
      <c r="AU323" s="270" t="s">
        <v>89</v>
      </c>
      <c r="AV323" s="13" t="s">
        <v>87</v>
      </c>
      <c r="AW323" s="13" t="s">
        <v>42</v>
      </c>
      <c r="AX323" s="13" t="s">
        <v>79</v>
      </c>
      <c r="AY323" s="270" t="s">
        <v>162</v>
      </c>
    </row>
    <row r="324" s="12" customFormat="1">
      <c r="B324" s="246"/>
      <c r="C324" s="247"/>
      <c r="D324" s="248" t="s">
        <v>171</v>
      </c>
      <c r="E324" s="249" t="s">
        <v>36</v>
      </c>
      <c r="F324" s="250" t="s">
        <v>211</v>
      </c>
      <c r="G324" s="247"/>
      <c r="H324" s="251">
        <v>12</v>
      </c>
      <c r="I324" s="252"/>
      <c r="J324" s="247"/>
      <c r="K324" s="247"/>
      <c r="L324" s="253"/>
      <c r="M324" s="254"/>
      <c r="N324" s="255"/>
      <c r="O324" s="255"/>
      <c r="P324" s="255"/>
      <c r="Q324" s="255"/>
      <c r="R324" s="255"/>
      <c r="S324" s="255"/>
      <c r="T324" s="256"/>
      <c r="AT324" s="257" t="s">
        <v>171</v>
      </c>
      <c r="AU324" s="257" t="s">
        <v>89</v>
      </c>
      <c r="AV324" s="12" t="s">
        <v>89</v>
      </c>
      <c r="AW324" s="12" t="s">
        <v>42</v>
      </c>
      <c r="AX324" s="12" t="s">
        <v>87</v>
      </c>
      <c r="AY324" s="257" t="s">
        <v>162</v>
      </c>
    </row>
    <row r="325" s="12" customFormat="1">
      <c r="B325" s="246"/>
      <c r="C325" s="247"/>
      <c r="D325" s="248" t="s">
        <v>171</v>
      </c>
      <c r="E325" s="247"/>
      <c r="F325" s="250" t="s">
        <v>966</v>
      </c>
      <c r="G325" s="247"/>
      <c r="H325" s="251">
        <v>12.119999999999999</v>
      </c>
      <c r="I325" s="252"/>
      <c r="J325" s="247"/>
      <c r="K325" s="247"/>
      <c r="L325" s="253"/>
      <c r="M325" s="254"/>
      <c r="N325" s="255"/>
      <c r="O325" s="255"/>
      <c r="P325" s="255"/>
      <c r="Q325" s="255"/>
      <c r="R325" s="255"/>
      <c r="S325" s="255"/>
      <c r="T325" s="256"/>
      <c r="AT325" s="257" t="s">
        <v>171</v>
      </c>
      <c r="AU325" s="257" t="s">
        <v>89</v>
      </c>
      <c r="AV325" s="12" t="s">
        <v>89</v>
      </c>
      <c r="AW325" s="12" t="s">
        <v>6</v>
      </c>
      <c r="AX325" s="12" t="s">
        <v>87</v>
      </c>
      <c r="AY325" s="257" t="s">
        <v>162</v>
      </c>
    </row>
    <row r="326" s="1" customFormat="1" ht="25.5" customHeight="1">
      <c r="B326" s="48"/>
      <c r="C326" s="271" t="s">
        <v>496</v>
      </c>
      <c r="D326" s="271" t="s">
        <v>159</v>
      </c>
      <c r="E326" s="272" t="s">
        <v>967</v>
      </c>
      <c r="F326" s="273" t="s">
        <v>968</v>
      </c>
      <c r="G326" s="274" t="s">
        <v>969</v>
      </c>
      <c r="H326" s="275">
        <v>12.119999999999999</v>
      </c>
      <c r="I326" s="276"/>
      <c r="J326" s="275">
        <f>ROUND(I326*H326,1)</f>
        <v>0</v>
      </c>
      <c r="K326" s="273" t="s">
        <v>36</v>
      </c>
      <c r="L326" s="277"/>
      <c r="M326" s="278" t="s">
        <v>36</v>
      </c>
      <c r="N326" s="279" t="s">
        <v>50</v>
      </c>
      <c r="O326" s="49"/>
      <c r="P326" s="243">
        <f>O326*H326</f>
        <v>0</v>
      </c>
      <c r="Q326" s="243">
        <v>0</v>
      </c>
      <c r="R326" s="243">
        <f>Q326*H326</f>
        <v>0</v>
      </c>
      <c r="S326" s="243">
        <v>0</v>
      </c>
      <c r="T326" s="244">
        <f>S326*H326</f>
        <v>0</v>
      </c>
      <c r="AR326" s="25" t="s">
        <v>195</v>
      </c>
      <c r="AT326" s="25" t="s">
        <v>159</v>
      </c>
      <c r="AU326" s="25" t="s">
        <v>89</v>
      </c>
      <c r="AY326" s="25" t="s">
        <v>162</v>
      </c>
      <c r="BE326" s="245">
        <f>IF(N326="základní",J326,0)</f>
        <v>0</v>
      </c>
      <c r="BF326" s="245">
        <f>IF(N326="snížená",J326,0)</f>
        <v>0</v>
      </c>
      <c r="BG326" s="245">
        <f>IF(N326="zákl. přenesená",J326,0)</f>
        <v>0</v>
      </c>
      <c r="BH326" s="245">
        <f>IF(N326="sníž. přenesená",J326,0)</f>
        <v>0</v>
      </c>
      <c r="BI326" s="245">
        <f>IF(N326="nulová",J326,0)</f>
        <v>0</v>
      </c>
      <c r="BJ326" s="25" t="s">
        <v>87</v>
      </c>
      <c r="BK326" s="245">
        <f>ROUND(I326*H326,1)</f>
        <v>0</v>
      </c>
      <c r="BL326" s="25" t="s">
        <v>179</v>
      </c>
      <c r="BM326" s="25" t="s">
        <v>970</v>
      </c>
    </row>
    <row r="327" s="13" customFormat="1">
      <c r="B327" s="261"/>
      <c r="C327" s="262"/>
      <c r="D327" s="248" t="s">
        <v>171</v>
      </c>
      <c r="E327" s="263" t="s">
        <v>36</v>
      </c>
      <c r="F327" s="264" t="s">
        <v>776</v>
      </c>
      <c r="G327" s="262"/>
      <c r="H327" s="263" t="s">
        <v>36</v>
      </c>
      <c r="I327" s="265"/>
      <c r="J327" s="262"/>
      <c r="K327" s="262"/>
      <c r="L327" s="266"/>
      <c r="M327" s="267"/>
      <c r="N327" s="268"/>
      <c r="O327" s="268"/>
      <c r="P327" s="268"/>
      <c r="Q327" s="268"/>
      <c r="R327" s="268"/>
      <c r="S327" s="268"/>
      <c r="T327" s="269"/>
      <c r="AT327" s="270" t="s">
        <v>171</v>
      </c>
      <c r="AU327" s="270" t="s">
        <v>89</v>
      </c>
      <c r="AV327" s="13" t="s">
        <v>87</v>
      </c>
      <c r="AW327" s="13" t="s">
        <v>42</v>
      </c>
      <c r="AX327" s="13" t="s">
        <v>79</v>
      </c>
      <c r="AY327" s="270" t="s">
        <v>162</v>
      </c>
    </row>
    <row r="328" s="12" customFormat="1">
      <c r="B328" s="246"/>
      <c r="C328" s="247"/>
      <c r="D328" s="248" t="s">
        <v>171</v>
      </c>
      <c r="E328" s="249" t="s">
        <v>36</v>
      </c>
      <c r="F328" s="250" t="s">
        <v>211</v>
      </c>
      <c r="G328" s="247"/>
      <c r="H328" s="251">
        <v>12</v>
      </c>
      <c r="I328" s="252"/>
      <c r="J328" s="247"/>
      <c r="K328" s="247"/>
      <c r="L328" s="253"/>
      <c r="M328" s="254"/>
      <c r="N328" s="255"/>
      <c r="O328" s="255"/>
      <c r="P328" s="255"/>
      <c r="Q328" s="255"/>
      <c r="R328" s="255"/>
      <c r="S328" s="255"/>
      <c r="T328" s="256"/>
      <c r="AT328" s="257" t="s">
        <v>171</v>
      </c>
      <c r="AU328" s="257" t="s">
        <v>89</v>
      </c>
      <c r="AV328" s="12" t="s">
        <v>89</v>
      </c>
      <c r="AW328" s="12" t="s">
        <v>42</v>
      </c>
      <c r="AX328" s="12" t="s">
        <v>87</v>
      </c>
      <c r="AY328" s="257" t="s">
        <v>162</v>
      </c>
    </row>
    <row r="329" s="12" customFormat="1">
      <c r="B329" s="246"/>
      <c r="C329" s="247"/>
      <c r="D329" s="248" t="s">
        <v>171</v>
      </c>
      <c r="E329" s="247"/>
      <c r="F329" s="250" t="s">
        <v>966</v>
      </c>
      <c r="G329" s="247"/>
      <c r="H329" s="251">
        <v>12.119999999999999</v>
      </c>
      <c r="I329" s="252"/>
      <c r="J329" s="247"/>
      <c r="K329" s="247"/>
      <c r="L329" s="253"/>
      <c r="M329" s="254"/>
      <c r="N329" s="255"/>
      <c r="O329" s="255"/>
      <c r="P329" s="255"/>
      <c r="Q329" s="255"/>
      <c r="R329" s="255"/>
      <c r="S329" s="255"/>
      <c r="T329" s="256"/>
      <c r="AT329" s="257" t="s">
        <v>171</v>
      </c>
      <c r="AU329" s="257" t="s">
        <v>89</v>
      </c>
      <c r="AV329" s="12" t="s">
        <v>89</v>
      </c>
      <c r="AW329" s="12" t="s">
        <v>6</v>
      </c>
      <c r="AX329" s="12" t="s">
        <v>87</v>
      </c>
      <c r="AY329" s="257" t="s">
        <v>162</v>
      </c>
    </row>
    <row r="330" s="1" customFormat="1" ht="16.5" customHeight="1">
      <c r="B330" s="48"/>
      <c r="C330" s="271" t="s">
        <v>500</v>
      </c>
      <c r="D330" s="271" t="s">
        <v>159</v>
      </c>
      <c r="E330" s="272" t="s">
        <v>971</v>
      </c>
      <c r="F330" s="273" t="s">
        <v>972</v>
      </c>
      <c r="G330" s="274" t="s">
        <v>969</v>
      </c>
      <c r="H330" s="275">
        <v>50.5</v>
      </c>
      <c r="I330" s="276"/>
      <c r="J330" s="275">
        <f>ROUND(I330*H330,1)</f>
        <v>0</v>
      </c>
      <c r="K330" s="273" t="s">
        <v>36</v>
      </c>
      <c r="L330" s="277"/>
      <c r="M330" s="278" t="s">
        <v>36</v>
      </c>
      <c r="N330" s="279" t="s">
        <v>50</v>
      </c>
      <c r="O330" s="49"/>
      <c r="P330" s="243">
        <f>O330*H330</f>
        <v>0</v>
      </c>
      <c r="Q330" s="243">
        <v>0</v>
      </c>
      <c r="R330" s="243">
        <f>Q330*H330</f>
        <v>0</v>
      </c>
      <c r="S330" s="243">
        <v>0</v>
      </c>
      <c r="T330" s="244">
        <f>S330*H330</f>
        <v>0</v>
      </c>
      <c r="AR330" s="25" t="s">
        <v>195</v>
      </c>
      <c r="AT330" s="25" t="s">
        <v>159</v>
      </c>
      <c r="AU330" s="25" t="s">
        <v>89</v>
      </c>
      <c r="AY330" s="25" t="s">
        <v>162</v>
      </c>
      <c r="BE330" s="245">
        <f>IF(N330="základní",J330,0)</f>
        <v>0</v>
      </c>
      <c r="BF330" s="245">
        <f>IF(N330="snížená",J330,0)</f>
        <v>0</v>
      </c>
      <c r="BG330" s="245">
        <f>IF(N330="zákl. přenesená",J330,0)</f>
        <v>0</v>
      </c>
      <c r="BH330" s="245">
        <f>IF(N330="sníž. přenesená",J330,0)</f>
        <v>0</v>
      </c>
      <c r="BI330" s="245">
        <f>IF(N330="nulová",J330,0)</f>
        <v>0</v>
      </c>
      <c r="BJ330" s="25" t="s">
        <v>87</v>
      </c>
      <c r="BK330" s="245">
        <f>ROUND(I330*H330,1)</f>
        <v>0</v>
      </c>
      <c r="BL330" s="25" t="s">
        <v>179</v>
      </c>
      <c r="BM330" s="25" t="s">
        <v>973</v>
      </c>
    </row>
    <row r="331" s="13" customFormat="1">
      <c r="B331" s="261"/>
      <c r="C331" s="262"/>
      <c r="D331" s="248" t="s">
        <v>171</v>
      </c>
      <c r="E331" s="263" t="s">
        <v>36</v>
      </c>
      <c r="F331" s="264" t="s">
        <v>776</v>
      </c>
      <c r="G331" s="262"/>
      <c r="H331" s="263" t="s">
        <v>36</v>
      </c>
      <c r="I331" s="265"/>
      <c r="J331" s="262"/>
      <c r="K331" s="262"/>
      <c r="L331" s="266"/>
      <c r="M331" s="267"/>
      <c r="N331" s="268"/>
      <c r="O331" s="268"/>
      <c r="P331" s="268"/>
      <c r="Q331" s="268"/>
      <c r="R331" s="268"/>
      <c r="S331" s="268"/>
      <c r="T331" s="269"/>
      <c r="AT331" s="270" t="s">
        <v>171</v>
      </c>
      <c r="AU331" s="270" t="s">
        <v>89</v>
      </c>
      <c r="AV331" s="13" t="s">
        <v>87</v>
      </c>
      <c r="AW331" s="13" t="s">
        <v>42</v>
      </c>
      <c r="AX331" s="13" t="s">
        <v>79</v>
      </c>
      <c r="AY331" s="270" t="s">
        <v>162</v>
      </c>
    </row>
    <row r="332" s="12" customFormat="1">
      <c r="B332" s="246"/>
      <c r="C332" s="247"/>
      <c r="D332" s="248" t="s">
        <v>171</v>
      </c>
      <c r="E332" s="249" t="s">
        <v>36</v>
      </c>
      <c r="F332" s="250" t="s">
        <v>974</v>
      </c>
      <c r="G332" s="247"/>
      <c r="H332" s="251">
        <v>12</v>
      </c>
      <c r="I332" s="252"/>
      <c r="J332" s="247"/>
      <c r="K332" s="247"/>
      <c r="L332" s="253"/>
      <c r="M332" s="254"/>
      <c r="N332" s="255"/>
      <c r="O332" s="255"/>
      <c r="P332" s="255"/>
      <c r="Q332" s="255"/>
      <c r="R332" s="255"/>
      <c r="S332" s="255"/>
      <c r="T332" s="256"/>
      <c r="AT332" s="257" t="s">
        <v>171</v>
      </c>
      <c r="AU332" s="257" t="s">
        <v>89</v>
      </c>
      <c r="AV332" s="12" t="s">
        <v>89</v>
      </c>
      <c r="AW332" s="12" t="s">
        <v>42</v>
      </c>
      <c r="AX332" s="12" t="s">
        <v>79</v>
      </c>
      <c r="AY332" s="257" t="s">
        <v>162</v>
      </c>
    </row>
    <row r="333" s="12" customFormat="1">
      <c r="B333" s="246"/>
      <c r="C333" s="247"/>
      <c r="D333" s="248" t="s">
        <v>171</v>
      </c>
      <c r="E333" s="249" t="s">
        <v>36</v>
      </c>
      <c r="F333" s="250" t="s">
        <v>975</v>
      </c>
      <c r="G333" s="247"/>
      <c r="H333" s="251">
        <v>7</v>
      </c>
      <c r="I333" s="252"/>
      <c r="J333" s="247"/>
      <c r="K333" s="247"/>
      <c r="L333" s="253"/>
      <c r="M333" s="254"/>
      <c r="N333" s="255"/>
      <c r="O333" s="255"/>
      <c r="P333" s="255"/>
      <c r="Q333" s="255"/>
      <c r="R333" s="255"/>
      <c r="S333" s="255"/>
      <c r="T333" s="256"/>
      <c r="AT333" s="257" t="s">
        <v>171</v>
      </c>
      <c r="AU333" s="257" t="s">
        <v>89</v>
      </c>
      <c r="AV333" s="12" t="s">
        <v>89</v>
      </c>
      <c r="AW333" s="12" t="s">
        <v>42</v>
      </c>
      <c r="AX333" s="12" t="s">
        <v>79</v>
      </c>
      <c r="AY333" s="257" t="s">
        <v>162</v>
      </c>
    </row>
    <row r="334" s="12" customFormat="1">
      <c r="B334" s="246"/>
      <c r="C334" s="247"/>
      <c r="D334" s="248" t="s">
        <v>171</v>
      </c>
      <c r="E334" s="249" t="s">
        <v>36</v>
      </c>
      <c r="F334" s="250" t="s">
        <v>976</v>
      </c>
      <c r="G334" s="247"/>
      <c r="H334" s="251">
        <v>11</v>
      </c>
      <c r="I334" s="252"/>
      <c r="J334" s="247"/>
      <c r="K334" s="247"/>
      <c r="L334" s="253"/>
      <c r="M334" s="254"/>
      <c r="N334" s="255"/>
      <c r="O334" s="255"/>
      <c r="P334" s="255"/>
      <c r="Q334" s="255"/>
      <c r="R334" s="255"/>
      <c r="S334" s="255"/>
      <c r="T334" s="256"/>
      <c r="AT334" s="257" t="s">
        <v>171</v>
      </c>
      <c r="AU334" s="257" t="s">
        <v>89</v>
      </c>
      <c r="AV334" s="12" t="s">
        <v>89</v>
      </c>
      <c r="AW334" s="12" t="s">
        <v>42</v>
      </c>
      <c r="AX334" s="12" t="s">
        <v>79</v>
      </c>
      <c r="AY334" s="257" t="s">
        <v>162</v>
      </c>
    </row>
    <row r="335" s="12" customFormat="1">
      <c r="B335" s="246"/>
      <c r="C335" s="247"/>
      <c r="D335" s="248" t="s">
        <v>171</v>
      </c>
      <c r="E335" s="249" t="s">
        <v>36</v>
      </c>
      <c r="F335" s="250" t="s">
        <v>977</v>
      </c>
      <c r="G335" s="247"/>
      <c r="H335" s="251">
        <v>20</v>
      </c>
      <c r="I335" s="252"/>
      <c r="J335" s="247"/>
      <c r="K335" s="247"/>
      <c r="L335" s="253"/>
      <c r="M335" s="254"/>
      <c r="N335" s="255"/>
      <c r="O335" s="255"/>
      <c r="P335" s="255"/>
      <c r="Q335" s="255"/>
      <c r="R335" s="255"/>
      <c r="S335" s="255"/>
      <c r="T335" s="256"/>
      <c r="AT335" s="257" t="s">
        <v>171</v>
      </c>
      <c r="AU335" s="257" t="s">
        <v>89</v>
      </c>
      <c r="AV335" s="12" t="s">
        <v>89</v>
      </c>
      <c r="AW335" s="12" t="s">
        <v>42</v>
      </c>
      <c r="AX335" s="12" t="s">
        <v>79</v>
      </c>
      <c r="AY335" s="257" t="s">
        <v>162</v>
      </c>
    </row>
    <row r="336" s="14" customFormat="1">
      <c r="B336" s="283"/>
      <c r="C336" s="284"/>
      <c r="D336" s="248" t="s">
        <v>171</v>
      </c>
      <c r="E336" s="285" t="s">
        <v>36</v>
      </c>
      <c r="F336" s="286" t="s">
        <v>679</v>
      </c>
      <c r="G336" s="284"/>
      <c r="H336" s="287">
        <v>50</v>
      </c>
      <c r="I336" s="288"/>
      <c r="J336" s="284"/>
      <c r="K336" s="284"/>
      <c r="L336" s="289"/>
      <c r="M336" s="290"/>
      <c r="N336" s="291"/>
      <c r="O336" s="291"/>
      <c r="P336" s="291"/>
      <c r="Q336" s="291"/>
      <c r="R336" s="291"/>
      <c r="S336" s="291"/>
      <c r="T336" s="292"/>
      <c r="AT336" s="293" t="s">
        <v>171</v>
      </c>
      <c r="AU336" s="293" t="s">
        <v>89</v>
      </c>
      <c r="AV336" s="14" t="s">
        <v>179</v>
      </c>
      <c r="AW336" s="14" t="s">
        <v>42</v>
      </c>
      <c r="AX336" s="14" t="s">
        <v>87</v>
      </c>
      <c r="AY336" s="293" t="s">
        <v>162</v>
      </c>
    </row>
    <row r="337" s="12" customFormat="1">
      <c r="B337" s="246"/>
      <c r="C337" s="247"/>
      <c r="D337" s="248" t="s">
        <v>171</v>
      </c>
      <c r="E337" s="247"/>
      <c r="F337" s="250" t="s">
        <v>978</v>
      </c>
      <c r="G337" s="247"/>
      <c r="H337" s="251">
        <v>50.5</v>
      </c>
      <c r="I337" s="252"/>
      <c r="J337" s="247"/>
      <c r="K337" s="247"/>
      <c r="L337" s="253"/>
      <c r="M337" s="254"/>
      <c r="N337" s="255"/>
      <c r="O337" s="255"/>
      <c r="P337" s="255"/>
      <c r="Q337" s="255"/>
      <c r="R337" s="255"/>
      <c r="S337" s="255"/>
      <c r="T337" s="256"/>
      <c r="AT337" s="257" t="s">
        <v>171</v>
      </c>
      <c r="AU337" s="257" t="s">
        <v>89</v>
      </c>
      <c r="AV337" s="12" t="s">
        <v>89</v>
      </c>
      <c r="AW337" s="12" t="s">
        <v>6</v>
      </c>
      <c r="AX337" s="12" t="s">
        <v>87</v>
      </c>
      <c r="AY337" s="257" t="s">
        <v>162</v>
      </c>
    </row>
    <row r="338" s="1" customFormat="1" ht="16.5" customHeight="1">
      <c r="B338" s="48"/>
      <c r="C338" s="271" t="s">
        <v>505</v>
      </c>
      <c r="D338" s="271" t="s">
        <v>159</v>
      </c>
      <c r="E338" s="272" t="s">
        <v>979</v>
      </c>
      <c r="F338" s="273" t="s">
        <v>980</v>
      </c>
      <c r="G338" s="274" t="s">
        <v>969</v>
      </c>
      <c r="H338" s="275">
        <v>5.0499999999999998</v>
      </c>
      <c r="I338" s="276"/>
      <c r="J338" s="275">
        <f>ROUND(I338*H338,1)</f>
        <v>0</v>
      </c>
      <c r="K338" s="273" t="s">
        <v>36</v>
      </c>
      <c r="L338" s="277"/>
      <c r="M338" s="278" t="s">
        <v>36</v>
      </c>
      <c r="N338" s="279" t="s">
        <v>50</v>
      </c>
      <c r="O338" s="49"/>
      <c r="P338" s="243">
        <f>O338*H338</f>
        <v>0</v>
      </c>
      <c r="Q338" s="243">
        <v>1.0000000000000001E-05</v>
      </c>
      <c r="R338" s="243">
        <f>Q338*H338</f>
        <v>5.0500000000000001E-05</v>
      </c>
      <c r="S338" s="243">
        <v>0</v>
      </c>
      <c r="T338" s="244">
        <f>S338*H338</f>
        <v>0</v>
      </c>
      <c r="AR338" s="25" t="s">
        <v>195</v>
      </c>
      <c r="AT338" s="25" t="s">
        <v>159</v>
      </c>
      <c r="AU338" s="25" t="s">
        <v>89</v>
      </c>
      <c r="AY338" s="25" t="s">
        <v>162</v>
      </c>
      <c r="BE338" s="245">
        <f>IF(N338="základní",J338,0)</f>
        <v>0</v>
      </c>
      <c r="BF338" s="245">
        <f>IF(N338="snížená",J338,0)</f>
        <v>0</v>
      </c>
      <c r="BG338" s="245">
        <f>IF(N338="zákl. přenesená",J338,0)</f>
        <v>0</v>
      </c>
      <c r="BH338" s="245">
        <f>IF(N338="sníž. přenesená",J338,0)</f>
        <v>0</v>
      </c>
      <c r="BI338" s="245">
        <f>IF(N338="nulová",J338,0)</f>
        <v>0</v>
      </c>
      <c r="BJ338" s="25" t="s">
        <v>87</v>
      </c>
      <c r="BK338" s="245">
        <f>ROUND(I338*H338,1)</f>
        <v>0</v>
      </c>
      <c r="BL338" s="25" t="s">
        <v>179</v>
      </c>
      <c r="BM338" s="25" t="s">
        <v>981</v>
      </c>
    </row>
    <row r="339" s="13" customFormat="1">
      <c r="B339" s="261"/>
      <c r="C339" s="262"/>
      <c r="D339" s="248" t="s">
        <v>171</v>
      </c>
      <c r="E339" s="263" t="s">
        <v>36</v>
      </c>
      <c r="F339" s="264" t="s">
        <v>776</v>
      </c>
      <c r="G339" s="262"/>
      <c r="H339" s="263" t="s">
        <v>36</v>
      </c>
      <c r="I339" s="265"/>
      <c r="J339" s="262"/>
      <c r="K339" s="262"/>
      <c r="L339" s="266"/>
      <c r="M339" s="267"/>
      <c r="N339" s="268"/>
      <c r="O339" s="268"/>
      <c r="P339" s="268"/>
      <c r="Q339" s="268"/>
      <c r="R339" s="268"/>
      <c r="S339" s="268"/>
      <c r="T339" s="269"/>
      <c r="AT339" s="270" t="s">
        <v>171</v>
      </c>
      <c r="AU339" s="270" t="s">
        <v>89</v>
      </c>
      <c r="AV339" s="13" t="s">
        <v>87</v>
      </c>
      <c r="AW339" s="13" t="s">
        <v>42</v>
      </c>
      <c r="AX339" s="13" t="s">
        <v>79</v>
      </c>
      <c r="AY339" s="270" t="s">
        <v>162</v>
      </c>
    </row>
    <row r="340" s="12" customFormat="1">
      <c r="B340" s="246"/>
      <c r="C340" s="247"/>
      <c r="D340" s="248" t="s">
        <v>171</v>
      </c>
      <c r="E340" s="249" t="s">
        <v>36</v>
      </c>
      <c r="F340" s="250" t="s">
        <v>982</v>
      </c>
      <c r="G340" s="247"/>
      <c r="H340" s="251">
        <v>4</v>
      </c>
      <c r="I340" s="252"/>
      <c r="J340" s="247"/>
      <c r="K340" s="247"/>
      <c r="L340" s="253"/>
      <c r="M340" s="254"/>
      <c r="N340" s="255"/>
      <c r="O340" s="255"/>
      <c r="P340" s="255"/>
      <c r="Q340" s="255"/>
      <c r="R340" s="255"/>
      <c r="S340" s="255"/>
      <c r="T340" s="256"/>
      <c r="AT340" s="257" t="s">
        <v>171</v>
      </c>
      <c r="AU340" s="257" t="s">
        <v>89</v>
      </c>
      <c r="AV340" s="12" t="s">
        <v>89</v>
      </c>
      <c r="AW340" s="12" t="s">
        <v>42</v>
      </c>
      <c r="AX340" s="12" t="s">
        <v>79</v>
      </c>
      <c r="AY340" s="257" t="s">
        <v>162</v>
      </c>
    </row>
    <row r="341" s="12" customFormat="1">
      <c r="B341" s="246"/>
      <c r="C341" s="247"/>
      <c r="D341" s="248" t="s">
        <v>171</v>
      </c>
      <c r="E341" s="249" t="s">
        <v>36</v>
      </c>
      <c r="F341" s="250" t="s">
        <v>983</v>
      </c>
      <c r="G341" s="247"/>
      <c r="H341" s="251">
        <v>1</v>
      </c>
      <c r="I341" s="252"/>
      <c r="J341" s="247"/>
      <c r="K341" s="247"/>
      <c r="L341" s="253"/>
      <c r="M341" s="254"/>
      <c r="N341" s="255"/>
      <c r="O341" s="255"/>
      <c r="P341" s="255"/>
      <c r="Q341" s="255"/>
      <c r="R341" s="255"/>
      <c r="S341" s="255"/>
      <c r="T341" s="256"/>
      <c r="AT341" s="257" t="s">
        <v>171</v>
      </c>
      <c r="AU341" s="257" t="s">
        <v>89</v>
      </c>
      <c r="AV341" s="12" t="s">
        <v>89</v>
      </c>
      <c r="AW341" s="12" t="s">
        <v>42</v>
      </c>
      <c r="AX341" s="12" t="s">
        <v>79</v>
      </c>
      <c r="AY341" s="257" t="s">
        <v>162</v>
      </c>
    </row>
    <row r="342" s="14" customFormat="1">
      <c r="B342" s="283"/>
      <c r="C342" s="284"/>
      <c r="D342" s="248" t="s">
        <v>171</v>
      </c>
      <c r="E342" s="285" t="s">
        <v>36</v>
      </c>
      <c r="F342" s="286" t="s">
        <v>679</v>
      </c>
      <c r="G342" s="284"/>
      <c r="H342" s="287">
        <v>5</v>
      </c>
      <c r="I342" s="288"/>
      <c r="J342" s="284"/>
      <c r="K342" s="284"/>
      <c r="L342" s="289"/>
      <c r="M342" s="290"/>
      <c r="N342" s="291"/>
      <c r="O342" s="291"/>
      <c r="P342" s="291"/>
      <c r="Q342" s="291"/>
      <c r="R342" s="291"/>
      <c r="S342" s="291"/>
      <c r="T342" s="292"/>
      <c r="AT342" s="293" t="s">
        <v>171</v>
      </c>
      <c r="AU342" s="293" t="s">
        <v>89</v>
      </c>
      <c r="AV342" s="14" t="s">
        <v>179</v>
      </c>
      <c r="AW342" s="14" t="s">
        <v>42</v>
      </c>
      <c r="AX342" s="14" t="s">
        <v>87</v>
      </c>
      <c r="AY342" s="293" t="s">
        <v>162</v>
      </c>
    </row>
    <row r="343" s="12" customFormat="1">
      <c r="B343" s="246"/>
      <c r="C343" s="247"/>
      <c r="D343" s="248" t="s">
        <v>171</v>
      </c>
      <c r="E343" s="247"/>
      <c r="F343" s="250" t="s">
        <v>984</v>
      </c>
      <c r="G343" s="247"/>
      <c r="H343" s="251">
        <v>5.0499999999999998</v>
      </c>
      <c r="I343" s="252"/>
      <c r="J343" s="247"/>
      <c r="K343" s="247"/>
      <c r="L343" s="253"/>
      <c r="M343" s="254"/>
      <c r="N343" s="255"/>
      <c r="O343" s="255"/>
      <c r="P343" s="255"/>
      <c r="Q343" s="255"/>
      <c r="R343" s="255"/>
      <c r="S343" s="255"/>
      <c r="T343" s="256"/>
      <c r="AT343" s="257" t="s">
        <v>171</v>
      </c>
      <c r="AU343" s="257" t="s">
        <v>89</v>
      </c>
      <c r="AV343" s="12" t="s">
        <v>89</v>
      </c>
      <c r="AW343" s="12" t="s">
        <v>6</v>
      </c>
      <c r="AX343" s="12" t="s">
        <v>87</v>
      </c>
      <c r="AY343" s="257" t="s">
        <v>162</v>
      </c>
    </row>
    <row r="344" s="1" customFormat="1" ht="38.25" customHeight="1">
      <c r="B344" s="48"/>
      <c r="C344" s="235" t="s">
        <v>509</v>
      </c>
      <c r="D344" s="235" t="s">
        <v>165</v>
      </c>
      <c r="E344" s="236" t="s">
        <v>985</v>
      </c>
      <c r="F344" s="237" t="s">
        <v>986</v>
      </c>
      <c r="G344" s="238" t="s">
        <v>174</v>
      </c>
      <c r="H344" s="239">
        <v>20</v>
      </c>
      <c r="I344" s="240"/>
      <c r="J344" s="239">
        <f>ROUND(I344*H344,1)</f>
        <v>0</v>
      </c>
      <c r="K344" s="237" t="s">
        <v>239</v>
      </c>
      <c r="L344" s="74"/>
      <c r="M344" s="241" t="s">
        <v>36</v>
      </c>
      <c r="N344" s="242" t="s">
        <v>50</v>
      </c>
      <c r="O344" s="49"/>
      <c r="P344" s="243">
        <f>O344*H344</f>
        <v>0</v>
      </c>
      <c r="Q344" s="243">
        <v>0.0017099999999999999</v>
      </c>
      <c r="R344" s="243">
        <f>Q344*H344</f>
        <v>0.034200000000000001</v>
      </c>
      <c r="S344" s="243">
        <v>0</v>
      </c>
      <c r="T344" s="244">
        <f>S344*H344</f>
        <v>0</v>
      </c>
      <c r="AR344" s="25" t="s">
        <v>179</v>
      </c>
      <c r="AT344" s="25" t="s">
        <v>165</v>
      </c>
      <c r="AU344" s="25" t="s">
        <v>89</v>
      </c>
      <c r="AY344" s="25" t="s">
        <v>162</v>
      </c>
      <c r="BE344" s="245">
        <f>IF(N344="základní",J344,0)</f>
        <v>0</v>
      </c>
      <c r="BF344" s="245">
        <f>IF(N344="snížená",J344,0)</f>
        <v>0</v>
      </c>
      <c r="BG344" s="245">
        <f>IF(N344="zákl. přenesená",J344,0)</f>
        <v>0</v>
      </c>
      <c r="BH344" s="245">
        <f>IF(N344="sníž. přenesená",J344,0)</f>
        <v>0</v>
      </c>
      <c r="BI344" s="245">
        <f>IF(N344="nulová",J344,0)</f>
        <v>0</v>
      </c>
      <c r="BJ344" s="25" t="s">
        <v>87</v>
      </c>
      <c r="BK344" s="245">
        <f>ROUND(I344*H344,1)</f>
        <v>0</v>
      </c>
      <c r="BL344" s="25" t="s">
        <v>179</v>
      </c>
      <c r="BM344" s="25" t="s">
        <v>987</v>
      </c>
    </row>
    <row r="345" s="1" customFormat="1" ht="25.5" customHeight="1">
      <c r="B345" s="48"/>
      <c r="C345" s="271" t="s">
        <v>513</v>
      </c>
      <c r="D345" s="271" t="s">
        <v>159</v>
      </c>
      <c r="E345" s="272" t="s">
        <v>988</v>
      </c>
      <c r="F345" s="273" t="s">
        <v>989</v>
      </c>
      <c r="G345" s="274" t="s">
        <v>174</v>
      </c>
      <c r="H345" s="275">
        <v>18.18</v>
      </c>
      <c r="I345" s="276"/>
      <c r="J345" s="275">
        <f>ROUND(I345*H345,1)</f>
        <v>0</v>
      </c>
      <c r="K345" s="273" t="s">
        <v>239</v>
      </c>
      <c r="L345" s="277"/>
      <c r="M345" s="278" t="s">
        <v>36</v>
      </c>
      <c r="N345" s="279" t="s">
        <v>50</v>
      </c>
      <c r="O345" s="49"/>
      <c r="P345" s="243">
        <f>O345*H345</f>
        <v>0</v>
      </c>
      <c r="Q345" s="243">
        <v>0.0121</v>
      </c>
      <c r="R345" s="243">
        <f>Q345*H345</f>
        <v>0.21997799999999998</v>
      </c>
      <c r="S345" s="243">
        <v>0</v>
      </c>
      <c r="T345" s="244">
        <f>S345*H345</f>
        <v>0</v>
      </c>
      <c r="AR345" s="25" t="s">
        <v>195</v>
      </c>
      <c r="AT345" s="25" t="s">
        <v>159</v>
      </c>
      <c r="AU345" s="25" t="s">
        <v>89</v>
      </c>
      <c r="AY345" s="25" t="s">
        <v>162</v>
      </c>
      <c r="BE345" s="245">
        <f>IF(N345="základní",J345,0)</f>
        <v>0</v>
      </c>
      <c r="BF345" s="245">
        <f>IF(N345="snížená",J345,0)</f>
        <v>0</v>
      </c>
      <c r="BG345" s="245">
        <f>IF(N345="zákl. přenesená",J345,0)</f>
        <v>0</v>
      </c>
      <c r="BH345" s="245">
        <f>IF(N345="sníž. přenesená",J345,0)</f>
        <v>0</v>
      </c>
      <c r="BI345" s="245">
        <f>IF(N345="nulová",J345,0)</f>
        <v>0</v>
      </c>
      <c r="BJ345" s="25" t="s">
        <v>87</v>
      </c>
      <c r="BK345" s="245">
        <f>ROUND(I345*H345,1)</f>
        <v>0</v>
      </c>
      <c r="BL345" s="25" t="s">
        <v>179</v>
      </c>
      <c r="BM345" s="25" t="s">
        <v>990</v>
      </c>
    </row>
    <row r="346" s="13" customFormat="1">
      <c r="B346" s="261"/>
      <c r="C346" s="262"/>
      <c r="D346" s="248" t="s">
        <v>171</v>
      </c>
      <c r="E346" s="263" t="s">
        <v>36</v>
      </c>
      <c r="F346" s="264" t="s">
        <v>776</v>
      </c>
      <c r="G346" s="262"/>
      <c r="H346" s="263" t="s">
        <v>36</v>
      </c>
      <c r="I346" s="265"/>
      <c r="J346" s="262"/>
      <c r="K346" s="262"/>
      <c r="L346" s="266"/>
      <c r="M346" s="267"/>
      <c r="N346" s="268"/>
      <c r="O346" s="268"/>
      <c r="P346" s="268"/>
      <c r="Q346" s="268"/>
      <c r="R346" s="268"/>
      <c r="S346" s="268"/>
      <c r="T346" s="269"/>
      <c r="AT346" s="270" t="s">
        <v>171</v>
      </c>
      <c r="AU346" s="270" t="s">
        <v>89</v>
      </c>
      <c r="AV346" s="13" t="s">
        <v>87</v>
      </c>
      <c r="AW346" s="13" t="s">
        <v>42</v>
      </c>
      <c r="AX346" s="13" t="s">
        <v>79</v>
      </c>
      <c r="AY346" s="270" t="s">
        <v>162</v>
      </c>
    </row>
    <row r="347" s="12" customFormat="1">
      <c r="B347" s="246"/>
      <c r="C347" s="247"/>
      <c r="D347" s="248" t="s">
        <v>171</v>
      </c>
      <c r="E347" s="249" t="s">
        <v>36</v>
      </c>
      <c r="F347" s="250" t="s">
        <v>991</v>
      </c>
      <c r="G347" s="247"/>
      <c r="H347" s="251">
        <v>7</v>
      </c>
      <c r="I347" s="252"/>
      <c r="J347" s="247"/>
      <c r="K347" s="247"/>
      <c r="L347" s="253"/>
      <c r="M347" s="254"/>
      <c r="N347" s="255"/>
      <c r="O347" s="255"/>
      <c r="P347" s="255"/>
      <c r="Q347" s="255"/>
      <c r="R347" s="255"/>
      <c r="S347" s="255"/>
      <c r="T347" s="256"/>
      <c r="AT347" s="257" t="s">
        <v>171</v>
      </c>
      <c r="AU347" s="257" t="s">
        <v>89</v>
      </c>
      <c r="AV347" s="12" t="s">
        <v>89</v>
      </c>
      <c r="AW347" s="12" t="s">
        <v>42</v>
      </c>
      <c r="AX347" s="12" t="s">
        <v>79</v>
      </c>
      <c r="AY347" s="257" t="s">
        <v>162</v>
      </c>
    </row>
    <row r="348" s="12" customFormat="1">
      <c r="B348" s="246"/>
      <c r="C348" s="247"/>
      <c r="D348" s="248" t="s">
        <v>171</v>
      </c>
      <c r="E348" s="249" t="s">
        <v>36</v>
      </c>
      <c r="F348" s="250" t="s">
        <v>992</v>
      </c>
      <c r="G348" s="247"/>
      <c r="H348" s="251">
        <v>11</v>
      </c>
      <c r="I348" s="252"/>
      <c r="J348" s="247"/>
      <c r="K348" s="247"/>
      <c r="L348" s="253"/>
      <c r="M348" s="254"/>
      <c r="N348" s="255"/>
      <c r="O348" s="255"/>
      <c r="P348" s="255"/>
      <c r="Q348" s="255"/>
      <c r="R348" s="255"/>
      <c r="S348" s="255"/>
      <c r="T348" s="256"/>
      <c r="AT348" s="257" t="s">
        <v>171</v>
      </c>
      <c r="AU348" s="257" t="s">
        <v>89</v>
      </c>
      <c r="AV348" s="12" t="s">
        <v>89</v>
      </c>
      <c r="AW348" s="12" t="s">
        <v>42</v>
      </c>
      <c r="AX348" s="12" t="s">
        <v>79</v>
      </c>
      <c r="AY348" s="257" t="s">
        <v>162</v>
      </c>
    </row>
    <row r="349" s="14" customFormat="1">
      <c r="B349" s="283"/>
      <c r="C349" s="284"/>
      <c r="D349" s="248" t="s">
        <v>171</v>
      </c>
      <c r="E349" s="285" t="s">
        <v>36</v>
      </c>
      <c r="F349" s="286" t="s">
        <v>679</v>
      </c>
      <c r="G349" s="284"/>
      <c r="H349" s="287">
        <v>18</v>
      </c>
      <c r="I349" s="288"/>
      <c r="J349" s="284"/>
      <c r="K349" s="284"/>
      <c r="L349" s="289"/>
      <c r="M349" s="290"/>
      <c r="N349" s="291"/>
      <c r="O349" s="291"/>
      <c r="P349" s="291"/>
      <c r="Q349" s="291"/>
      <c r="R349" s="291"/>
      <c r="S349" s="291"/>
      <c r="T349" s="292"/>
      <c r="AT349" s="293" t="s">
        <v>171</v>
      </c>
      <c r="AU349" s="293" t="s">
        <v>89</v>
      </c>
      <c r="AV349" s="14" t="s">
        <v>179</v>
      </c>
      <c r="AW349" s="14" t="s">
        <v>42</v>
      </c>
      <c r="AX349" s="14" t="s">
        <v>87</v>
      </c>
      <c r="AY349" s="293" t="s">
        <v>162</v>
      </c>
    </row>
    <row r="350" s="12" customFormat="1">
      <c r="B350" s="246"/>
      <c r="C350" s="247"/>
      <c r="D350" s="248" t="s">
        <v>171</v>
      </c>
      <c r="E350" s="247"/>
      <c r="F350" s="250" t="s">
        <v>993</v>
      </c>
      <c r="G350" s="247"/>
      <c r="H350" s="251">
        <v>18.18</v>
      </c>
      <c r="I350" s="252"/>
      <c r="J350" s="247"/>
      <c r="K350" s="247"/>
      <c r="L350" s="253"/>
      <c r="M350" s="254"/>
      <c r="N350" s="255"/>
      <c r="O350" s="255"/>
      <c r="P350" s="255"/>
      <c r="Q350" s="255"/>
      <c r="R350" s="255"/>
      <c r="S350" s="255"/>
      <c r="T350" s="256"/>
      <c r="AT350" s="257" t="s">
        <v>171</v>
      </c>
      <c r="AU350" s="257" t="s">
        <v>89</v>
      </c>
      <c r="AV350" s="12" t="s">
        <v>89</v>
      </c>
      <c r="AW350" s="12" t="s">
        <v>6</v>
      </c>
      <c r="AX350" s="12" t="s">
        <v>87</v>
      </c>
      <c r="AY350" s="257" t="s">
        <v>162</v>
      </c>
    </row>
    <row r="351" s="1" customFormat="1" ht="25.5" customHeight="1">
      <c r="B351" s="48"/>
      <c r="C351" s="271" t="s">
        <v>517</v>
      </c>
      <c r="D351" s="271" t="s">
        <v>159</v>
      </c>
      <c r="E351" s="272" t="s">
        <v>994</v>
      </c>
      <c r="F351" s="273" t="s">
        <v>995</v>
      </c>
      <c r="G351" s="274" t="s">
        <v>174</v>
      </c>
      <c r="H351" s="275">
        <v>2.02</v>
      </c>
      <c r="I351" s="276"/>
      <c r="J351" s="275">
        <f>ROUND(I351*H351,1)</f>
        <v>0</v>
      </c>
      <c r="K351" s="273" t="s">
        <v>239</v>
      </c>
      <c r="L351" s="277"/>
      <c r="M351" s="278" t="s">
        <v>36</v>
      </c>
      <c r="N351" s="279" t="s">
        <v>50</v>
      </c>
      <c r="O351" s="49"/>
      <c r="P351" s="243">
        <f>O351*H351</f>
        <v>0</v>
      </c>
      <c r="Q351" s="243">
        <v>0.0149</v>
      </c>
      <c r="R351" s="243">
        <f>Q351*H351</f>
        <v>0.030098</v>
      </c>
      <c r="S351" s="243">
        <v>0</v>
      </c>
      <c r="T351" s="244">
        <f>S351*H351</f>
        <v>0</v>
      </c>
      <c r="AR351" s="25" t="s">
        <v>195</v>
      </c>
      <c r="AT351" s="25" t="s">
        <v>159</v>
      </c>
      <c r="AU351" s="25" t="s">
        <v>89</v>
      </c>
      <c r="AY351" s="25" t="s">
        <v>162</v>
      </c>
      <c r="BE351" s="245">
        <f>IF(N351="základní",J351,0)</f>
        <v>0</v>
      </c>
      <c r="BF351" s="245">
        <f>IF(N351="snížená",J351,0)</f>
        <v>0</v>
      </c>
      <c r="BG351" s="245">
        <f>IF(N351="zákl. přenesená",J351,0)</f>
        <v>0</v>
      </c>
      <c r="BH351" s="245">
        <f>IF(N351="sníž. přenesená",J351,0)</f>
        <v>0</v>
      </c>
      <c r="BI351" s="245">
        <f>IF(N351="nulová",J351,0)</f>
        <v>0</v>
      </c>
      <c r="BJ351" s="25" t="s">
        <v>87</v>
      </c>
      <c r="BK351" s="245">
        <f>ROUND(I351*H351,1)</f>
        <v>0</v>
      </c>
      <c r="BL351" s="25" t="s">
        <v>179</v>
      </c>
      <c r="BM351" s="25" t="s">
        <v>996</v>
      </c>
    </row>
    <row r="352" s="13" customFormat="1">
      <c r="B352" s="261"/>
      <c r="C352" s="262"/>
      <c r="D352" s="248" t="s">
        <v>171</v>
      </c>
      <c r="E352" s="263" t="s">
        <v>36</v>
      </c>
      <c r="F352" s="264" t="s">
        <v>776</v>
      </c>
      <c r="G352" s="262"/>
      <c r="H352" s="263" t="s">
        <v>36</v>
      </c>
      <c r="I352" s="265"/>
      <c r="J352" s="262"/>
      <c r="K352" s="262"/>
      <c r="L352" s="266"/>
      <c r="M352" s="267"/>
      <c r="N352" s="268"/>
      <c r="O352" s="268"/>
      <c r="P352" s="268"/>
      <c r="Q352" s="268"/>
      <c r="R352" s="268"/>
      <c r="S352" s="268"/>
      <c r="T352" s="269"/>
      <c r="AT352" s="270" t="s">
        <v>171</v>
      </c>
      <c r="AU352" s="270" t="s">
        <v>89</v>
      </c>
      <c r="AV352" s="13" t="s">
        <v>87</v>
      </c>
      <c r="AW352" s="13" t="s">
        <v>42</v>
      </c>
      <c r="AX352" s="13" t="s">
        <v>79</v>
      </c>
      <c r="AY352" s="270" t="s">
        <v>162</v>
      </c>
    </row>
    <row r="353" s="12" customFormat="1">
      <c r="B353" s="246"/>
      <c r="C353" s="247"/>
      <c r="D353" s="248" t="s">
        <v>171</v>
      </c>
      <c r="E353" s="249" t="s">
        <v>36</v>
      </c>
      <c r="F353" s="250" t="s">
        <v>997</v>
      </c>
      <c r="G353" s="247"/>
      <c r="H353" s="251">
        <v>2</v>
      </c>
      <c r="I353" s="252"/>
      <c r="J353" s="247"/>
      <c r="K353" s="247"/>
      <c r="L353" s="253"/>
      <c r="M353" s="254"/>
      <c r="N353" s="255"/>
      <c r="O353" s="255"/>
      <c r="P353" s="255"/>
      <c r="Q353" s="255"/>
      <c r="R353" s="255"/>
      <c r="S353" s="255"/>
      <c r="T353" s="256"/>
      <c r="AT353" s="257" t="s">
        <v>171</v>
      </c>
      <c r="AU353" s="257" t="s">
        <v>89</v>
      </c>
      <c r="AV353" s="12" t="s">
        <v>89</v>
      </c>
      <c r="AW353" s="12" t="s">
        <v>42</v>
      </c>
      <c r="AX353" s="12" t="s">
        <v>87</v>
      </c>
      <c r="AY353" s="257" t="s">
        <v>162</v>
      </c>
    </row>
    <row r="354" s="12" customFormat="1">
      <c r="B354" s="246"/>
      <c r="C354" s="247"/>
      <c r="D354" s="248" t="s">
        <v>171</v>
      </c>
      <c r="E354" s="247"/>
      <c r="F354" s="250" t="s">
        <v>998</v>
      </c>
      <c r="G354" s="247"/>
      <c r="H354" s="251">
        <v>2.02</v>
      </c>
      <c r="I354" s="252"/>
      <c r="J354" s="247"/>
      <c r="K354" s="247"/>
      <c r="L354" s="253"/>
      <c r="M354" s="254"/>
      <c r="N354" s="255"/>
      <c r="O354" s="255"/>
      <c r="P354" s="255"/>
      <c r="Q354" s="255"/>
      <c r="R354" s="255"/>
      <c r="S354" s="255"/>
      <c r="T354" s="256"/>
      <c r="AT354" s="257" t="s">
        <v>171</v>
      </c>
      <c r="AU354" s="257" t="s">
        <v>89</v>
      </c>
      <c r="AV354" s="12" t="s">
        <v>89</v>
      </c>
      <c r="AW354" s="12" t="s">
        <v>6</v>
      </c>
      <c r="AX354" s="12" t="s">
        <v>87</v>
      </c>
      <c r="AY354" s="257" t="s">
        <v>162</v>
      </c>
    </row>
    <row r="355" s="1" customFormat="1" ht="38.25" customHeight="1">
      <c r="B355" s="48"/>
      <c r="C355" s="235" t="s">
        <v>521</v>
      </c>
      <c r="D355" s="235" t="s">
        <v>165</v>
      </c>
      <c r="E355" s="236" t="s">
        <v>999</v>
      </c>
      <c r="F355" s="237" t="s">
        <v>1000</v>
      </c>
      <c r="G355" s="238" t="s">
        <v>247</v>
      </c>
      <c r="H355" s="239">
        <v>56.5</v>
      </c>
      <c r="I355" s="240"/>
      <c r="J355" s="239">
        <f>ROUND(I355*H355,1)</f>
        <v>0</v>
      </c>
      <c r="K355" s="237" t="s">
        <v>239</v>
      </c>
      <c r="L355" s="74"/>
      <c r="M355" s="241" t="s">
        <v>36</v>
      </c>
      <c r="N355" s="242" t="s">
        <v>50</v>
      </c>
      <c r="O355" s="49"/>
      <c r="P355" s="243">
        <f>O355*H355</f>
        <v>0</v>
      </c>
      <c r="Q355" s="243">
        <v>0</v>
      </c>
      <c r="R355" s="243">
        <f>Q355*H355</f>
        <v>0</v>
      </c>
      <c r="S355" s="243">
        <v>0</v>
      </c>
      <c r="T355" s="244">
        <f>S355*H355</f>
        <v>0</v>
      </c>
      <c r="AR355" s="25" t="s">
        <v>179</v>
      </c>
      <c r="AT355" s="25" t="s">
        <v>165</v>
      </c>
      <c r="AU355" s="25" t="s">
        <v>89</v>
      </c>
      <c r="AY355" s="25" t="s">
        <v>162</v>
      </c>
      <c r="BE355" s="245">
        <f>IF(N355="základní",J355,0)</f>
        <v>0</v>
      </c>
      <c r="BF355" s="245">
        <f>IF(N355="snížená",J355,0)</f>
        <v>0</v>
      </c>
      <c r="BG355" s="245">
        <f>IF(N355="zákl. přenesená",J355,0)</f>
        <v>0</v>
      </c>
      <c r="BH355" s="245">
        <f>IF(N355="sníž. přenesená",J355,0)</f>
        <v>0</v>
      </c>
      <c r="BI355" s="245">
        <f>IF(N355="nulová",J355,0)</f>
        <v>0</v>
      </c>
      <c r="BJ355" s="25" t="s">
        <v>87</v>
      </c>
      <c r="BK355" s="245">
        <f>ROUND(I355*H355,1)</f>
        <v>0</v>
      </c>
      <c r="BL355" s="25" t="s">
        <v>179</v>
      </c>
      <c r="BM355" s="25" t="s">
        <v>1001</v>
      </c>
    </row>
    <row r="356" s="12" customFormat="1">
      <c r="B356" s="246"/>
      <c r="C356" s="247"/>
      <c r="D356" s="248" t="s">
        <v>171</v>
      </c>
      <c r="E356" s="249" t="s">
        <v>36</v>
      </c>
      <c r="F356" s="250" t="s">
        <v>1002</v>
      </c>
      <c r="G356" s="247"/>
      <c r="H356" s="251">
        <v>56.5</v>
      </c>
      <c r="I356" s="252"/>
      <c r="J356" s="247"/>
      <c r="K356" s="247"/>
      <c r="L356" s="253"/>
      <c r="M356" s="254"/>
      <c r="N356" s="255"/>
      <c r="O356" s="255"/>
      <c r="P356" s="255"/>
      <c r="Q356" s="255"/>
      <c r="R356" s="255"/>
      <c r="S356" s="255"/>
      <c r="T356" s="256"/>
      <c r="AT356" s="257" t="s">
        <v>171</v>
      </c>
      <c r="AU356" s="257" t="s">
        <v>89</v>
      </c>
      <c r="AV356" s="12" t="s">
        <v>89</v>
      </c>
      <c r="AW356" s="12" t="s">
        <v>42</v>
      </c>
      <c r="AX356" s="12" t="s">
        <v>79</v>
      </c>
      <c r="AY356" s="257" t="s">
        <v>162</v>
      </c>
    </row>
    <row r="357" s="14" customFormat="1">
      <c r="B357" s="283"/>
      <c r="C357" s="284"/>
      <c r="D357" s="248" t="s">
        <v>171</v>
      </c>
      <c r="E357" s="285" t="s">
        <v>36</v>
      </c>
      <c r="F357" s="286" t="s">
        <v>679</v>
      </c>
      <c r="G357" s="284"/>
      <c r="H357" s="287">
        <v>56.5</v>
      </c>
      <c r="I357" s="288"/>
      <c r="J357" s="284"/>
      <c r="K357" s="284"/>
      <c r="L357" s="289"/>
      <c r="M357" s="290"/>
      <c r="N357" s="291"/>
      <c r="O357" s="291"/>
      <c r="P357" s="291"/>
      <c r="Q357" s="291"/>
      <c r="R357" s="291"/>
      <c r="S357" s="291"/>
      <c r="T357" s="292"/>
      <c r="AT357" s="293" t="s">
        <v>171</v>
      </c>
      <c r="AU357" s="293" t="s">
        <v>89</v>
      </c>
      <c r="AV357" s="14" t="s">
        <v>179</v>
      </c>
      <c r="AW357" s="14" t="s">
        <v>42</v>
      </c>
      <c r="AX357" s="14" t="s">
        <v>87</v>
      </c>
      <c r="AY357" s="293" t="s">
        <v>162</v>
      </c>
    </row>
    <row r="358" s="1" customFormat="1" ht="25.5" customHeight="1">
      <c r="B358" s="48"/>
      <c r="C358" s="271" t="s">
        <v>523</v>
      </c>
      <c r="D358" s="271" t="s">
        <v>159</v>
      </c>
      <c r="E358" s="272" t="s">
        <v>1003</v>
      </c>
      <c r="F358" s="273" t="s">
        <v>1004</v>
      </c>
      <c r="G358" s="274" t="s">
        <v>247</v>
      </c>
      <c r="H358" s="275">
        <v>58.200000000000003</v>
      </c>
      <c r="I358" s="276"/>
      <c r="J358" s="275">
        <f>ROUND(I358*H358,1)</f>
        <v>0</v>
      </c>
      <c r="K358" s="273" t="s">
        <v>239</v>
      </c>
      <c r="L358" s="277"/>
      <c r="M358" s="278" t="s">
        <v>36</v>
      </c>
      <c r="N358" s="279" t="s">
        <v>50</v>
      </c>
      <c r="O358" s="49"/>
      <c r="P358" s="243">
        <f>O358*H358</f>
        <v>0</v>
      </c>
      <c r="Q358" s="243">
        <v>0.00068000000000000005</v>
      </c>
      <c r="R358" s="243">
        <f>Q358*H358</f>
        <v>0.039576000000000007</v>
      </c>
      <c r="S358" s="243">
        <v>0</v>
      </c>
      <c r="T358" s="244">
        <f>S358*H358</f>
        <v>0</v>
      </c>
      <c r="AR358" s="25" t="s">
        <v>195</v>
      </c>
      <c r="AT358" s="25" t="s">
        <v>159</v>
      </c>
      <c r="AU358" s="25" t="s">
        <v>89</v>
      </c>
      <c r="AY358" s="25" t="s">
        <v>162</v>
      </c>
      <c r="BE358" s="245">
        <f>IF(N358="základní",J358,0)</f>
        <v>0</v>
      </c>
      <c r="BF358" s="245">
        <f>IF(N358="snížená",J358,0)</f>
        <v>0</v>
      </c>
      <c r="BG358" s="245">
        <f>IF(N358="zákl. přenesená",J358,0)</f>
        <v>0</v>
      </c>
      <c r="BH358" s="245">
        <f>IF(N358="sníž. přenesená",J358,0)</f>
        <v>0</v>
      </c>
      <c r="BI358" s="245">
        <f>IF(N358="nulová",J358,0)</f>
        <v>0</v>
      </c>
      <c r="BJ358" s="25" t="s">
        <v>87</v>
      </c>
      <c r="BK358" s="245">
        <f>ROUND(I358*H358,1)</f>
        <v>0</v>
      </c>
      <c r="BL358" s="25" t="s">
        <v>179</v>
      </c>
      <c r="BM358" s="25" t="s">
        <v>1005</v>
      </c>
    </row>
    <row r="359" s="12" customFormat="1">
      <c r="B359" s="246"/>
      <c r="C359" s="247"/>
      <c r="D359" s="248" t="s">
        <v>171</v>
      </c>
      <c r="E359" s="249" t="s">
        <v>36</v>
      </c>
      <c r="F359" s="250" t="s">
        <v>1002</v>
      </c>
      <c r="G359" s="247"/>
      <c r="H359" s="251">
        <v>56.5</v>
      </c>
      <c r="I359" s="252"/>
      <c r="J359" s="247"/>
      <c r="K359" s="247"/>
      <c r="L359" s="253"/>
      <c r="M359" s="254"/>
      <c r="N359" s="255"/>
      <c r="O359" s="255"/>
      <c r="P359" s="255"/>
      <c r="Q359" s="255"/>
      <c r="R359" s="255"/>
      <c r="S359" s="255"/>
      <c r="T359" s="256"/>
      <c r="AT359" s="257" t="s">
        <v>171</v>
      </c>
      <c r="AU359" s="257" t="s">
        <v>89</v>
      </c>
      <c r="AV359" s="12" t="s">
        <v>89</v>
      </c>
      <c r="AW359" s="12" t="s">
        <v>42</v>
      </c>
      <c r="AX359" s="12" t="s">
        <v>87</v>
      </c>
      <c r="AY359" s="257" t="s">
        <v>162</v>
      </c>
    </row>
    <row r="360" s="12" customFormat="1">
      <c r="B360" s="246"/>
      <c r="C360" s="247"/>
      <c r="D360" s="248" t="s">
        <v>171</v>
      </c>
      <c r="E360" s="247"/>
      <c r="F360" s="250" t="s">
        <v>1006</v>
      </c>
      <c r="G360" s="247"/>
      <c r="H360" s="251">
        <v>58.200000000000003</v>
      </c>
      <c r="I360" s="252"/>
      <c r="J360" s="247"/>
      <c r="K360" s="247"/>
      <c r="L360" s="253"/>
      <c r="M360" s="254"/>
      <c r="N360" s="255"/>
      <c r="O360" s="255"/>
      <c r="P360" s="255"/>
      <c r="Q360" s="255"/>
      <c r="R360" s="255"/>
      <c r="S360" s="255"/>
      <c r="T360" s="256"/>
      <c r="AT360" s="257" t="s">
        <v>171</v>
      </c>
      <c r="AU360" s="257" t="s">
        <v>89</v>
      </c>
      <c r="AV360" s="12" t="s">
        <v>89</v>
      </c>
      <c r="AW360" s="12" t="s">
        <v>6</v>
      </c>
      <c r="AX360" s="12" t="s">
        <v>87</v>
      </c>
      <c r="AY360" s="257" t="s">
        <v>162</v>
      </c>
    </row>
    <row r="361" s="1" customFormat="1" ht="38.25" customHeight="1">
      <c r="B361" s="48"/>
      <c r="C361" s="235" t="s">
        <v>527</v>
      </c>
      <c r="D361" s="235" t="s">
        <v>165</v>
      </c>
      <c r="E361" s="236" t="s">
        <v>1007</v>
      </c>
      <c r="F361" s="237" t="s">
        <v>1008</v>
      </c>
      <c r="G361" s="238" t="s">
        <v>247</v>
      </c>
      <c r="H361" s="239">
        <v>2846.5999999999999</v>
      </c>
      <c r="I361" s="240"/>
      <c r="J361" s="239">
        <f>ROUND(I361*H361,1)</f>
        <v>0</v>
      </c>
      <c r="K361" s="237" t="s">
        <v>239</v>
      </c>
      <c r="L361" s="74"/>
      <c r="M361" s="241" t="s">
        <v>36</v>
      </c>
      <c r="N361" s="242" t="s">
        <v>50</v>
      </c>
      <c r="O361" s="49"/>
      <c r="P361" s="243">
        <f>O361*H361</f>
        <v>0</v>
      </c>
      <c r="Q361" s="243">
        <v>0</v>
      </c>
      <c r="R361" s="243">
        <f>Q361*H361</f>
        <v>0</v>
      </c>
      <c r="S361" s="243">
        <v>0</v>
      </c>
      <c r="T361" s="244">
        <f>S361*H361</f>
        <v>0</v>
      </c>
      <c r="AR361" s="25" t="s">
        <v>179</v>
      </c>
      <c r="AT361" s="25" t="s">
        <v>165</v>
      </c>
      <c r="AU361" s="25" t="s">
        <v>89</v>
      </c>
      <c r="AY361" s="25" t="s">
        <v>162</v>
      </c>
      <c r="BE361" s="245">
        <f>IF(N361="základní",J361,0)</f>
        <v>0</v>
      </c>
      <c r="BF361" s="245">
        <f>IF(N361="snížená",J361,0)</f>
        <v>0</v>
      </c>
      <c r="BG361" s="245">
        <f>IF(N361="zákl. přenesená",J361,0)</f>
        <v>0</v>
      </c>
      <c r="BH361" s="245">
        <f>IF(N361="sníž. přenesená",J361,0)</f>
        <v>0</v>
      </c>
      <c r="BI361" s="245">
        <f>IF(N361="nulová",J361,0)</f>
        <v>0</v>
      </c>
      <c r="BJ361" s="25" t="s">
        <v>87</v>
      </c>
      <c r="BK361" s="245">
        <f>ROUND(I361*H361,1)</f>
        <v>0</v>
      </c>
      <c r="BL361" s="25" t="s">
        <v>179</v>
      </c>
      <c r="BM361" s="25" t="s">
        <v>1009</v>
      </c>
    </row>
    <row r="362" s="13" customFormat="1">
      <c r="B362" s="261"/>
      <c r="C362" s="262"/>
      <c r="D362" s="248" t="s">
        <v>171</v>
      </c>
      <c r="E362" s="263" t="s">
        <v>36</v>
      </c>
      <c r="F362" s="264" t="s">
        <v>776</v>
      </c>
      <c r="G362" s="262"/>
      <c r="H362" s="263" t="s">
        <v>36</v>
      </c>
      <c r="I362" s="265"/>
      <c r="J362" s="262"/>
      <c r="K362" s="262"/>
      <c r="L362" s="266"/>
      <c r="M362" s="267"/>
      <c r="N362" s="268"/>
      <c r="O362" s="268"/>
      <c r="P362" s="268"/>
      <c r="Q362" s="268"/>
      <c r="R362" s="268"/>
      <c r="S362" s="268"/>
      <c r="T362" s="269"/>
      <c r="AT362" s="270" t="s">
        <v>171</v>
      </c>
      <c r="AU362" s="270" t="s">
        <v>89</v>
      </c>
      <c r="AV362" s="13" t="s">
        <v>87</v>
      </c>
      <c r="AW362" s="13" t="s">
        <v>42</v>
      </c>
      <c r="AX362" s="13" t="s">
        <v>79</v>
      </c>
      <c r="AY362" s="270" t="s">
        <v>162</v>
      </c>
    </row>
    <row r="363" s="12" customFormat="1">
      <c r="B363" s="246"/>
      <c r="C363" s="247"/>
      <c r="D363" s="248" t="s">
        <v>171</v>
      </c>
      <c r="E363" s="249" t="s">
        <v>36</v>
      </c>
      <c r="F363" s="250" t="s">
        <v>1010</v>
      </c>
      <c r="G363" s="247"/>
      <c r="H363" s="251">
        <v>2846.5999999999999</v>
      </c>
      <c r="I363" s="252"/>
      <c r="J363" s="247"/>
      <c r="K363" s="247"/>
      <c r="L363" s="253"/>
      <c r="M363" s="254"/>
      <c r="N363" s="255"/>
      <c r="O363" s="255"/>
      <c r="P363" s="255"/>
      <c r="Q363" s="255"/>
      <c r="R363" s="255"/>
      <c r="S363" s="255"/>
      <c r="T363" s="256"/>
      <c r="AT363" s="257" t="s">
        <v>171</v>
      </c>
      <c r="AU363" s="257" t="s">
        <v>89</v>
      </c>
      <c r="AV363" s="12" t="s">
        <v>89</v>
      </c>
      <c r="AW363" s="12" t="s">
        <v>42</v>
      </c>
      <c r="AX363" s="12" t="s">
        <v>87</v>
      </c>
      <c r="AY363" s="257" t="s">
        <v>162</v>
      </c>
    </row>
    <row r="364" s="1" customFormat="1" ht="25.5" customHeight="1">
      <c r="B364" s="48"/>
      <c r="C364" s="271" t="s">
        <v>531</v>
      </c>
      <c r="D364" s="271" t="s">
        <v>159</v>
      </c>
      <c r="E364" s="272" t="s">
        <v>1011</v>
      </c>
      <c r="F364" s="273" t="s">
        <v>1012</v>
      </c>
      <c r="G364" s="274" t="s">
        <v>247</v>
      </c>
      <c r="H364" s="275">
        <v>2932</v>
      </c>
      <c r="I364" s="276"/>
      <c r="J364" s="275">
        <f>ROUND(I364*H364,1)</f>
        <v>0</v>
      </c>
      <c r="K364" s="273" t="s">
        <v>239</v>
      </c>
      <c r="L364" s="277"/>
      <c r="M364" s="278" t="s">
        <v>36</v>
      </c>
      <c r="N364" s="279" t="s">
        <v>50</v>
      </c>
      <c r="O364" s="49"/>
      <c r="P364" s="243">
        <f>O364*H364</f>
        <v>0</v>
      </c>
      <c r="Q364" s="243">
        <v>0.0014</v>
      </c>
      <c r="R364" s="243">
        <f>Q364*H364</f>
        <v>4.1048</v>
      </c>
      <c r="S364" s="243">
        <v>0</v>
      </c>
      <c r="T364" s="244">
        <f>S364*H364</f>
        <v>0</v>
      </c>
      <c r="AR364" s="25" t="s">
        <v>195</v>
      </c>
      <c r="AT364" s="25" t="s">
        <v>159</v>
      </c>
      <c r="AU364" s="25" t="s">
        <v>89</v>
      </c>
      <c r="AY364" s="25" t="s">
        <v>162</v>
      </c>
      <c r="BE364" s="245">
        <f>IF(N364="základní",J364,0)</f>
        <v>0</v>
      </c>
      <c r="BF364" s="245">
        <f>IF(N364="snížená",J364,0)</f>
        <v>0</v>
      </c>
      <c r="BG364" s="245">
        <f>IF(N364="zákl. přenesená",J364,0)</f>
        <v>0</v>
      </c>
      <c r="BH364" s="245">
        <f>IF(N364="sníž. přenesená",J364,0)</f>
        <v>0</v>
      </c>
      <c r="BI364" s="245">
        <f>IF(N364="nulová",J364,0)</f>
        <v>0</v>
      </c>
      <c r="BJ364" s="25" t="s">
        <v>87</v>
      </c>
      <c r="BK364" s="245">
        <f>ROUND(I364*H364,1)</f>
        <v>0</v>
      </c>
      <c r="BL364" s="25" t="s">
        <v>179</v>
      </c>
      <c r="BM364" s="25" t="s">
        <v>1013</v>
      </c>
    </row>
    <row r="365" s="12" customFormat="1">
      <c r="B365" s="246"/>
      <c r="C365" s="247"/>
      <c r="D365" s="248" t="s">
        <v>171</v>
      </c>
      <c r="E365" s="247"/>
      <c r="F365" s="250" t="s">
        <v>1014</v>
      </c>
      <c r="G365" s="247"/>
      <c r="H365" s="251">
        <v>2932</v>
      </c>
      <c r="I365" s="252"/>
      <c r="J365" s="247"/>
      <c r="K365" s="247"/>
      <c r="L365" s="253"/>
      <c r="M365" s="254"/>
      <c r="N365" s="255"/>
      <c r="O365" s="255"/>
      <c r="P365" s="255"/>
      <c r="Q365" s="255"/>
      <c r="R365" s="255"/>
      <c r="S365" s="255"/>
      <c r="T365" s="256"/>
      <c r="AT365" s="257" t="s">
        <v>171</v>
      </c>
      <c r="AU365" s="257" t="s">
        <v>89</v>
      </c>
      <c r="AV365" s="12" t="s">
        <v>89</v>
      </c>
      <c r="AW365" s="12" t="s">
        <v>6</v>
      </c>
      <c r="AX365" s="12" t="s">
        <v>87</v>
      </c>
      <c r="AY365" s="257" t="s">
        <v>162</v>
      </c>
    </row>
    <row r="366" s="1" customFormat="1" ht="38.25" customHeight="1">
      <c r="B366" s="48"/>
      <c r="C366" s="235" t="s">
        <v>535</v>
      </c>
      <c r="D366" s="235" t="s">
        <v>165</v>
      </c>
      <c r="E366" s="236" t="s">
        <v>1015</v>
      </c>
      <c r="F366" s="237" t="s">
        <v>1016</v>
      </c>
      <c r="G366" s="238" t="s">
        <v>247</v>
      </c>
      <c r="H366" s="239">
        <v>253.40000000000001</v>
      </c>
      <c r="I366" s="240"/>
      <c r="J366" s="239">
        <f>ROUND(I366*H366,1)</f>
        <v>0</v>
      </c>
      <c r="K366" s="237" t="s">
        <v>239</v>
      </c>
      <c r="L366" s="74"/>
      <c r="M366" s="241" t="s">
        <v>36</v>
      </c>
      <c r="N366" s="242" t="s">
        <v>50</v>
      </c>
      <c r="O366" s="49"/>
      <c r="P366" s="243">
        <f>O366*H366</f>
        <v>0</v>
      </c>
      <c r="Q366" s="243">
        <v>0</v>
      </c>
      <c r="R366" s="243">
        <f>Q366*H366</f>
        <v>0</v>
      </c>
      <c r="S366" s="243">
        <v>0</v>
      </c>
      <c r="T366" s="244">
        <f>S366*H366</f>
        <v>0</v>
      </c>
      <c r="AR366" s="25" t="s">
        <v>179</v>
      </c>
      <c r="AT366" s="25" t="s">
        <v>165</v>
      </c>
      <c r="AU366" s="25" t="s">
        <v>89</v>
      </c>
      <c r="AY366" s="25" t="s">
        <v>162</v>
      </c>
      <c r="BE366" s="245">
        <f>IF(N366="základní",J366,0)</f>
        <v>0</v>
      </c>
      <c r="BF366" s="245">
        <f>IF(N366="snížená",J366,0)</f>
        <v>0</v>
      </c>
      <c r="BG366" s="245">
        <f>IF(N366="zákl. přenesená",J366,0)</f>
        <v>0</v>
      </c>
      <c r="BH366" s="245">
        <f>IF(N366="sníž. přenesená",J366,0)</f>
        <v>0</v>
      </c>
      <c r="BI366" s="245">
        <f>IF(N366="nulová",J366,0)</f>
        <v>0</v>
      </c>
      <c r="BJ366" s="25" t="s">
        <v>87</v>
      </c>
      <c r="BK366" s="245">
        <f>ROUND(I366*H366,1)</f>
        <v>0</v>
      </c>
      <c r="BL366" s="25" t="s">
        <v>179</v>
      </c>
      <c r="BM366" s="25" t="s">
        <v>1017</v>
      </c>
    </row>
    <row r="367" s="13" customFormat="1">
      <c r="B367" s="261"/>
      <c r="C367" s="262"/>
      <c r="D367" s="248" t="s">
        <v>171</v>
      </c>
      <c r="E367" s="263" t="s">
        <v>36</v>
      </c>
      <c r="F367" s="264" t="s">
        <v>776</v>
      </c>
      <c r="G367" s="262"/>
      <c r="H367" s="263" t="s">
        <v>36</v>
      </c>
      <c r="I367" s="265"/>
      <c r="J367" s="262"/>
      <c r="K367" s="262"/>
      <c r="L367" s="266"/>
      <c r="M367" s="267"/>
      <c r="N367" s="268"/>
      <c r="O367" s="268"/>
      <c r="P367" s="268"/>
      <c r="Q367" s="268"/>
      <c r="R367" s="268"/>
      <c r="S367" s="268"/>
      <c r="T367" s="269"/>
      <c r="AT367" s="270" t="s">
        <v>171</v>
      </c>
      <c r="AU367" s="270" t="s">
        <v>89</v>
      </c>
      <c r="AV367" s="13" t="s">
        <v>87</v>
      </c>
      <c r="AW367" s="13" t="s">
        <v>42</v>
      </c>
      <c r="AX367" s="13" t="s">
        <v>79</v>
      </c>
      <c r="AY367" s="270" t="s">
        <v>162</v>
      </c>
    </row>
    <row r="368" s="12" customFormat="1">
      <c r="B368" s="246"/>
      <c r="C368" s="247"/>
      <c r="D368" s="248" t="s">
        <v>171</v>
      </c>
      <c r="E368" s="249" t="s">
        <v>36</v>
      </c>
      <c r="F368" s="250" t="s">
        <v>1018</v>
      </c>
      <c r="G368" s="247"/>
      <c r="H368" s="251">
        <v>253.40000000000001</v>
      </c>
      <c r="I368" s="252"/>
      <c r="J368" s="247"/>
      <c r="K368" s="247"/>
      <c r="L368" s="253"/>
      <c r="M368" s="254"/>
      <c r="N368" s="255"/>
      <c r="O368" s="255"/>
      <c r="P368" s="255"/>
      <c r="Q368" s="255"/>
      <c r="R368" s="255"/>
      <c r="S368" s="255"/>
      <c r="T368" s="256"/>
      <c r="AT368" s="257" t="s">
        <v>171</v>
      </c>
      <c r="AU368" s="257" t="s">
        <v>89</v>
      </c>
      <c r="AV368" s="12" t="s">
        <v>89</v>
      </c>
      <c r="AW368" s="12" t="s">
        <v>42</v>
      </c>
      <c r="AX368" s="12" t="s">
        <v>87</v>
      </c>
      <c r="AY368" s="257" t="s">
        <v>162</v>
      </c>
    </row>
    <row r="369" s="1" customFormat="1" ht="25.5" customHeight="1">
      <c r="B369" s="48"/>
      <c r="C369" s="271" t="s">
        <v>539</v>
      </c>
      <c r="D369" s="271" t="s">
        <v>159</v>
      </c>
      <c r="E369" s="272" t="s">
        <v>1019</v>
      </c>
      <c r="F369" s="273" t="s">
        <v>1020</v>
      </c>
      <c r="G369" s="274" t="s">
        <v>247</v>
      </c>
      <c r="H369" s="275">
        <v>261</v>
      </c>
      <c r="I369" s="276"/>
      <c r="J369" s="275">
        <f>ROUND(I369*H369,1)</f>
        <v>0</v>
      </c>
      <c r="K369" s="273" t="s">
        <v>239</v>
      </c>
      <c r="L369" s="277"/>
      <c r="M369" s="278" t="s">
        <v>36</v>
      </c>
      <c r="N369" s="279" t="s">
        <v>50</v>
      </c>
      <c r="O369" s="49"/>
      <c r="P369" s="243">
        <f>O369*H369</f>
        <v>0</v>
      </c>
      <c r="Q369" s="243">
        <v>0.0027000000000000001</v>
      </c>
      <c r="R369" s="243">
        <f>Q369*H369</f>
        <v>0.70469999999999999</v>
      </c>
      <c r="S369" s="243">
        <v>0</v>
      </c>
      <c r="T369" s="244">
        <f>S369*H369</f>
        <v>0</v>
      </c>
      <c r="AR369" s="25" t="s">
        <v>195</v>
      </c>
      <c r="AT369" s="25" t="s">
        <v>159</v>
      </c>
      <c r="AU369" s="25" t="s">
        <v>89</v>
      </c>
      <c r="AY369" s="25" t="s">
        <v>162</v>
      </c>
      <c r="BE369" s="245">
        <f>IF(N369="základní",J369,0)</f>
        <v>0</v>
      </c>
      <c r="BF369" s="245">
        <f>IF(N369="snížená",J369,0)</f>
        <v>0</v>
      </c>
      <c r="BG369" s="245">
        <f>IF(N369="zákl. přenesená",J369,0)</f>
        <v>0</v>
      </c>
      <c r="BH369" s="245">
        <f>IF(N369="sníž. přenesená",J369,0)</f>
        <v>0</v>
      </c>
      <c r="BI369" s="245">
        <f>IF(N369="nulová",J369,0)</f>
        <v>0</v>
      </c>
      <c r="BJ369" s="25" t="s">
        <v>87</v>
      </c>
      <c r="BK369" s="245">
        <f>ROUND(I369*H369,1)</f>
        <v>0</v>
      </c>
      <c r="BL369" s="25" t="s">
        <v>179</v>
      </c>
      <c r="BM369" s="25" t="s">
        <v>1021</v>
      </c>
    </row>
    <row r="370" s="12" customFormat="1">
      <c r="B370" s="246"/>
      <c r="C370" s="247"/>
      <c r="D370" s="248" t="s">
        <v>171</v>
      </c>
      <c r="E370" s="247"/>
      <c r="F370" s="250" t="s">
        <v>1022</v>
      </c>
      <c r="G370" s="247"/>
      <c r="H370" s="251">
        <v>261</v>
      </c>
      <c r="I370" s="252"/>
      <c r="J370" s="247"/>
      <c r="K370" s="247"/>
      <c r="L370" s="253"/>
      <c r="M370" s="254"/>
      <c r="N370" s="255"/>
      <c r="O370" s="255"/>
      <c r="P370" s="255"/>
      <c r="Q370" s="255"/>
      <c r="R370" s="255"/>
      <c r="S370" s="255"/>
      <c r="T370" s="256"/>
      <c r="AT370" s="257" t="s">
        <v>171</v>
      </c>
      <c r="AU370" s="257" t="s">
        <v>89</v>
      </c>
      <c r="AV370" s="12" t="s">
        <v>89</v>
      </c>
      <c r="AW370" s="12" t="s">
        <v>6</v>
      </c>
      <c r="AX370" s="12" t="s">
        <v>87</v>
      </c>
      <c r="AY370" s="257" t="s">
        <v>162</v>
      </c>
    </row>
    <row r="371" s="1" customFormat="1" ht="25.5" customHeight="1">
      <c r="B371" s="48"/>
      <c r="C371" s="235" t="s">
        <v>543</v>
      </c>
      <c r="D371" s="235" t="s">
        <v>165</v>
      </c>
      <c r="E371" s="236" t="s">
        <v>1023</v>
      </c>
      <c r="F371" s="237" t="s">
        <v>1024</v>
      </c>
      <c r="G371" s="238" t="s">
        <v>174</v>
      </c>
      <c r="H371" s="239">
        <v>339</v>
      </c>
      <c r="I371" s="240"/>
      <c r="J371" s="239">
        <f>ROUND(I371*H371,1)</f>
        <v>0</v>
      </c>
      <c r="K371" s="237" t="s">
        <v>239</v>
      </c>
      <c r="L371" s="74"/>
      <c r="M371" s="241" t="s">
        <v>36</v>
      </c>
      <c r="N371" s="242" t="s">
        <v>50</v>
      </c>
      <c r="O371" s="49"/>
      <c r="P371" s="243">
        <f>O371*H371</f>
        <v>0</v>
      </c>
      <c r="Q371" s="243">
        <v>0</v>
      </c>
      <c r="R371" s="243">
        <f>Q371*H371</f>
        <v>0</v>
      </c>
      <c r="S371" s="243">
        <v>0</v>
      </c>
      <c r="T371" s="244">
        <f>S371*H371</f>
        <v>0</v>
      </c>
      <c r="AR371" s="25" t="s">
        <v>179</v>
      </c>
      <c r="AT371" s="25" t="s">
        <v>165</v>
      </c>
      <c r="AU371" s="25" t="s">
        <v>89</v>
      </c>
      <c r="AY371" s="25" t="s">
        <v>162</v>
      </c>
      <c r="BE371" s="245">
        <f>IF(N371="základní",J371,0)</f>
        <v>0</v>
      </c>
      <c r="BF371" s="245">
        <f>IF(N371="snížená",J371,0)</f>
        <v>0</v>
      </c>
      <c r="BG371" s="245">
        <f>IF(N371="zákl. přenesená",J371,0)</f>
        <v>0</v>
      </c>
      <c r="BH371" s="245">
        <f>IF(N371="sníž. přenesená",J371,0)</f>
        <v>0</v>
      </c>
      <c r="BI371" s="245">
        <f>IF(N371="nulová",J371,0)</f>
        <v>0</v>
      </c>
      <c r="BJ371" s="25" t="s">
        <v>87</v>
      </c>
      <c r="BK371" s="245">
        <f>ROUND(I371*H371,1)</f>
        <v>0</v>
      </c>
      <c r="BL371" s="25" t="s">
        <v>179</v>
      </c>
      <c r="BM371" s="25" t="s">
        <v>1025</v>
      </c>
    </row>
    <row r="372" s="13" customFormat="1">
      <c r="B372" s="261"/>
      <c r="C372" s="262"/>
      <c r="D372" s="248" t="s">
        <v>171</v>
      </c>
      <c r="E372" s="263" t="s">
        <v>36</v>
      </c>
      <c r="F372" s="264" t="s">
        <v>776</v>
      </c>
      <c r="G372" s="262"/>
      <c r="H372" s="263" t="s">
        <v>36</v>
      </c>
      <c r="I372" s="265"/>
      <c r="J372" s="262"/>
      <c r="K372" s="262"/>
      <c r="L372" s="266"/>
      <c r="M372" s="267"/>
      <c r="N372" s="268"/>
      <c r="O372" s="268"/>
      <c r="P372" s="268"/>
      <c r="Q372" s="268"/>
      <c r="R372" s="268"/>
      <c r="S372" s="268"/>
      <c r="T372" s="269"/>
      <c r="AT372" s="270" t="s">
        <v>171</v>
      </c>
      <c r="AU372" s="270" t="s">
        <v>89</v>
      </c>
      <c r="AV372" s="13" t="s">
        <v>87</v>
      </c>
      <c r="AW372" s="13" t="s">
        <v>42</v>
      </c>
      <c r="AX372" s="13" t="s">
        <v>79</v>
      </c>
      <c r="AY372" s="270" t="s">
        <v>162</v>
      </c>
    </row>
    <row r="373" s="13" customFormat="1">
      <c r="B373" s="261"/>
      <c r="C373" s="262"/>
      <c r="D373" s="248" t="s">
        <v>171</v>
      </c>
      <c r="E373" s="263" t="s">
        <v>36</v>
      </c>
      <c r="F373" s="264" t="s">
        <v>1026</v>
      </c>
      <c r="G373" s="262"/>
      <c r="H373" s="263" t="s">
        <v>36</v>
      </c>
      <c r="I373" s="265"/>
      <c r="J373" s="262"/>
      <c r="K373" s="262"/>
      <c r="L373" s="266"/>
      <c r="M373" s="267"/>
      <c r="N373" s="268"/>
      <c r="O373" s="268"/>
      <c r="P373" s="268"/>
      <c r="Q373" s="268"/>
      <c r="R373" s="268"/>
      <c r="S373" s="268"/>
      <c r="T373" s="269"/>
      <c r="AT373" s="270" t="s">
        <v>171</v>
      </c>
      <c r="AU373" s="270" t="s">
        <v>89</v>
      </c>
      <c r="AV373" s="13" t="s">
        <v>87</v>
      </c>
      <c r="AW373" s="13" t="s">
        <v>42</v>
      </c>
      <c r="AX373" s="13" t="s">
        <v>79</v>
      </c>
      <c r="AY373" s="270" t="s">
        <v>162</v>
      </c>
    </row>
    <row r="374" s="12" customFormat="1">
      <c r="B374" s="246"/>
      <c r="C374" s="247"/>
      <c r="D374" s="248" t="s">
        <v>171</v>
      </c>
      <c r="E374" s="249" t="s">
        <v>36</v>
      </c>
      <c r="F374" s="250" t="s">
        <v>1027</v>
      </c>
      <c r="G374" s="247"/>
      <c r="H374" s="251">
        <v>226</v>
      </c>
      <c r="I374" s="252"/>
      <c r="J374" s="247"/>
      <c r="K374" s="247"/>
      <c r="L374" s="253"/>
      <c r="M374" s="254"/>
      <c r="N374" s="255"/>
      <c r="O374" s="255"/>
      <c r="P374" s="255"/>
      <c r="Q374" s="255"/>
      <c r="R374" s="255"/>
      <c r="S374" s="255"/>
      <c r="T374" s="256"/>
      <c r="AT374" s="257" t="s">
        <v>171</v>
      </c>
      <c r="AU374" s="257" t="s">
        <v>89</v>
      </c>
      <c r="AV374" s="12" t="s">
        <v>89</v>
      </c>
      <c r="AW374" s="12" t="s">
        <v>42</v>
      </c>
      <c r="AX374" s="12" t="s">
        <v>79</v>
      </c>
      <c r="AY374" s="257" t="s">
        <v>162</v>
      </c>
    </row>
    <row r="375" s="12" customFormat="1">
      <c r="B375" s="246"/>
      <c r="C375" s="247"/>
      <c r="D375" s="248" t="s">
        <v>171</v>
      </c>
      <c r="E375" s="249" t="s">
        <v>36</v>
      </c>
      <c r="F375" s="250" t="s">
        <v>1028</v>
      </c>
      <c r="G375" s="247"/>
      <c r="H375" s="251">
        <v>113</v>
      </c>
      <c r="I375" s="252"/>
      <c r="J375" s="247"/>
      <c r="K375" s="247"/>
      <c r="L375" s="253"/>
      <c r="M375" s="254"/>
      <c r="N375" s="255"/>
      <c r="O375" s="255"/>
      <c r="P375" s="255"/>
      <c r="Q375" s="255"/>
      <c r="R375" s="255"/>
      <c r="S375" s="255"/>
      <c r="T375" s="256"/>
      <c r="AT375" s="257" t="s">
        <v>171</v>
      </c>
      <c r="AU375" s="257" t="s">
        <v>89</v>
      </c>
      <c r="AV375" s="12" t="s">
        <v>89</v>
      </c>
      <c r="AW375" s="12" t="s">
        <v>42</v>
      </c>
      <c r="AX375" s="12" t="s">
        <v>79</v>
      </c>
      <c r="AY375" s="257" t="s">
        <v>162</v>
      </c>
    </row>
    <row r="376" s="14" customFormat="1">
      <c r="B376" s="283"/>
      <c r="C376" s="284"/>
      <c r="D376" s="248" t="s">
        <v>171</v>
      </c>
      <c r="E376" s="285" t="s">
        <v>36</v>
      </c>
      <c r="F376" s="286" t="s">
        <v>679</v>
      </c>
      <c r="G376" s="284"/>
      <c r="H376" s="287">
        <v>339</v>
      </c>
      <c r="I376" s="288"/>
      <c r="J376" s="284"/>
      <c r="K376" s="284"/>
      <c r="L376" s="289"/>
      <c r="M376" s="290"/>
      <c r="N376" s="291"/>
      <c r="O376" s="291"/>
      <c r="P376" s="291"/>
      <c r="Q376" s="291"/>
      <c r="R376" s="291"/>
      <c r="S376" s="291"/>
      <c r="T376" s="292"/>
      <c r="AT376" s="293" t="s">
        <v>171</v>
      </c>
      <c r="AU376" s="293" t="s">
        <v>89</v>
      </c>
      <c r="AV376" s="14" t="s">
        <v>179</v>
      </c>
      <c r="AW376" s="14" t="s">
        <v>42</v>
      </c>
      <c r="AX376" s="14" t="s">
        <v>87</v>
      </c>
      <c r="AY376" s="293" t="s">
        <v>162</v>
      </c>
    </row>
    <row r="377" s="1" customFormat="1" ht="25.5" customHeight="1">
      <c r="B377" s="48"/>
      <c r="C377" s="271" t="s">
        <v>547</v>
      </c>
      <c r="D377" s="271" t="s">
        <v>159</v>
      </c>
      <c r="E377" s="272" t="s">
        <v>1029</v>
      </c>
      <c r="F377" s="273" t="s">
        <v>1030</v>
      </c>
      <c r="G377" s="274" t="s">
        <v>174</v>
      </c>
      <c r="H377" s="275">
        <v>342.38999999999999</v>
      </c>
      <c r="I377" s="276"/>
      <c r="J377" s="275">
        <f>ROUND(I377*H377,1)</f>
        <v>0</v>
      </c>
      <c r="K377" s="273" t="s">
        <v>239</v>
      </c>
      <c r="L377" s="277"/>
      <c r="M377" s="278" t="s">
        <v>36</v>
      </c>
      <c r="N377" s="279" t="s">
        <v>50</v>
      </c>
      <c r="O377" s="49"/>
      <c r="P377" s="243">
        <f>O377*H377</f>
        <v>0</v>
      </c>
      <c r="Q377" s="243">
        <v>0.00052999999999999998</v>
      </c>
      <c r="R377" s="243">
        <f>Q377*H377</f>
        <v>0.18146669999999998</v>
      </c>
      <c r="S377" s="243">
        <v>0</v>
      </c>
      <c r="T377" s="244">
        <f>S377*H377</f>
        <v>0</v>
      </c>
      <c r="AR377" s="25" t="s">
        <v>195</v>
      </c>
      <c r="AT377" s="25" t="s">
        <v>159</v>
      </c>
      <c r="AU377" s="25" t="s">
        <v>89</v>
      </c>
      <c r="AY377" s="25" t="s">
        <v>162</v>
      </c>
      <c r="BE377" s="245">
        <f>IF(N377="základní",J377,0)</f>
        <v>0</v>
      </c>
      <c r="BF377" s="245">
        <f>IF(N377="snížená",J377,0)</f>
        <v>0</v>
      </c>
      <c r="BG377" s="245">
        <f>IF(N377="zákl. přenesená",J377,0)</f>
        <v>0</v>
      </c>
      <c r="BH377" s="245">
        <f>IF(N377="sníž. přenesená",J377,0)</f>
        <v>0</v>
      </c>
      <c r="BI377" s="245">
        <f>IF(N377="nulová",J377,0)</f>
        <v>0</v>
      </c>
      <c r="BJ377" s="25" t="s">
        <v>87</v>
      </c>
      <c r="BK377" s="245">
        <f>ROUND(I377*H377,1)</f>
        <v>0</v>
      </c>
      <c r="BL377" s="25" t="s">
        <v>179</v>
      </c>
      <c r="BM377" s="25" t="s">
        <v>1031</v>
      </c>
    </row>
    <row r="378" s="12" customFormat="1">
      <c r="B378" s="246"/>
      <c r="C378" s="247"/>
      <c r="D378" s="248" t="s">
        <v>171</v>
      </c>
      <c r="E378" s="247"/>
      <c r="F378" s="250" t="s">
        <v>1032</v>
      </c>
      <c r="G378" s="247"/>
      <c r="H378" s="251">
        <v>342.38999999999999</v>
      </c>
      <c r="I378" s="252"/>
      <c r="J378" s="247"/>
      <c r="K378" s="247"/>
      <c r="L378" s="253"/>
      <c r="M378" s="254"/>
      <c r="N378" s="255"/>
      <c r="O378" s="255"/>
      <c r="P378" s="255"/>
      <c r="Q378" s="255"/>
      <c r="R378" s="255"/>
      <c r="S378" s="255"/>
      <c r="T378" s="256"/>
      <c r="AT378" s="257" t="s">
        <v>171</v>
      </c>
      <c r="AU378" s="257" t="s">
        <v>89</v>
      </c>
      <c r="AV378" s="12" t="s">
        <v>89</v>
      </c>
      <c r="AW378" s="12" t="s">
        <v>6</v>
      </c>
      <c r="AX378" s="12" t="s">
        <v>87</v>
      </c>
      <c r="AY378" s="257" t="s">
        <v>162</v>
      </c>
    </row>
    <row r="379" s="1" customFormat="1" ht="25.5" customHeight="1">
      <c r="B379" s="48"/>
      <c r="C379" s="235" t="s">
        <v>551</v>
      </c>
      <c r="D379" s="235" t="s">
        <v>165</v>
      </c>
      <c r="E379" s="236" t="s">
        <v>1033</v>
      </c>
      <c r="F379" s="237" t="s">
        <v>1034</v>
      </c>
      <c r="G379" s="238" t="s">
        <v>174</v>
      </c>
      <c r="H379" s="239">
        <v>23</v>
      </c>
      <c r="I379" s="240"/>
      <c r="J379" s="239">
        <f>ROUND(I379*H379,1)</f>
        <v>0</v>
      </c>
      <c r="K379" s="237" t="s">
        <v>239</v>
      </c>
      <c r="L379" s="74"/>
      <c r="M379" s="241" t="s">
        <v>36</v>
      </c>
      <c r="N379" s="242" t="s">
        <v>50</v>
      </c>
      <c r="O379" s="49"/>
      <c r="P379" s="243">
        <f>O379*H379</f>
        <v>0</v>
      </c>
      <c r="Q379" s="243">
        <v>0</v>
      </c>
      <c r="R379" s="243">
        <f>Q379*H379</f>
        <v>0</v>
      </c>
      <c r="S379" s="243">
        <v>0</v>
      </c>
      <c r="T379" s="244">
        <f>S379*H379</f>
        <v>0</v>
      </c>
      <c r="AR379" s="25" t="s">
        <v>179</v>
      </c>
      <c r="AT379" s="25" t="s">
        <v>165</v>
      </c>
      <c r="AU379" s="25" t="s">
        <v>89</v>
      </c>
      <c r="AY379" s="25" t="s">
        <v>162</v>
      </c>
      <c r="BE379" s="245">
        <f>IF(N379="základní",J379,0)</f>
        <v>0</v>
      </c>
      <c r="BF379" s="245">
        <f>IF(N379="snížená",J379,0)</f>
        <v>0</v>
      </c>
      <c r="BG379" s="245">
        <f>IF(N379="zákl. přenesená",J379,0)</f>
        <v>0</v>
      </c>
      <c r="BH379" s="245">
        <f>IF(N379="sníž. přenesená",J379,0)</f>
        <v>0</v>
      </c>
      <c r="BI379" s="245">
        <f>IF(N379="nulová",J379,0)</f>
        <v>0</v>
      </c>
      <c r="BJ379" s="25" t="s">
        <v>87</v>
      </c>
      <c r="BK379" s="245">
        <f>ROUND(I379*H379,1)</f>
        <v>0</v>
      </c>
      <c r="BL379" s="25" t="s">
        <v>179</v>
      </c>
      <c r="BM379" s="25" t="s">
        <v>1035</v>
      </c>
    </row>
    <row r="380" s="13" customFormat="1">
      <c r="B380" s="261"/>
      <c r="C380" s="262"/>
      <c r="D380" s="248" t="s">
        <v>171</v>
      </c>
      <c r="E380" s="263" t="s">
        <v>36</v>
      </c>
      <c r="F380" s="264" t="s">
        <v>776</v>
      </c>
      <c r="G380" s="262"/>
      <c r="H380" s="263" t="s">
        <v>36</v>
      </c>
      <c r="I380" s="265"/>
      <c r="J380" s="262"/>
      <c r="K380" s="262"/>
      <c r="L380" s="266"/>
      <c r="M380" s="267"/>
      <c r="N380" s="268"/>
      <c r="O380" s="268"/>
      <c r="P380" s="268"/>
      <c r="Q380" s="268"/>
      <c r="R380" s="268"/>
      <c r="S380" s="268"/>
      <c r="T380" s="269"/>
      <c r="AT380" s="270" t="s">
        <v>171</v>
      </c>
      <c r="AU380" s="270" t="s">
        <v>89</v>
      </c>
      <c r="AV380" s="13" t="s">
        <v>87</v>
      </c>
      <c r="AW380" s="13" t="s">
        <v>42</v>
      </c>
      <c r="AX380" s="13" t="s">
        <v>79</v>
      </c>
      <c r="AY380" s="270" t="s">
        <v>162</v>
      </c>
    </row>
    <row r="381" s="12" customFormat="1">
      <c r="B381" s="246"/>
      <c r="C381" s="247"/>
      <c r="D381" s="248" t="s">
        <v>171</v>
      </c>
      <c r="E381" s="249" t="s">
        <v>36</v>
      </c>
      <c r="F381" s="250" t="s">
        <v>328</v>
      </c>
      <c r="G381" s="247"/>
      <c r="H381" s="251">
        <v>23</v>
      </c>
      <c r="I381" s="252"/>
      <c r="J381" s="247"/>
      <c r="K381" s="247"/>
      <c r="L381" s="253"/>
      <c r="M381" s="254"/>
      <c r="N381" s="255"/>
      <c r="O381" s="255"/>
      <c r="P381" s="255"/>
      <c r="Q381" s="255"/>
      <c r="R381" s="255"/>
      <c r="S381" s="255"/>
      <c r="T381" s="256"/>
      <c r="AT381" s="257" t="s">
        <v>171</v>
      </c>
      <c r="AU381" s="257" t="s">
        <v>89</v>
      </c>
      <c r="AV381" s="12" t="s">
        <v>89</v>
      </c>
      <c r="AW381" s="12" t="s">
        <v>42</v>
      </c>
      <c r="AX381" s="12" t="s">
        <v>87</v>
      </c>
      <c r="AY381" s="257" t="s">
        <v>162</v>
      </c>
    </row>
    <row r="382" s="1" customFormat="1" ht="16.5" customHeight="1">
      <c r="B382" s="48"/>
      <c r="C382" s="271" t="s">
        <v>555</v>
      </c>
      <c r="D382" s="271" t="s">
        <v>159</v>
      </c>
      <c r="E382" s="272" t="s">
        <v>1036</v>
      </c>
      <c r="F382" s="273" t="s">
        <v>1037</v>
      </c>
      <c r="G382" s="274" t="s">
        <v>174</v>
      </c>
      <c r="H382" s="275">
        <v>23.23</v>
      </c>
      <c r="I382" s="276"/>
      <c r="J382" s="275">
        <f>ROUND(I382*H382,1)</f>
        <v>0</v>
      </c>
      <c r="K382" s="273" t="s">
        <v>239</v>
      </c>
      <c r="L382" s="277"/>
      <c r="M382" s="278" t="s">
        <v>36</v>
      </c>
      <c r="N382" s="279" t="s">
        <v>50</v>
      </c>
      <c r="O382" s="49"/>
      <c r="P382" s="243">
        <f>O382*H382</f>
        <v>0</v>
      </c>
      <c r="Q382" s="243">
        <v>0.00029999999999999997</v>
      </c>
      <c r="R382" s="243">
        <f>Q382*H382</f>
        <v>0.0069689999999999995</v>
      </c>
      <c r="S382" s="243">
        <v>0</v>
      </c>
      <c r="T382" s="244">
        <f>S382*H382</f>
        <v>0</v>
      </c>
      <c r="AR382" s="25" t="s">
        <v>195</v>
      </c>
      <c r="AT382" s="25" t="s">
        <v>159</v>
      </c>
      <c r="AU382" s="25" t="s">
        <v>89</v>
      </c>
      <c r="AY382" s="25" t="s">
        <v>162</v>
      </c>
      <c r="BE382" s="245">
        <f>IF(N382="základní",J382,0)</f>
        <v>0</v>
      </c>
      <c r="BF382" s="245">
        <f>IF(N382="snížená",J382,0)</f>
        <v>0</v>
      </c>
      <c r="BG382" s="245">
        <f>IF(N382="zákl. přenesená",J382,0)</f>
        <v>0</v>
      </c>
      <c r="BH382" s="245">
        <f>IF(N382="sníž. přenesená",J382,0)</f>
        <v>0</v>
      </c>
      <c r="BI382" s="245">
        <f>IF(N382="nulová",J382,0)</f>
        <v>0</v>
      </c>
      <c r="BJ382" s="25" t="s">
        <v>87</v>
      </c>
      <c r="BK382" s="245">
        <f>ROUND(I382*H382,1)</f>
        <v>0</v>
      </c>
      <c r="BL382" s="25" t="s">
        <v>179</v>
      </c>
      <c r="BM382" s="25" t="s">
        <v>1038</v>
      </c>
    </row>
    <row r="383" s="12" customFormat="1">
      <c r="B383" s="246"/>
      <c r="C383" s="247"/>
      <c r="D383" s="248" t="s">
        <v>171</v>
      </c>
      <c r="E383" s="247"/>
      <c r="F383" s="250" t="s">
        <v>1039</v>
      </c>
      <c r="G383" s="247"/>
      <c r="H383" s="251">
        <v>23.23</v>
      </c>
      <c r="I383" s="252"/>
      <c r="J383" s="247"/>
      <c r="K383" s="247"/>
      <c r="L383" s="253"/>
      <c r="M383" s="254"/>
      <c r="N383" s="255"/>
      <c r="O383" s="255"/>
      <c r="P383" s="255"/>
      <c r="Q383" s="255"/>
      <c r="R383" s="255"/>
      <c r="S383" s="255"/>
      <c r="T383" s="256"/>
      <c r="AT383" s="257" t="s">
        <v>171</v>
      </c>
      <c r="AU383" s="257" t="s">
        <v>89</v>
      </c>
      <c r="AV383" s="12" t="s">
        <v>89</v>
      </c>
      <c r="AW383" s="12" t="s">
        <v>6</v>
      </c>
      <c r="AX383" s="12" t="s">
        <v>87</v>
      </c>
      <c r="AY383" s="257" t="s">
        <v>162</v>
      </c>
    </row>
    <row r="384" s="1" customFormat="1" ht="25.5" customHeight="1">
      <c r="B384" s="48"/>
      <c r="C384" s="235" t="s">
        <v>562</v>
      </c>
      <c r="D384" s="235" t="s">
        <v>165</v>
      </c>
      <c r="E384" s="236" t="s">
        <v>1040</v>
      </c>
      <c r="F384" s="237" t="s">
        <v>1041</v>
      </c>
      <c r="G384" s="238" t="s">
        <v>174</v>
      </c>
      <c r="H384" s="239">
        <v>2</v>
      </c>
      <c r="I384" s="240"/>
      <c r="J384" s="239">
        <f>ROUND(I384*H384,1)</f>
        <v>0</v>
      </c>
      <c r="K384" s="237" t="s">
        <v>239</v>
      </c>
      <c r="L384" s="74"/>
      <c r="M384" s="241" t="s">
        <v>36</v>
      </c>
      <c r="N384" s="242" t="s">
        <v>50</v>
      </c>
      <c r="O384" s="49"/>
      <c r="P384" s="243">
        <f>O384*H384</f>
        <v>0</v>
      </c>
      <c r="Q384" s="243">
        <v>0</v>
      </c>
      <c r="R384" s="243">
        <f>Q384*H384</f>
        <v>0</v>
      </c>
      <c r="S384" s="243">
        <v>0</v>
      </c>
      <c r="T384" s="244">
        <f>S384*H384</f>
        <v>0</v>
      </c>
      <c r="AR384" s="25" t="s">
        <v>179</v>
      </c>
      <c r="AT384" s="25" t="s">
        <v>165</v>
      </c>
      <c r="AU384" s="25" t="s">
        <v>89</v>
      </c>
      <c r="AY384" s="25" t="s">
        <v>162</v>
      </c>
      <c r="BE384" s="245">
        <f>IF(N384="základní",J384,0)</f>
        <v>0</v>
      </c>
      <c r="BF384" s="245">
        <f>IF(N384="snížená",J384,0)</f>
        <v>0</v>
      </c>
      <c r="BG384" s="245">
        <f>IF(N384="zákl. přenesená",J384,0)</f>
        <v>0</v>
      </c>
      <c r="BH384" s="245">
        <f>IF(N384="sníž. přenesená",J384,0)</f>
        <v>0</v>
      </c>
      <c r="BI384" s="245">
        <f>IF(N384="nulová",J384,0)</f>
        <v>0</v>
      </c>
      <c r="BJ384" s="25" t="s">
        <v>87</v>
      </c>
      <c r="BK384" s="245">
        <f>ROUND(I384*H384,1)</f>
        <v>0</v>
      </c>
      <c r="BL384" s="25" t="s">
        <v>179</v>
      </c>
      <c r="BM384" s="25" t="s">
        <v>1042</v>
      </c>
    </row>
    <row r="385" s="13" customFormat="1">
      <c r="B385" s="261"/>
      <c r="C385" s="262"/>
      <c r="D385" s="248" t="s">
        <v>171</v>
      </c>
      <c r="E385" s="263" t="s">
        <v>36</v>
      </c>
      <c r="F385" s="264" t="s">
        <v>776</v>
      </c>
      <c r="G385" s="262"/>
      <c r="H385" s="263" t="s">
        <v>36</v>
      </c>
      <c r="I385" s="265"/>
      <c r="J385" s="262"/>
      <c r="K385" s="262"/>
      <c r="L385" s="266"/>
      <c r="M385" s="267"/>
      <c r="N385" s="268"/>
      <c r="O385" s="268"/>
      <c r="P385" s="268"/>
      <c r="Q385" s="268"/>
      <c r="R385" s="268"/>
      <c r="S385" s="268"/>
      <c r="T385" s="269"/>
      <c r="AT385" s="270" t="s">
        <v>171</v>
      </c>
      <c r="AU385" s="270" t="s">
        <v>89</v>
      </c>
      <c r="AV385" s="13" t="s">
        <v>87</v>
      </c>
      <c r="AW385" s="13" t="s">
        <v>42</v>
      </c>
      <c r="AX385" s="13" t="s">
        <v>79</v>
      </c>
      <c r="AY385" s="270" t="s">
        <v>162</v>
      </c>
    </row>
    <row r="386" s="12" customFormat="1">
      <c r="B386" s="246"/>
      <c r="C386" s="247"/>
      <c r="D386" s="248" t="s">
        <v>171</v>
      </c>
      <c r="E386" s="249" t="s">
        <v>36</v>
      </c>
      <c r="F386" s="250" t="s">
        <v>1043</v>
      </c>
      <c r="G386" s="247"/>
      <c r="H386" s="251">
        <v>2</v>
      </c>
      <c r="I386" s="252"/>
      <c r="J386" s="247"/>
      <c r="K386" s="247"/>
      <c r="L386" s="253"/>
      <c r="M386" s="254"/>
      <c r="N386" s="255"/>
      <c r="O386" s="255"/>
      <c r="P386" s="255"/>
      <c r="Q386" s="255"/>
      <c r="R386" s="255"/>
      <c r="S386" s="255"/>
      <c r="T386" s="256"/>
      <c r="AT386" s="257" t="s">
        <v>171</v>
      </c>
      <c r="AU386" s="257" t="s">
        <v>89</v>
      </c>
      <c r="AV386" s="12" t="s">
        <v>89</v>
      </c>
      <c r="AW386" s="12" t="s">
        <v>42</v>
      </c>
      <c r="AX386" s="12" t="s">
        <v>87</v>
      </c>
      <c r="AY386" s="257" t="s">
        <v>162</v>
      </c>
    </row>
    <row r="387" s="1" customFormat="1" ht="16.5" customHeight="1">
      <c r="B387" s="48"/>
      <c r="C387" s="271" t="s">
        <v>566</v>
      </c>
      <c r="D387" s="271" t="s">
        <v>159</v>
      </c>
      <c r="E387" s="272" t="s">
        <v>1044</v>
      </c>
      <c r="F387" s="273" t="s">
        <v>1045</v>
      </c>
      <c r="G387" s="274" t="s">
        <v>174</v>
      </c>
      <c r="H387" s="275">
        <v>2.02</v>
      </c>
      <c r="I387" s="276"/>
      <c r="J387" s="275">
        <f>ROUND(I387*H387,1)</f>
        <v>0</v>
      </c>
      <c r="K387" s="273" t="s">
        <v>239</v>
      </c>
      <c r="L387" s="277"/>
      <c r="M387" s="278" t="s">
        <v>36</v>
      </c>
      <c r="N387" s="279" t="s">
        <v>50</v>
      </c>
      <c r="O387" s="49"/>
      <c r="P387" s="243">
        <f>O387*H387</f>
        <v>0</v>
      </c>
      <c r="Q387" s="243">
        <v>0.00040999999999999999</v>
      </c>
      <c r="R387" s="243">
        <f>Q387*H387</f>
        <v>0.00082819999999999996</v>
      </c>
      <c r="S387" s="243">
        <v>0</v>
      </c>
      <c r="T387" s="244">
        <f>S387*H387</f>
        <v>0</v>
      </c>
      <c r="AR387" s="25" t="s">
        <v>195</v>
      </c>
      <c r="AT387" s="25" t="s">
        <v>159</v>
      </c>
      <c r="AU387" s="25" t="s">
        <v>89</v>
      </c>
      <c r="AY387" s="25" t="s">
        <v>162</v>
      </c>
      <c r="BE387" s="245">
        <f>IF(N387="základní",J387,0)</f>
        <v>0</v>
      </c>
      <c r="BF387" s="245">
        <f>IF(N387="snížená",J387,0)</f>
        <v>0</v>
      </c>
      <c r="BG387" s="245">
        <f>IF(N387="zákl. přenesená",J387,0)</f>
        <v>0</v>
      </c>
      <c r="BH387" s="245">
        <f>IF(N387="sníž. přenesená",J387,0)</f>
        <v>0</v>
      </c>
      <c r="BI387" s="245">
        <f>IF(N387="nulová",J387,0)</f>
        <v>0</v>
      </c>
      <c r="BJ387" s="25" t="s">
        <v>87</v>
      </c>
      <c r="BK387" s="245">
        <f>ROUND(I387*H387,1)</f>
        <v>0</v>
      </c>
      <c r="BL387" s="25" t="s">
        <v>179</v>
      </c>
      <c r="BM387" s="25" t="s">
        <v>1046</v>
      </c>
    </row>
    <row r="388" s="12" customFormat="1">
      <c r="B388" s="246"/>
      <c r="C388" s="247"/>
      <c r="D388" s="248" t="s">
        <v>171</v>
      </c>
      <c r="E388" s="247"/>
      <c r="F388" s="250" t="s">
        <v>998</v>
      </c>
      <c r="G388" s="247"/>
      <c r="H388" s="251">
        <v>2.02</v>
      </c>
      <c r="I388" s="252"/>
      <c r="J388" s="247"/>
      <c r="K388" s="247"/>
      <c r="L388" s="253"/>
      <c r="M388" s="254"/>
      <c r="N388" s="255"/>
      <c r="O388" s="255"/>
      <c r="P388" s="255"/>
      <c r="Q388" s="255"/>
      <c r="R388" s="255"/>
      <c r="S388" s="255"/>
      <c r="T388" s="256"/>
      <c r="AT388" s="257" t="s">
        <v>171</v>
      </c>
      <c r="AU388" s="257" t="s">
        <v>89</v>
      </c>
      <c r="AV388" s="12" t="s">
        <v>89</v>
      </c>
      <c r="AW388" s="12" t="s">
        <v>6</v>
      </c>
      <c r="AX388" s="12" t="s">
        <v>87</v>
      </c>
      <c r="AY388" s="257" t="s">
        <v>162</v>
      </c>
    </row>
    <row r="389" s="1" customFormat="1" ht="25.5" customHeight="1">
      <c r="B389" s="48"/>
      <c r="C389" s="235" t="s">
        <v>570</v>
      </c>
      <c r="D389" s="235" t="s">
        <v>165</v>
      </c>
      <c r="E389" s="236" t="s">
        <v>1047</v>
      </c>
      <c r="F389" s="237" t="s">
        <v>1048</v>
      </c>
      <c r="G389" s="238" t="s">
        <v>174</v>
      </c>
      <c r="H389" s="239">
        <v>5</v>
      </c>
      <c r="I389" s="240"/>
      <c r="J389" s="239">
        <f>ROUND(I389*H389,1)</f>
        <v>0</v>
      </c>
      <c r="K389" s="237" t="s">
        <v>239</v>
      </c>
      <c r="L389" s="74"/>
      <c r="M389" s="241" t="s">
        <v>36</v>
      </c>
      <c r="N389" s="242" t="s">
        <v>50</v>
      </c>
      <c r="O389" s="49"/>
      <c r="P389" s="243">
        <f>O389*H389</f>
        <v>0</v>
      </c>
      <c r="Q389" s="243">
        <v>0</v>
      </c>
      <c r="R389" s="243">
        <f>Q389*H389</f>
        <v>0</v>
      </c>
      <c r="S389" s="243">
        <v>0</v>
      </c>
      <c r="T389" s="244">
        <f>S389*H389</f>
        <v>0</v>
      </c>
      <c r="AR389" s="25" t="s">
        <v>179</v>
      </c>
      <c r="AT389" s="25" t="s">
        <v>165</v>
      </c>
      <c r="AU389" s="25" t="s">
        <v>89</v>
      </c>
      <c r="AY389" s="25" t="s">
        <v>162</v>
      </c>
      <c r="BE389" s="245">
        <f>IF(N389="základní",J389,0)</f>
        <v>0</v>
      </c>
      <c r="BF389" s="245">
        <f>IF(N389="snížená",J389,0)</f>
        <v>0</v>
      </c>
      <c r="BG389" s="245">
        <f>IF(N389="zákl. přenesená",J389,0)</f>
        <v>0</v>
      </c>
      <c r="BH389" s="245">
        <f>IF(N389="sníž. přenesená",J389,0)</f>
        <v>0</v>
      </c>
      <c r="BI389" s="245">
        <f>IF(N389="nulová",J389,0)</f>
        <v>0</v>
      </c>
      <c r="BJ389" s="25" t="s">
        <v>87</v>
      </c>
      <c r="BK389" s="245">
        <f>ROUND(I389*H389,1)</f>
        <v>0</v>
      </c>
      <c r="BL389" s="25" t="s">
        <v>179</v>
      </c>
      <c r="BM389" s="25" t="s">
        <v>1049</v>
      </c>
    </row>
    <row r="390" s="13" customFormat="1">
      <c r="B390" s="261"/>
      <c r="C390" s="262"/>
      <c r="D390" s="248" t="s">
        <v>171</v>
      </c>
      <c r="E390" s="263" t="s">
        <v>36</v>
      </c>
      <c r="F390" s="264" t="s">
        <v>776</v>
      </c>
      <c r="G390" s="262"/>
      <c r="H390" s="263" t="s">
        <v>36</v>
      </c>
      <c r="I390" s="265"/>
      <c r="J390" s="262"/>
      <c r="K390" s="262"/>
      <c r="L390" s="266"/>
      <c r="M390" s="267"/>
      <c r="N390" s="268"/>
      <c r="O390" s="268"/>
      <c r="P390" s="268"/>
      <c r="Q390" s="268"/>
      <c r="R390" s="268"/>
      <c r="S390" s="268"/>
      <c r="T390" s="269"/>
      <c r="AT390" s="270" t="s">
        <v>171</v>
      </c>
      <c r="AU390" s="270" t="s">
        <v>89</v>
      </c>
      <c r="AV390" s="13" t="s">
        <v>87</v>
      </c>
      <c r="AW390" s="13" t="s">
        <v>42</v>
      </c>
      <c r="AX390" s="13" t="s">
        <v>79</v>
      </c>
      <c r="AY390" s="270" t="s">
        <v>162</v>
      </c>
    </row>
    <row r="391" s="12" customFormat="1">
      <c r="B391" s="246"/>
      <c r="C391" s="247"/>
      <c r="D391" s="248" t="s">
        <v>171</v>
      </c>
      <c r="E391" s="249" t="s">
        <v>36</v>
      </c>
      <c r="F391" s="250" t="s">
        <v>183</v>
      </c>
      <c r="G391" s="247"/>
      <c r="H391" s="251">
        <v>5</v>
      </c>
      <c r="I391" s="252"/>
      <c r="J391" s="247"/>
      <c r="K391" s="247"/>
      <c r="L391" s="253"/>
      <c r="M391" s="254"/>
      <c r="N391" s="255"/>
      <c r="O391" s="255"/>
      <c r="P391" s="255"/>
      <c r="Q391" s="255"/>
      <c r="R391" s="255"/>
      <c r="S391" s="255"/>
      <c r="T391" s="256"/>
      <c r="AT391" s="257" t="s">
        <v>171</v>
      </c>
      <c r="AU391" s="257" t="s">
        <v>89</v>
      </c>
      <c r="AV391" s="12" t="s">
        <v>89</v>
      </c>
      <c r="AW391" s="12" t="s">
        <v>42</v>
      </c>
      <c r="AX391" s="12" t="s">
        <v>87</v>
      </c>
      <c r="AY391" s="257" t="s">
        <v>162</v>
      </c>
    </row>
    <row r="392" s="1" customFormat="1" ht="16.5" customHeight="1">
      <c r="B392" s="48"/>
      <c r="C392" s="271" t="s">
        <v>574</v>
      </c>
      <c r="D392" s="271" t="s">
        <v>159</v>
      </c>
      <c r="E392" s="272" t="s">
        <v>1050</v>
      </c>
      <c r="F392" s="273" t="s">
        <v>1051</v>
      </c>
      <c r="G392" s="274" t="s">
        <v>174</v>
      </c>
      <c r="H392" s="275">
        <v>5.0499999999999998</v>
      </c>
      <c r="I392" s="276"/>
      <c r="J392" s="275">
        <f>ROUND(I392*H392,1)</f>
        <v>0</v>
      </c>
      <c r="K392" s="273" t="s">
        <v>239</v>
      </c>
      <c r="L392" s="277"/>
      <c r="M392" s="278" t="s">
        <v>36</v>
      </c>
      <c r="N392" s="279" t="s">
        <v>50</v>
      </c>
      <c r="O392" s="49"/>
      <c r="P392" s="243">
        <f>O392*H392</f>
        <v>0</v>
      </c>
      <c r="Q392" s="243">
        <v>0.00058</v>
      </c>
      <c r="R392" s="243">
        <f>Q392*H392</f>
        <v>0.0029289999999999997</v>
      </c>
      <c r="S392" s="243">
        <v>0</v>
      </c>
      <c r="T392" s="244">
        <f>S392*H392</f>
        <v>0</v>
      </c>
      <c r="AR392" s="25" t="s">
        <v>195</v>
      </c>
      <c r="AT392" s="25" t="s">
        <v>159</v>
      </c>
      <c r="AU392" s="25" t="s">
        <v>89</v>
      </c>
      <c r="AY392" s="25" t="s">
        <v>162</v>
      </c>
      <c r="BE392" s="245">
        <f>IF(N392="základní",J392,0)</f>
        <v>0</v>
      </c>
      <c r="BF392" s="245">
        <f>IF(N392="snížená",J392,0)</f>
        <v>0</v>
      </c>
      <c r="BG392" s="245">
        <f>IF(N392="zákl. přenesená",J392,0)</f>
        <v>0</v>
      </c>
      <c r="BH392" s="245">
        <f>IF(N392="sníž. přenesená",J392,0)</f>
        <v>0</v>
      </c>
      <c r="BI392" s="245">
        <f>IF(N392="nulová",J392,0)</f>
        <v>0</v>
      </c>
      <c r="BJ392" s="25" t="s">
        <v>87</v>
      </c>
      <c r="BK392" s="245">
        <f>ROUND(I392*H392,1)</f>
        <v>0</v>
      </c>
      <c r="BL392" s="25" t="s">
        <v>179</v>
      </c>
      <c r="BM392" s="25" t="s">
        <v>1052</v>
      </c>
    </row>
    <row r="393" s="12" customFormat="1">
      <c r="B393" s="246"/>
      <c r="C393" s="247"/>
      <c r="D393" s="248" t="s">
        <v>171</v>
      </c>
      <c r="E393" s="247"/>
      <c r="F393" s="250" t="s">
        <v>984</v>
      </c>
      <c r="G393" s="247"/>
      <c r="H393" s="251">
        <v>5.0499999999999998</v>
      </c>
      <c r="I393" s="252"/>
      <c r="J393" s="247"/>
      <c r="K393" s="247"/>
      <c r="L393" s="253"/>
      <c r="M393" s="254"/>
      <c r="N393" s="255"/>
      <c r="O393" s="255"/>
      <c r="P393" s="255"/>
      <c r="Q393" s="255"/>
      <c r="R393" s="255"/>
      <c r="S393" s="255"/>
      <c r="T393" s="256"/>
      <c r="AT393" s="257" t="s">
        <v>171</v>
      </c>
      <c r="AU393" s="257" t="s">
        <v>89</v>
      </c>
      <c r="AV393" s="12" t="s">
        <v>89</v>
      </c>
      <c r="AW393" s="12" t="s">
        <v>6</v>
      </c>
      <c r="AX393" s="12" t="s">
        <v>87</v>
      </c>
      <c r="AY393" s="257" t="s">
        <v>162</v>
      </c>
    </row>
    <row r="394" s="1" customFormat="1" ht="25.5" customHeight="1">
      <c r="B394" s="48"/>
      <c r="C394" s="235" t="s">
        <v>578</v>
      </c>
      <c r="D394" s="235" t="s">
        <v>165</v>
      </c>
      <c r="E394" s="236" t="s">
        <v>1053</v>
      </c>
      <c r="F394" s="237" t="s">
        <v>1054</v>
      </c>
      <c r="G394" s="238" t="s">
        <v>174</v>
      </c>
      <c r="H394" s="239">
        <v>113</v>
      </c>
      <c r="I394" s="240"/>
      <c r="J394" s="239">
        <f>ROUND(I394*H394,1)</f>
        <v>0</v>
      </c>
      <c r="K394" s="237" t="s">
        <v>239</v>
      </c>
      <c r="L394" s="74"/>
      <c r="M394" s="241" t="s">
        <v>36</v>
      </c>
      <c r="N394" s="242" t="s">
        <v>50</v>
      </c>
      <c r="O394" s="49"/>
      <c r="P394" s="243">
        <f>O394*H394</f>
        <v>0</v>
      </c>
      <c r="Q394" s="243">
        <v>0.00072000000000000005</v>
      </c>
      <c r="R394" s="243">
        <f>Q394*H394</f>
        <v>0.081360000000000002</v>
      </c>
      <c r="S394" s="243">
        <v>0</v>
      </c>
      <c r="T394" s="244">
        <f>S394*H394</f>
        <v>0</v>
      </c>
      <c r="AR394" s="25" t="s">
        <v>179</v>
      </c>
      <c r="AT394" s="25" t="s">
        <v>165</v>
      </c>
      <c r="AU394" s="25" t="s">
        <v>89</v>
      </c>
      <c r="AY394" s="25" t="s">
        <v>162</v>
      </c>
      <c r="BE394" s="245">
        <f>IF(N394="základní",J394,0)</f>
        <v>0</v>
      </c>
      <c r="BF394" s="245">
        <f>IF(N394="snížená",J394,0)</f>
        <v>0</v>
      </c>
      <c r="BG394" s="245">
        <f>IF(N394="zákl. přenesená",J394,0)</f>
        <v>0</v>
      </c>
      <c r="BH394" s="245">
        <f>IF(N394="sníž. přenesená",J394,0)</f>
        <v>0</v>
      </c>
      <c r="BI394" s="245">
        <f>IF(N394="nulová",J394,0)</f>
        <v>0</v>
      </c>
      <c r="BJ394" s="25" t="s">
        <v>87</v>
      </c>
      <c r="BK394" s="245">
        <f>ROUND(I394*H394,1)</f>
        <v>0</v>
      </c>
      <c r="BL394" s="25" t="s">
        <v>179</v>
      </c>
      <c r="BM394" s="25" t="s">
        <v>1055</v>
      </c>
    </row>
    <row r="395" s="13" customFormat="1">
      <c r="B395" s="261"/>
      <c r="C395" s="262"/>
      <c r="D395" s="248" t="s">
        <v>171</v>
      </c>
      <c r="E395" s="263" t="s">
        <v>36</v>
      </c>
      <c r="F395" s="264" t="s">
        <v>776</v>
      </c>
      <c r="G395" s="262"/>
      <c r="H395" s="263" t="s">
        <v>36</v>
      </c>
      <c r="I395" s="265"/>
      <c r="J395" s="262"/>
      <c r="K395" s="262"/>
      <c r="L395" s="266"/>
      <c r="M395" s="267"/>
      <c r="N395" s="268"/>
      <c r="O395" s="268"/>
      <c r="P395" s="268"/>
      <c r="Q395" s="268"/>
      <c r="R395" s="268"/>
      <c r="S395" s="268"/>
      <c r="T395" s="269"/>
      <c r="AT395" s="270" t="s">
        <v>171</v>
      </c>
      <c r="AU395" s="270" t="s">
        <v>89</v>
      </c>
      <c r="AV395" s="13" t="s">
        <v>87</v>
      </c>
      <c r="AW395" s="13" t="s">
        <v>42</v>
      </c>
      <c r="AX395" s="13" t="s">
        <v>79</v>
      </c>
      <c r="AY395" s="270" t="s">
        <v>162</v>
      </c>
    </row>
    <row r="396" s="13" customFormat="1">
      <c r="B396" s="261"/>
      <c r="C396" s="262"/>
      <c r="D396" s="248" t="s">
        <v>171</v>
      </c>
      <c r="E396" s="263" t="s">
        <v>36</v>
      </c>
      <c r="F396" s="264" t="s">
        <v>1026</v>
      </c>
      <c r="G396" s="262"/>
      <c r="H396" s="263" t="s">
        <v>36</v>
      </c>
      <c r="I396" s="265"/>
      <c r="J396" s="262"/>
      <c r="K396" s="262"/>
      <c r="L396" s="266"/>
      <c r="M396" s="267"/>
      <c r="N396" s="268"/>
      <c r="O396" s="268"/>
      <c r="P396" s="268"/>
      <c r="Q396" s="268"/>
      <c r="R396" s="268"/>
      <c r="S396" s="268"/>
      <c r="T396" s="269"/>
      <c r="AT396" s="270" t="s">
        <v>171</v>
      </c>
      <c r="AU396" s="270" t="s">
        <v>89</v>
      </c>
      <c r="AV396" s="13" t="s">
        <v>87</v>
      </c>
      <c r="AW396" s="13" t="s">
        <v>42</v>
      </c>
      <c r="AX396" s="13" t="s">
        <v>79</v>
      </c>
      <c r="AY396" s="270" t="s">
        <v>162</v>
      </c>
    </row>
    <row r="397" s="12" customFormat="1">
      <c r="B397" s="246"/>
      <c r="C397" s="247"/>
      <c r="D397" s="248" t="s">
        <v>171</v>
      </c>
      <c r="E397" s="249" t="s">
        <v>36</v>
      </c>
      <c r="F397" s="250" t="s">
        <v>223</v>
      </c>
      <c r="G397" s="247"/>
      <c r="H397" s="251">
        <v>113</v>
      </c>
      <c r="I397" s="252"/>
      <c r="J397" s="247"/>
      <c r="K397" s="247"/>
      <c r="L397" s="253"/>
      <c r="M397" s="254"/>
      <c r="N397" s="255"/>
      <c r="O397" s="255"/>
      <c r="P397" s="255"/>
      <c r="Q397" s="255"/>
      <c r="R397" s="255"/>
      <c r="S397" s="255"/>
      <c r="T397" s="256"/>
      <c r="AT397" s="257" t="s">
        <v>171</v>
      </c>
      <c r="AU397" s="257" t="s">
        <v>89</v>
      </c>
      <c r="AV397" s="12" t="s">
        <v>89</v>
      </c>
      <c r="AW397" s="12" t="s">
        <v>42</v>
      </c>
      <c r="AX397" s="12" t="s">
        <v>87</v>
      </c>
      <c r="AY397" s="257" t="s">
        <v>162</v>
      </c>
    </row>
    <row r="398" s="1" customFormat="1" ht="16.5" customHeight="1">
      <c r="B398" s="48"/>
      <c r="C398" s="271" t="s">
        <v>582</v>
      </c>
      <c r="D398" s="271" t="s">
        <v>159</v>
      </c>
      <c r="E398" s="272" t="s">
        <v>1056</v>
      </c>
      <c r="F398" s="273" t="s">
        <v>1057</v>
      </c>
      <c r="G398" s="274" t="s">
        <v>174</v>
      </c>
      <c r="H398" s="275">
        <v>114.13</v>
      </c>
      <c r="I398" s="276"/>
      <c r="J398" s="275">
        <f>ROUND(I398*H398,1)</f>
        <v>0</v>
      </c>
      <c r="K398" s="273" t="s">
        <v>239</v>
      </c>
      <c r="L398" s="277"/>
      <c r="M398" s="278" t="s">
        <v>36</v>
      </c>
      <c r="N398" s="279" t="s">
        <v>50</v>
      </c>
      <c r="O398" s="49"/>
      <c r="P398" s="243">
        <f>O398*H398</f>
        <v>0</v>
      </c>
      <c r="Q398" s="243">
        <v>0.0040000000000000001</v>
      </c>
      <c r="R398" s="243">
        <f>Q398*H398</f>
        <v>0.45651999999999998</v>
      </c>
      <c r="S398" s="243">
        <v>0</v>
      </c>
      <c r="T398" s="244">
        <f>S398*H398</f>
        <v>0</v>
      </c>
      <c r="AR398" s="25" t="s">
        <v>195</v>
      </c>
      <c r="AT398" s="25" t="s">
        <v>159</v>
      </c>
      <c r="AU398" s="25" t="s">
        <v>89</v>
      </c>
      <c r="AY398" s="25" t="s">
        <v>162</v>
      </c>
      <c r="BE398" s="245">
        <f>IF(N398="základní",J398,0)</f>
        <v>0</v>
      </c>
      <c r="BF398" s="245">
        <f>IF(N398="snížená",J398,0)</f>
        <v>0</v>
      </c>
      <c r="BG398" s="245">
        <f>IF(N398="zákl. přenesená",J398,0)</f>
        <v>0</v>
      </c>
      <c r="BH398" s="245">
        <f>IF(N398="sníž. přenesená",J398,0)</f>
        <v>0</v>
      </c>
      <c r="BI398" s="245">
        <f>IF(N398="nulová",J398,0)</f>
        <v>0</v>
      </c>
      <c r="BJ398" s="25" t="s">
        <v>87</v>
      </c>
      <c r="BK398" s="245">
        <f>ROUND(I398*H398,1)</f>
        <v>0</v>
      </c>
      <c r="BL398" s="25" t="s">
        <v>179</v>
      </c>
      <c r="BM398" s="25" t="s">
        <v>1058</v>
      </c>
    </row>
    <row r="399" s="12" customFormat="1">
      <c r="B399" s="246"/>
      <c r="C399" s="247"/>
      <c r="D399" s="248" t="s">
        <v>171</v>
      </c>
      <c r="E399" s="247"/>
      <c r="F399" s="250" t="s">
        <v>1059</v>
      </c>
      <c r="G399" s="247"/>
      <c r="H399" s="251">
        <v>114.13</v>
      </c>
      <c r="I399" s="252"/>
      <c r="J399" s="247"/>
      <c r="K399" s="247"/>
      <c r="L399" s="253"/>
      <c r="M399" s="254"/>
      <c r="N399" s="255"/>
      <c r="O399" s="255"/>
      <c r="P399" s="255"/>
      <c r="Q399" s="255"/>
      <c r="R399" s="255"/>
      <c r="S399" s="255"/>
      <c r="T399" s="256"/>
      <c r="AT399" s="257" t="s">
        <v>171</v>
      </c>
      <c r="AU399" s="257" t="s">
        <v>89</v>
      </c>
      <c r="AV399" s="12" t="s">
        <v>89</v>
      </c>
      <c r="AW399" s="12" t="s">
        <v>6</v>
      </c>
      <c r="AX399" s="12" t="s">
        <v>87</v>
      </c>
      <c r="AY399" s="257" t="s">
        <v>162</v>
      </c>
    </row>
    <row r="400" s="1" customFormat="1" ht="16.5" customHeight="1">
      <c r="B400" s="48"/>
      <c r="C400" s="271" t="s">
        <v>586</v>
      </c>
      <c r="D400" s="271" t="s">
        <v>159</v>
      </c>
      <c r="E400" s="272" t="s">
        <v>1060</v>
      </c>
      <c r="F400" s="273" t="s">
        <v>1061</v>
      </c>
      <c r="G400" s="274" t="s">
        <v>1062</v>
      </c>
      <c r="H400" s="275">
        <v>114.13</v>
      </c>
      <c r="I400" s="276"/>
      <c r="J400" s="275">
        <f>ROUND(I400*H400,1)</f>
        <v>0</v>
      </c>
      <c r="K400" s="273" t="s">
        <v>36</v>
      </c>
      <c r="L400" s="277"/>
      <c r="M400" s="278" t="s">
        <v>36</v>
      </c>
      <c r="N400" s="279" t="s">
        <v>50</v>
      </c>
      <c r="O400" s="49"/>
      <c r="P400" s="243">
        <f>O400*H400</f>
        <v>0</v>
      </c>
      <c r="Q400" s="243">
        <v>0.0050000000000000001</v>
      </c>
      <c r="R400" s="243">
        <f>Q400*H400</f>
        <v>0.57064999999999999</v>
      </c>
      <c r="S400" s="243">
        <v>0</v>
      </c>
      <c r="T400" s="244">
        <f>S400*H400</f>
        <v>0</v>
      </c>
      <c r="AR400" s="25" t="s">
        <v>195</v>
      </c>
      <c r="AT400" s="25" t="s">
        <v>159</v>
      </c>
      <c r="AU400" s="25" t="s">
        <v>89</v>
      </c>
      <c r="AY400" s="25" t="s">
        <v>162</v>
      </c>
      <c r="BE400" s="245">
        <f>IF(N400="základní",J400,0)</f>
        <v>0</v>
      </c>
      <c r="BF400" s="245">
        <f>IF(N400="snížená",J400,0)</f>
        <v>0</v>
      </c>
      <c r="BG400" s="245">
        <f>IF(N400="zákl. přenesená",J400,0)</f>
        <v>0</v>
      </c>
      <c r="BH400" s="245">
        <f>IF(N400="sníž. přenesená",J400,0)</f>
        <v>0</v>
      </c>
      <c r="BI400" s="245">
        <f>IF(N400="nulová",J400,0)</f>
        <v>0</v>
      </c>
      <c r="BJ400" s="25" t="s">
        <v>87</v>
      </c>
      <c r="BK400" s="245">
        <f>ROUND(I400*H400,1)</f>
        <v>0</v>
      </c>
      <c r="BL400" s="25" t="s">
        <v>179</v>
      </c>
      <c r="BM400" s="25" t="s">
        <v>1063</v>
      </c>
    </row>
    <row r="401" s="12" customFormat="1">
      <c r="B401" s="246"/>
      <c r="C401" s="247"/>
      <c r="D401" s="248" t="s">
        <v>171</v>
      </c>
      <c r="E401" s="247"/>
      <c r="F401" s="250" t="s">
        <v>1059</v>
      </c>
      <c r="G401" s="247"/>
      <c r="H401" s="251">
        <v>114.13</v>
      </c>
      <c r="I401" s="252"/>
      <c r="J401" s="247"/>
      <c r="K401" s="247"/>
      <c r="L401" s="253"/>
      <c r="M401" s="254"/>
      <c r="N401" s="255"/>
      <c r="O401" s="255"/>
      <c r="P401" s="255"/>
      <c r="Q401" s="255"/>
      <c r="R401" s="255"/>
      <c r="S401" s="255"/>
      <c r="T401" s="256"/>
      <c r="AT401" s="257" t="s">
        <v>171</v>
      </c>
      <c r="AU401" s="257" t="s">
        <v>89</v>
      </c>
      <c r="AV401" s="12" t="s">
        <v>89</v>
      </c>
      <c r="AW401" s="12" t="s">
        <v>6</v>
      </c>
      <c r="AX401" s="12" t="s">
        <v>87</v>
      </c>
      <c r="AY401" s="257" t="s">
        <v>162</v>
      </c>
    </row>
    <row r="402" s="1" customFormat="1" ht="25.5" customHeight="1">
      <c r="B402" s="48"/>
      <c r="C402" s="235" t="s">
        <v>590</v>
      </c>
      <c r="D402" s="235" t="s">
        <v>165</v>
      </c>
      <c r="E402" s="236" t="s">
        <v>1064</v>
      </c>
      <c r="F402" s="237" t="s">
        <v>1065</v>
      </c>
      <c r="G402" s="238" t="s">
        <v>174</v>
      </c>
      <c r="H402" s="239">
        <v>32</v>
      </c>
      <c r="I402" s="240"/>
      <c r="J402" s="239">
        <f>ROUND(I402*H402,1)</f>
        <v>0</v>
      </c>
      <c r="K402" s="237" t="s">
        <v>239</v>
      </c>
      <c r="L402" s="74"/>
      <c r="M402" s="241" t="s">
        <v>36</v>
      </c>
      <c r="N402" s="242" t="s">
        <v>50</v>
      </c>
      <c r="O402" s="49"/>
      <c r="P402" s="243">
        <f>O402*H402</f>
        <v>0</v>
      </c>
      <c r="Q402" s="243">
        <v>0.00072000000000000005</v>
      </c>
      <c r="R402" s="243">
        <f>Q402*H402</f>
        <v>0.023040000000000001</v>
      </c>
      <c r="S402" s="243">
        <v>0</v>
      </c>
      <c r="T402" s="244">
        <f>S402*H402</f>
        <v>0</v>
      </c>
      <c r="AR402" s="25" t="s">
        <v>179</v>
      </c>
      <c r="AT402" s="25" t="s">
        <v>165</v>
      </c>
      <c r="AU402" s="25" t="s">
        <v>89</v>
      </c>
      <c r="AY402" s="25" t="s">
        <v>162</v>
      </c>
      <c r="BE402" s="245">
        <f>IF(N402="základní",J402,0)</f>
        <v>0</v>
      </c>
      <c r="BF402" s="245">
        <f>IF(N402="snížená",J402,0)</f>
        <v>0</v>
      </c>
      <c r="BG402" s="245">
        <f>IF(N402="zákl. přenesená",J402,0)</f>
        <v>0</v>
      </c>
      <c r="BH402" s="245">
        <f>IF(N402="sníž. přenesená",J402,0)</f>
        <v>0</v>
      </c>
      <c r="BI402" s="245">
        <f>IF(N402="nulová",J402,0)</f>
        <v>0</v>
      </c>
      <c r="BJ402" s="25" t="s">
        <v>87</v>
      </c>
      <c r="BK402" s="245">
        <f>ROUND(I402*H402,1)</f>
        <v>0</v>
      </c>
      <c r="BL402" s="25" t="s">
        <v>179</v>
      </c>
      <c r="BM402" s="25" t="s">
        <v>1066</v>
      </c>
    </row>
    <row r="403" s="13" customFormat="1">
      <c r="B403" s="261"/>
      <c r="C403" s="262"/>
      <c r="D403" s="248" t="s">
        <v>171</v>
      </c>
      <c r="E403" s="263" t="s">
        <v>36</v>
      </c>
      <c r="F403" s="264" t="s">
        <v>776</v>
      </c>
      <c r="G403" s="262"/>
      <c r="H403" s="263" t="s">
        <v>36</v>
      </c>
      <c r="I403" s="265"/>
      <c r="J403" s="262"/>
      <c r="K403" s="262"/>
      <c r="L403" s="266"/>
      <c r="M403" s="267"/>
      <c r="N403" s="268"/>
      <c r="O403" s="268"/>
      <c r="P403" s="268"/>
      <c r="Q403" s="268"/>
      <c r="R403" s="268"/>
      <c r="S403" s="268"/>
      <c r="T403" s="269"/>
      <c r="AT403" s="270" t="s">
        <v>171</v>
      </c>
      <c r="AU403" s="270" t="s">
        <v>89</v>
      </c>
      <c r="AV403" s="13" t="s">
        <v>87</v>
      </c>
      <c r="AW403" s="13" t="s">
        <v>42</v>
      </c>
      <c r="AX403" s="13" t="s">
        <v>79</v>
      </c>
      <c r="AY403" s="270" t="s">
        <v>162</v>
      </c>
    </row>
    <row r="404" s="12" customFormat="1">
      <c r="B404" s="246"/>
      <c r="C404" s="247"/>
      <c r="D404" s="248" t="s">
        <v>171</v>
      </c>
      <c r="E404" s="249" t="s">
        <v>36</v>
      </c>
      <c r="F404" s="250" t="s">
        <v>1067</v>
      </c>
      <c r="G404" s="247"/>
      <c r="H404" s="251">
        <v>20</v>
      </c>
      <c r="I404" s="252"/>
      <c r="J404" s="247"/>
      <c r="K404" s="247"/>
      <c r="L404" s="253"/>
      <c r="M404" s="254"/>
      <c r="N404" s="255"/>
      <c r="O404" s="255"/>
      <c r="P404" s="255"/>
      <c r="Q404" s="255"/>
      <c r="R404" s="255"/>
      <c r="S404" s="255"/>
      <c r="T404" s="256"/>
      <c r="AT404" s="257" t="s">
        <v>171</v>
      </c>
      <c r="AU404" s="257" t="s">
        <v>89</v>
      </c>
      <c r="AV404" s="12" t="s">
        <v>89</v>
      </c>
      <c r="AW404" s="12" t="s">
        <v>42</v>
      </c>
      <c r="AX404" s="12" t="s">
        <v>79</v>
      </c>
      <c r="AY404" s="257" t="s">
        <v>162</v>
      </c>
    </row>
    <row r="405" s="12" customFormat="1">
      <c r="B405" s="246"/>
      <c r="C405" s="247"/>
      <c r="D405" s="248" t="s">
        <v>171</v>
      </c>
      <c r="E405" s="249" t="s">
        <v>36</v>
      </c>
      <c r="F405" s="250" t="s">
        <v>1068</v>
      </c>
      <c r="G405" s="247"/>
      <c r="H405" s="251">
        <v>12</v>
      </c>
      <c r="I405" s="252"/>
      <c r="J405" s="247"/>
      <c r="K405" s="247"/>
      <c r="L405" s="253"/>
      <c r="M405" s="254"/>
      <c r="N405" s="255"/>
      <c r="O405" s="255"/>
      <c r="P405" s="255"/>
      <c r="Q405" s="255"/>
      <c r="R405" s="255"/>
      <c r="S405" s="255"/>
      <c r="T405" s="256"/>
      <c r="AT405" s="257" t="s">
        <v>171</v>
      </c>
      <c r="AU405" s="257" t="s">
        <v>89</v>
      </c>
      <c r="AV405" s="12" t="s">
        <v>89</v>
      </c>
      <c r="AW405" s="12" t="s">
        <v>42</v>
      </c>
      <c r="AX405" s="12" t="s">
        <v>79</v>
      </c>
      <c r="AY405" s="257" t="s">
        <v>162</v>
      </c>
    </row>
    <row r="406" s="14" customFormat="1">
      <c r="B406" s="283"/>
      <c r="C406" s="284"/>
      <c r="D406" s="248" t="s">
        <v>171</v>
      </c>
      <c r="E406" s="285" t="s">
        <v>36</v>
      </c>
      <c r="F406" s="286" t="s">
        <v>679</v>
      </c>
      <c r="G406" s="284"/>
      <c r="H406" s="287">
        <v>32</v>
      </c>
      <c r="I406" s="288"/>
      <c r="J406" s="284"/>
      <c r="K406" s="284"/>
      <c r="L406" s="289"/>
      <c r="M406" s="290"/>
      <c r="N406" s="291"/>
      <c r="O406" s="291"/>
      <c r="P406" s="291"/>
      <c r="Q406" s="291"/>
      <c r="R406" s="291"/>
      <c r="S406" s="291"/>
      <c r="T406" s="292"/>
      <c r="AT406" s="293" t="s">
        <v>171</v>
      </c>
      <c r="AU406" s="293" t="s">
        <v>89</v>
      </c>
      <c r="AV406" s="14" t="s">
        <v>179</v>
      </c>
      <c r="AW406" s="14" t="s">
        <v>42</v>
      </c>
      <c r="AX406" s="14" t="s">
        <v>87</v>
      </c>
      <c r="AY406" s="293" t="s">
        <v>162</v>
      </c>
    </row>
    <row r="407" s="1" customFormat="1" ht="25.5" customHeight="1">
      <c r="B407" s="48"/>
      <c r="C407" s="271" t="s">
        <v>594</v>
      </c>
      <c r="D407" s="271" t="s">
        <v>159</v>
      </c>
      <c r="E407" s="272" t="s">
        <v>1069</v>
      </c>
      <c r="F407" s="273" t="s">
        <v>1070</v>
      </c>
      <c r="G407" s="274" t="s">
        <v>174</v>
      </c>
      <c r="H407" s="275">
        <v>32.32</v>
      </c>
      <c r="I407" s="276"/>
      <c r="J407" s="275">
        <f>ROUND(I407*H407,1)</f>
        <v>0</v>
      </c>
      <c r="K407" s="273" t="s">
        <v>239</v>
      </c>
      <c r="L407" s="277"/>
      <c r="M407" s="278" t="s">
        <v>36</v>
      </c>
      <c r="N407" s="279" t="s">
        <v>50</v>
      </c>
      <c r="O407" s="49"/>
      <c r="P407" s="243">
        <f>O407*H407</f>
        <v>0</v>
      </c>
      <c r="Q407" s="243">
        <v>0.012</v>
      </c>
      <c r="R407" s="243">
        <f>Q407*H407</f>
        <v>0.38784000000000002</v>
      </c>
      <c r="S407" s="243">
        <v>0</v>
      </c>
      <c r="T407" s="244">
        <f>S407*H407</f>
        <v>0</v>
      </c>
      <c r="AR407" s="25" t="s">
        <v>195</v>
      </c>
      <c r="AT407" s="25" t="s">
        <v>159</v>
      </c>
      <c r="AU407" s="25" t="s">
        <v>89</v>
      </c>
      <c r="AY407" s="25" t="s">
        <v>162</v>
      </c>
      <c r="BE407" s="245">
        <f>IF(N407="základní",J407,0)</f>
        <v>0</v>
      </c>
      <c r="BF407" s="245">
        <f>IF(N407="snížená",J407,0)</f>
        <v>0</v>
      </c>
      <c r="BG407" s="245">
        <f>IF(N407="zákl. přenesená",J407,0)</f>
        <v>0</v>
      </c>
      <c r="BH407" s="245">
        <f>IF(N407="sníž. přenesená",J407,0)</f>
        <v>0</v>
      </c>
      <c r="BI407" s="245">
        <f>IF(N407="nulová",J407,0)</f>
        <v>0</v>
      </c>
      <c r="BJ407" s="25" t="s">
        <v>87</v>
      </c>
      <c r="BK407" s="245">
        <f>ROUND(I407*H407,1)</f>
        <v>0</v>
      </c>
      <c r="BL407" s="25" t="s">
        <v>179</v>
      </c>
      <c r="BM407" s="25" t="s">
        <v>1071</v>
      </c>
    </row>
    <row r="408" s="12" customFormat="1">
      <c r="B408" s="246"/>
      <c r="C408" s="247"/>
      <c r="D408" s="248" t="s">
        <v>171</v>
      </c>
      <c r="E408" s="247"/>
      <c r="F408" s="250" t="s">
        <v>1072</v>
      </c>
      <c r="G408" s="247"/>
      <c r="H408" s="251">
        <v>32.32</v>
      </c>
      <c r="I408" s="252"/>
      <c r="J408" s="247"/>
      <c r="K408" s="247"/>
      <c r="L408" s="253"/>
      <c r="M408" s="254"/>
      <c r="N408" s="255"/>
      <c r="O408" s="255"/>
      <c r="P408" s="255"/>
      <c r="Q408" s="255"/>
      <c r="R408" s="255"/>
      <c r="S408" s="255"/>
      <c r="T408" s="256"/>
      <c r="AT408" s="257" t="s">
        <v>171</v>
      </c>
      <c r="AU408" s="257" t="s">
        <v>89</v>
      </c>
      <c r="AV408" s="12" t="s">
        <v>89</v>
      </c>
      <c r="AW408" s="12" t="s">
        <v>6</v>
      </c>
      <c r="AX408" s="12" t="s">
        <v>87</v>
      </c>
      <c r="AY408" s="257" t="s">
        <v>162</v>
      </c>
    </row>
    <row r="409" s="1" customFormat="1" ht="16.5" customHeight="1">
      <c r="B409" s="48"/>
      <c r="C409" s="271" t="s">
        <v>598</v>
      </c>
      <c r="D409" s="271" t="s">
        <v>159</v>
      </c>
      <c r="E409" s="272" t="s">
        <v>1060</v>
      </c>
      <c r="F409" s="273" t="s">
        <v>1061</v>
      </c>
      <c r="G409" s="274" t="s">
        <v>1062</v>
      </c>
      <c r="H409" s="275">
        <v>32.32</v>
      </c>
      <c r="I409" s="276"/>
      <c r="J409" s="275">
        <f>ROUND(I409*H409,1)</f>
        <v>0</v>
      </c>
      <c r="K409" s="273" t="s">
        <v>36</v>
      </c>
      <c r="L409" s="277"/>
      <c r="M409" s="278" t="s">
        <v>36</v>
      </c>
      <c r="N409" s="279" t="s">
        <v>50</v>
      </c>
      <c r="O409" s="49"/>
      <c r="P409" s="243">
        <f>O409*H409</f>
        <v>0</v>
      </c>
      <c r="Q409" s="243">
        <v>0.0050000000000000001</v>
      </c>
      <c r="R409" s="243">
        <f>Q409*H409</f>
        <v>0.16159999999999999</v>
      </c>
      <c r="S409" s="243">
        <v>0</v>
      </c>
      <c r="T409" s="244">
        <f>S409*H409</f>
        <v>0</v>
      </c>
      <c r="AR409" s="25" t="s">
        <v>195</v>
      </c>
      <c r="AT409" s="25" t="s">
        <v>159</v>
      </c>
      <c r="AU409" s="25" t="s">
        <v>89</v>
      </c>
      <c r="AY409" s="25" t="s">
        <v>162</v>
      </c>
      <c r="BE409" s="245">
        <f>IF(N409="základní",J409,0)</f>
        <v>0</v>
      </c>
      <c r="BF409" s="245">
        <f>IF(N409="snížená",J409,0)</f>
        <v>0</v>
      </c>
      <c r="BG409" s="245">
        <f>IF(N409="zákl. přenesená",J409,0)</f>
        <v>0</v>
      </c>
      <c r="BH409" s="245">
        <f>IF(N409="sníž. přenesená",J409,0)</f>
        <v>0</v>
      </c>
      <c r="BI409" s="245">
        <f>IF(N409="nulová",J409,0)</f>
        <v>0</v>
      </c>
      <c r="BJ409" s="25" t="s">
        <v>87</v>
      </c>
      <c r="BK409" s="245">
        <f>ROUND(I409*H409,1)</f>
        <v>0</v>
      </c>
      <c r="BL409" s="25" t="s">
        <v>179</v>
      </c>
      <c r="BM409" s="25" t="s">
        <v>1073</v>
      </c>
    </row>
    <row r="410" s="12" customFormat="1">
      <c r="B410" s="246"/>
      <c r="C410" s="247"/>
      <c r="D410" s="248" t="s">
        <v>171</v>
      </c>
      <c r="E410" s="247"/>
      <c r="F410" s="250" t="s">
        <v>1072</v>
      </c>
      <c r="G410" s="247"/>
      <c r="H410" s="251">
        <v>32.32</v>
      </c>
      <c r="I410" s="252"/>
      <c r="J410" s="247"/>
      <c r="K410" s="247"/>
      <c r="L410" s="253"/>
      <c r="M410" s="254"/>
      <c r="N410" s="255"/>
      <c r="O410" s="255"/>
      <c r="P410" s="255"/>
      <c r="Q410" s="255"/>
      <c r="R410" s="255"/>
      <c r="S410" s="255"/>
      <c r="T410" s="256"/>
      <c r="AT410" s="257" t="s">
        <v>171</v>
      </c>
      <c r="AU410" s="257" t="s">
        <v>89</v>
      </c>
      <c r="AV410" s="12" t="s">
        <v>89</v>
      </c>
      <c r="AW410" s="12" t="s">
        <v>6</v>
      </c>
      <c r="AX410" s="12" t="s">
        <v>87</v>
      </c>
      <c r="AY410" s="257" t="s">
        <v>162</v>
      </c>
    </row>
    <row r="411" s="1" customFormat="1" ht="25.5" customHeight="1">
      <c r="B411" s="48"/>
      <c r="C411" s="235" t="s">
        <v>602</v>
      </c>
      <c r="D411" s="235" t="s">
        <v>165</v>
      </c>
      <c r="E411" s="236" t="s">
        <v>1074</v>
      </c>
      <c r="F411" s="237" t="s">
        <v>1075</v>
      </c>
      <c r="G411" s="238" t="s">
        <v>174</v>
      </c>
      <c r="H411" s="239">
        <v>2</v>
      </c>
      <c r="I411" s="240"/>
      <c r="J411" s="239">
        <f>ROUND(I411*H411,1)</f>
        <v>0</v>
      </c>
      <c r="K411" s="237" t="s">
        <v>239</v>
      </c>
      <c r="L411" s="74"/>
      <c r="M411" s="241" t="s">
        <v>36</v>
      </c>
      <c r="N411" s="242" t="s">
        <v>50</v>
      </c>
      <c r="O411" s="49"/>
      <c r="P411" s="243">
        <f>O411*H411</f>
        <v>0</v>
      </c>
      <c r="Q411" s="243">
        <v>0.00085999999999999998</v>
      </c>
      <c r="R411" s="243">
        <f>Q411*H411</f>
        <v>0.00172</v>
      </c>
      <c r="S411" s="243">
        <v>0</v>
      </c>
      <c r="T411" s="244">
        <f>S411*H411</f>
        <v>0</v>
      </c>
      <c r="AR411" s="25" t="s">
        <v>179</v>
      </c>
      <c r="AT411" s="25" t="s">
        <v>165</v>
      </c>
      <c r="AU411" s="25" t="s">
        <v>89</v>
      </c>
      <c r="AY411" s="25" t="s">
        <v>162</v>
      </c>
      <c r="BE411" s="245">
        <f>IF(N411="základní",J411,0)</f>
        <v>0</v>
      </c>
      <c r="BF411" s="245">
        <f>IF(N411="snížená",J411,0)</f>
        <v>0</v>
      </c>
      <c r="BG411" s="245">
        <f>IF(N411="zákl. přenesená",J411,0)</f>
        <v>0</v>
      </c>
      <c r="BH411" s="245">
        <f>IF(N411="sníž. přenesená",J411,0)</f>
        <v>0</v>
      </c>
      <c r="BI411" s="245">
        <f>IF(N411="nulová",J411,0)</f>
        <v>0</v>
      </c>
      <c r="BJ411" s="25" t="s">
        <v>87</v>
      </c>
      <c r="BK411" s="245">
        <f>ROUND(I411*H411,1)</f>
        <v>0</v>
      </c>
      <c r="BL411" s="25" t="s">
        <v>179</v>
      </c>
      <c r="BM411" s="25" t="s">
        <v>1076</v>
      </c>
    </row>
    <row r="412" s="13" customFormat="1">
      <c r="B412" s="261"/>
      <c r="C412" s="262"/>
      <c r="D412" s="248" t="s">
        <v>171</v>
      </c>
      <c r="E412" s="263" t="s">
        <v>36</v>
      </c>
      <c r="F412" s="264" t="s">
        <v>776</v>
      </c>
      <c r="G412" s="262"/>
      <c r="H412" s="263" t="s">
        <v>36</v>
      </c>
      <c r="I412" s="265"/>
      <c r="J412" s="262"/>
      <c r="K412" s="262"/>
      <c r="L412" s="266"/>
      <c r="M412" s="267"/>
      <c r="N412" s="268"/>
      <c r="O412" s="268"/>
      <c r="P412" s="268"/>
      <c r="Q412" s="268"/>
      <c r="R412" s="268"/>
      <c r="S412" s="268"/>
      <c r="T412" s="269"/>
      <c r="AT412" s="270" t="s">
        <v>171</v>
      </c>
      <c r="AU412" s="270" t="s">
        <v>89</v>
      </c>
      <c r="AV412" s="13" t="s">
        <v>87</v>
      </c>
      <c r="AW412" s="13" t="s">
        <v>42</v>
      </c>
      <c r="AX412" s="13" t="s">
        <v>79</v>
      </c>
      <c r="AY412" s="270" t="s">
        <v>162</v>
      </c>
    </row>
    <row r="413" s="12" customFormat="1">
      <c r="B413" s="246"/>
      <c r="C413" s="247"/>
      <c r="D413" s="248" t="s">
        <v>171</v>
      </c>
      <c r="E413" s="249" t="s">
        <v>36</v>
      </c>
      <c r="F413" s="250" t="s">
        <v>1077</v>
      </c>
      <c r="G413" s="247"/>
      <c r="H413" s="251">
        <v>2</v>
      </c>
      <c r="I413" s="252"/>
      <c r="J413" s="247"/>
      <c r="K413" s="247"/>
      <c r="L413" s="253"/>
      <c r="M413" s="254"/>
      <c r="N413" s="255"/>
      <c r="O413" s="255"/>
      <c r="P413" s="255"/>
      <c r="Q413" s="255"/>
      <c r="R413" s="255"/>
      <c r="S413" s="255"/>
      <c r="T413" s="256"/>
      <c r="AT413" s="257" t="s">
        <v>171</v>
      </c>
      <c r="AU413" s="257" t="s">
        <v>89</v>
      </c>
      <c r="AV413" s="12" t="s">
        <v>89</v>
      </c>
      <c r="AW413" s="12" t="s">
        <v>42</v>
      </c>
      <c r="AX413" s="12" t="s">
        <v>87</v>
      </c>
      <c r="AY413" s="257" t="s">
        <v>162</v>
      </c>
    </row>
    <row r="414" s="1" customFormat="1" ht="25.5" customHeight="1">
      <c r="B414" s="48"/>
      <c r="C414" s="271" t="s">
        <v>606</v>
      </c>
      <c r="D414" s="271" t="s">
        <v>159</v>
      </c>
      <c r="E414" s="272" t="s">
        <v>1078</v>
      </c>
      <c r="F414" s="273" t="s">
        <v>1079</v>
      </c>
      <c r="G414" s="274" t="s">
        <v>174</v>
      </c>
      <c r="H414" s="275">
        <v>2.02</v>
      </c>
      <c r="I414" s="276"/>
      <c r="J414" s="275">
        <f>ROUND(I414*H414,1)</f>
        <v>0</v>
      </c>
      <c r="K414" s="273" t="s">
        <v>239</v>
      </c>
      <c r="L414" s="277"/>
      <c r="M414" s="278" t="s">
        <v>36</v>
      </c>
      <c r="N414" s="279" t="s">
        <v>50</v>
      </c>
      <c r="O414" s="49"/>
      <c r="P414" s="243">
        <f>O414*H414</f>
        <v>0</v>
      </c>
      <c r="Q414" s="243">
        <v>0.017999999999999999</v>
      </c>
      <c r="R414" s="243">
        <f>Q414*H414</f>
        <v>0.036359999999999996</v>
      </c>
      <c r="S414" s="243">
        <v>0</v>
      </c>
      <c r="T414" s="244">
        <f>S414*H414</f>
        <v>0</v>
      </c>
      <c r="AR414" s="25" t="s">
        <v>195</v>
      </c>
      <c r="AT414" s="25" t="s">
        <v>159</v>
      </c>
      <c r="AU414" s="25" t="s">
        <v>89</v>
      </c>
      <c r="AY414" s="25" t="s">
        <v>162</v>
      </c>
      <c r="BE414" s="245">
        <f>IF(N414="základní",J414,0)</f>
        <v>0</v>
      </c>
      <c r="BF414" s="245">
        <f>IF(N414="snížená",J414,0)</f>
        <v>0</v>
      </c>
      <c r="BG414" s="245">
        <f>IF(N414="zákl. přenesená",J414,0)</f>
        <v>0</v>
      </c>
      <c r="BH414" s="245">
        <f>IF(N414="sníž. přenesená",J414,0)</f>
        <v>0</v>
      </c>
      <c r="BI414" s="245">
        <f>IF(N414="nulová",J414,0)</f>
        <v>0</v>
      </c>
      <c r="BJ414" s="25" t="s">
        <v>87</v>
      </c>
      <c r="BK414" s="245">
        <f>ROUND(I414*H414,1)</f>
        <v>0</v>
      </c>
      <c r="BL414" s="25" t="s">
        <v>179</v>
      </c>
      <c r="BM414" s="25" t="s">
        <v>1080</v>
      </c>
    </row>
    <row r="415" s="12" customFormat="1">
      <c r="B415" s="246"/>
      <c r="C415" s="247"/>
      <c r="D415" s="248" t="s">
        <v>171</v>
      </c>
      <c r="E415" s="247"/>
      <c r="F415" s="250" t="s">
        <v>998</v>
      </c>
      <c r="G415" s="247"/>
      <c r="H415" s="251">
        <v>2.02</v>
      </c>
      <c r="I415" s="252"/>
      <c r="J415" s="247"/>
      <c r="K415" s="247"/>
      <c r="L415" s="253"/>
      <c r="M415" s="254"/>
      <c r="N415" s="255"/>
      <c r="O415" s="255"/>
      <c r="P415" s="255"/>
      <c r="Q415" s="255"/>
      <c r="R415" s="255"/>
      <c r="S415" s="255"/>
      <c r="T415" s="256"/>
      <c r="AT415" s="257" t="s">
        <v>171</v>
      </c>
      <c r="AU415" s="257" t="s">
        <v>89</v>
      </c>
      <c r="AV415" s="12" t="s">
        <v>89</v>
      </c>
      <c r="AW415" s="12" t="s">
        <v>6</v>
      </c>
      <c r="AX415" s="12" t="s">
        <v>87</v>
      </c>
      <c r="AY415" s="257" t="s">
        <v>162</v>
      </c>
    </row>
    <row r="416" s="1" customFormat="1" ht="16.5" customHeight="1">
      <c r="B416" s="48"/>
      <c r="C416" s="271" t="s">
        <v>611</v>
      </c>
      <c r="D416" s="271" t="s">
        <v>159</v>
      </c>
      <c r="E416" s="272" t="s">
        <v>1081</v>
      </c>
      <c r="F416" s="273" t="s">
        <v>1082</v>
      </c>
      <c r="G416" s="274" t="s">
        <v>1062</v>
      </c>
      <c r="H416" s="275">
        <v>2.02</v>
      </c>
      <c r="I416" s="276"/>
      <c r="J416" s="275">
        <f>ROUND(I416*H416,1)</f>
        <v>0</v>
      </c>
      <c r="K416" s="273" t="s">
        <v>36</v>
      </c>
      <c r="L416" s="277"/>
      <c r="M416" s="278" t="s">
        <v>36</v>
      </c>
      <c r="N416" s="279" t="s">
        <v>50</v>
      </c>
      <c r="O416" s="49"/>
      <c r="P416" s="243">
        <f>O416*H416</f>
        <v>0</v>
      </c>
      <c r="Q416" s="243">
        <v>0.0060000000000000001</v>
      </c>
      <c r="R416" s="243">
        <f>Q416*H416</f>
        <v>0.012120000000000001</v>
      </c>
      <c r="S416" s="243">
        <v>0</v>
      </c>
      <c r="T416" s="244">
        <f>S416*H416</f>
        <v>0</v>
      </c>
      <c r="AR416" s="25" t="s">
        <v>195</v>
      </c>
      <c r="AT416" s="25" t="s">
        <v>159</v>
      </c>
      <c r="AU416" s="25" t="s">
        <v>89</v>
      </c>
      <c r="AY416" s="25" t="s">
        <v>162</v>
      </c>
      <c r="BE416" s="245">
        <f>IF(N416="základní",J416,0)</f>
        <v>0</v>
      </c>
      <c r="BF416" s="245">
        <f>IF(N416="snížená",J416,0)</f>
        <v>0</v>
      </c>
      <c r="BG416" s="245">
        <f>IF(N416="zákl. přenesená",J416,0)</f>
        <v>0</v>
      </c>
      <c r="BH416" s="245">
        <f>IF(N416="sníž. přenesená",J416,0)</f>
        <v>0</v>
      </c>
      <c r="BI416" s="245">
        <f>IF(N416="nulová",J416,0)</f>
        <v>0</v>
      </c>
      <c r="BJ416" s="25" t="s">
        <v>87</v>
      </c>
      <c r="BK416" s="245">
        <f>ROUND(I416*H416,1)</f>
        <v>0</v>
      </c>
      <c r="BL416" s="25" t="s">
        <v>179</v>
      </c>
      <c r="BM416" s="25" t="s">
        <v>1083</v>
      </c>
    </row>
    <row r="417" s="12" customFormat="1">
      <c r="B417" s="246"/>
      <c r="C417" s="247"/>
      <c r="D417" s="248" t="s">
        <v>171</v>
      </c>
      <c r="E417" s="247"/>
      <c r="F417" s="250" t="s">
        <v>998</v>
      </c>
      <c r="G417" s="247"/>
      <c r="H417" s="251">
        <v>2.02</v>
      </c>
      <c r="I417" s="252"/>
      <c r="J417" s="247"/>
      <c r="K417" s="247"/>
      <c r="L417" s="253"/>
      <c r="M417" s="254"/>
      <c r="N417" s="255"/>
      <c r="O417" s="255"/>
      <c r="P417" s="255"/>
      <c r="Q417" s="255"/>
      <c r="R417" s="255"/>
      <c r="S417" s="255"/>
      <c r="T417" s="256"/>
      <c r="AT417" s="257" t="s">
        <v>171</v>
      </c>
      <c r="AU417" s="257" t="s">
        <v>89</v>
      </c>
      <c r="AV417" s="12" t="s">
        <v>89</v>
      </c>
      <c r="AW417" s="12" t="s">
        <v>6</v>
      </c>
      <c r="AX417" s="12" t="s">
        <v>87</v>
      </c>
      <c r="AY417" s="257" t="s">
        <v>162</v>
      </c>
    </row>
    <row r="418" s="1" customFormat="1" ht="25.5" customHeight="1">
      <c r="B418" s="48"/>
      <c r="C418" s="235" t="s">
        <v>618</v>
      </c>
      <c r="D418" s="235" t="s">
        <v>165</v>
      </c>
      <c r="E418" s="236" t="s">
        <v>1084</v>
      </c>
      <c r="F418" s="237" t="s">
        <v>1085</v>
      </c>
      <c r="G418" s="238" t="s">
        <v>174</v>
      </c>
      <c r="H418" s="239">
        <v>26</v>
      </c>
      <c r="I418" s="240"/>
      <c r="J418" s="239">
        <f>ROUND(I418*H418,1)</f>
        <v>0</v>
      </c>
      <c r="K418" s="237" t="s">
        <v>239</v>
      </c>
      <c r="L418" s="74"/>
      <c r="M418" s="241" t="s">
        <v>36</v>
      </c>
      <c r="N418" s="242" t="s">
        <v>50</v>
      </c>
      <c r="O418" s="49"/>
      <c r="P418" s="243">
        <f>O418*H418</f>
        <v>0</v>
      </c>
      <c r="Q418" s="243">
        <v>0.00034000000000000002</v>
      </c>
      <c r="R418" s="243">
        <f>Q418*H418</f>
        <v>0.0088400000000000006</v>
      </c>
      <c r="S418" s="243">
        <v>0</v>
      </c>
      <c r="T418" s="244">
        <f>S418*H418</f>
        <v>0</v>
      </c>
      <c r="AR418" s="25" t="s">
        <v>179</v>
      </c>
      <c r="AT418" s="25" t="s">
        <v>165</v>
      </c>
      <c r="AU418" s="25" t="s">
        <v>89</v>
      </c>
      <c r="AY418" s="25" t="s">
        <v>162</v>
      </c>
      <c r="BE418" s="245">
        <f>IF(N418="základní",J418,0)</f>
        <v>0</v>
      </c>
      <c r="BF418" s="245">
        <f>IF(N418="snížená",J418,0)</f>
        <v>0</v>
      </c>
      <c r="BG418" s="245">
        <f>IF(N418="zákl. přenesená",J418,0)</f>
        <v>0</v>
      </c>
      <c r="BH418" s="245">
        <f>IF(N418="sníž. přenesená",J418,0)</f>
        <v>0</v>
      </c>
      <c r="BI418" s="245">
        <f>IF(N418="nulová",J418,0)</f>
        <v>0</v>
      </c>
      <c r="BJ418" s="25" t="s">
        <v>87</v>
      </c>
      <c r="BK418" s="245">
        <f>ROUND(I418*H418,1)</f>
        <v>0</v>
      </c>
      <c r="BL418" s="25" t="s">
        <v>179</v>
      </c>
      <c r="BM418" s="25" t="s">
        <v>1086</v>
      </c>
    </row>
    <row r="419" s="13" customFormat="1">
      <c r="B419" s="261"/>
      <c r="C419" s="262"/>
      <c r="D419" s="248" t="s">
        <v>171</v>
      </c>
      <c r="E419" s="263" t="s">
        <v>36</v>
      </c>
      <c r="F419" s="264" t="s">
        <v>776</v>
      </c>
      <c r="G419" s="262"/>
      <c r="H419" s="263" t="s">
        <v>36</v>
      </c>
      <c r="I419" s="265"/>
      <c r="J419" s="262"/>
      <c r="K419" s="262"/>
      <c r="L419" s="266"/>
      <c r="M419" s="267"/>
      <c r="N419" s="268"/>
      <c r="O419" s="268"/>
      <c r="P419" s="268"/>
      <c r="Q419" s="268"/>
      <c r="R419" s="268"/>
      <c r="S419" s="268"/>
      <c r="T419" s="269"/>
      <c r="AT419" s="270" t="s">
        <v>171</v>
      </c>
      <c r="AU419" s="270" t="s">
        <v>89</v>
      </c>
      <c r="AV419" s="13" t="s">
        <v>87</v>
      </c>
      <c r="AW419" s="13" t="s">
        <v>42</v>
      </c>
      <c r="AX419" s="13" t="s">
        <v>79</v>
      </c>
      <c r="AY419" s="270" t="s">
        <v>162</v>
      </c>
    </row>
    <row r="420" s="12" customFormat="1">
      <c r="B420" s="246"/>
      <c r="C420" s="247"/>
      <c r="D420" s="248" t="s">
        <v>171</v>
      </c>
      <c r="E420" s="249" t="s">
        <v>36</v>
      </c>
      <c r="F420" s="250" t="s">
        <v>918</v>
      </c>
      <c r="G420" s="247"/>
      <c r="H420" s="251">
        <v>26</v>
      </c>
      <c r="I420" s="252"/>
      <c r="J420" s="247"/>
      <c r="K420" s="247"/>
      <c r="L420" s="253"/>
      <c r="M420" s="254"/>
      <c r="N420" s="255"/>
      <c r="O420" s="255"/>
      <c r="P420" s="255"/>
      <c r="Q420" s="255"/>
      <c r="R420" s="255"/>
      <c r="S420" s="255"/>
      <c r="T420" s="256"/>
      <c r="AT420" s="257" t="s">
        <v>171</v>
      </c>
      <c r="AU420" s="257" t="s">
        <v>89</v>
      </c>
      <c r="AV420" s="12" t="s">
        <v>89</v>
      </c>
      <c r="AW420" s="12" t="s">
        <v>42</v>
      </c>
      <c r="AX420" s="12" t="s">
        <v>87</v>
      </c>
      <c r="AY420" s="257" t="s">
        <v>162</v>
      </c>
    </row>
    <row r="421" s="1" customFormat="1" ht="25.5" customHeight="1">
      <c r="B421" s="48"/>
      <c r="C421" s="271" t="s">
        <v>622</v>
      </c>
      <c r="D421" s="271" t="s">
        <v>159</v>
      </c>
      <c r="E421" s="272" t="s">
        <v>1087</v>
      </c>
      <c r="F421" s="273" t="s">
        <v>1088</v>
      </c>
      <c r="G421" s="274" t="s">
        <v>969</v>
      </c>
      <c r="H421" s="275">
        <v>26.260000000000002</v>
      </c>
      <c r="I421" s="276"/>
      <c r="J421" s="275">
        <f>ROUND(I421*H421,1)</f>
        <v>0</v>
      </c>
      <c r="K421" s="273" t="s">
        <v>36</v>
      </c>
      <c r="L421" s="277"/>
      <c r="M421" s="278" t="s">
        <v>36</v>
      </c>
      <c r="N421" s="279" t="s">
        <v>50</v>
      </c>
      <c r="O421" s="49"/>
      <c r="P421" s="243">
        <f>O421*H421</f>
        <v>0</v>
      </c>
      <c r="Q421" s="243">
        <v>0.016</v>
      </c>
      <c r="R421" s="243">
        <f>Q421*H421</f>
        <v>0.42016000000000003</v>
      </c>
      <c r="S421" s="243">
        <v>0</v>
      </c>
      <c r="T421" s="244">
        <f>S421*H421</f>
        <v>0</v>
      </c>
      <c r="AR421" s="25" t="s">
        <v>195</v>
      </c>
      <c r="AT421" s="25" t="s">
        <v>159</v>
      </c>
      <c r="AU421" s="25" t="s">
        <v>89</v>
      </c>
      <c r="AY421" s="25" t="s">
        <v>162</v>
      </c>
      <c r="BE421" s="245">
        <f>IF(N421="základní",J421,0)</f>
        <v>0</v>
      </c>
      <c r="BF421" s="245">
        <f>IF(N421="snížená",J421,0)</f>
        <v>0</v>
      </c>
      <c r="BG421" s="245">
        <f>IF(N421="zákl. přenesená",J421,0)</f>
        <v>0</v>
      </c>
      <c r="BH421" s="245">
        <f>IF(N421="sníž. přenesená",J421,0)</f>
        <v>0</v>
      </c>
      <c r="BI421" s="245">
        <f>IF(N421="nulová",J421,0)</f>
        <v>0</v>
      </c>
      <c r="BJ421" s="25" t="s">
        <v>87</v>
      </c>
      <c r="BK421" s="245">
        <f>ROUND(I421*H421,1)</f>
        <v>0</v>
      </c>
      <c r="BL421" s="25" t="s">
        <v>179</v>
      </c>
      <c r="BM421" s="25" t="s">
        <v>1089</v>
      </c>
    </row>
    <row r="422" s="12" customFormat="1">
      <c r="B422" s="246"/>
      <c r="C422" s="247"/>
      <c r="D422" s="248" t="s">
        <v>171</v>
      </c>
      <c r="E422" s="247"/>
      <c r="F422" s="250" t="s">
        <v>1090</v>
      </c>
      <c r="G422" s="247"/>
      <c r="H422" s="251">
        <v>26.260000000000002</v>
      </c>
      <c r="I422" s="252"/>
      <c r="J422" s="247"/>
      <c r="K422" s="247"/>
      <c r="L422" s="253"/>
      <c r="M422" s="254"/>
      <c r="N422" s="255"/>
      <c r="O422" s="255"/>
      <c r="P422" s="255"/>
      <c r="Q422" s="255"/>
      <c r="R422" s="255"/>
      <c r="S422" s="255"/>
      <c r="T422" s="256"/>
      <c r="AT422" s="257" t="s">
        <v>171</v>
      </c>
      <c r="AU422" s="257" t="s">
        <v>89</v>
      </c>
      <c r="AV422" s="12" t="s">
        <v>89</v>
      </c>
      <c r="AW422" s="12" t="s">
        <v>6</v>
      </c>
      <c r="AX422" s="12" t="s">
        <v>87</v>
      </c>
      <c r="AY422" s="257" t="s">
        <v>162</v>
      </c>
    </row>
    <row r="423" s="1" customFormat="1" ht="25.5" customHeight="1">
      <c r="B423" s="48"/>
      <c r="C423" s="235" t="s">
        <v>626</v>
      </c>
      <c r="D423" s="235" t="s">
        <v>165</v>
      </c>
      <c r="E423" s="236" t="s">
        <v>1091</v>
      </c>
      <c r="F423" s="237" t="s">
        <v>1092</v>
      </c>
      <c r="G423" s="238" t="s">
        <v>174</v>
      </c>
      <c r="H423" s="239">
        <v>113</v>
      </c>
      <c r="I423" s="240"/>
      <c r="J423" s="239">
        <f>ROUND(I423*H423,1)</f>
        <v>0</v>
      </c>
      <c r="K423" s="237" t="s">
        <v>239</v>
      </c>
      <c r="L423" s="74"/>
      <c r="M423" s="241" t="s">
        <v>36</v>
      </c>
      <c r="N423" s="242" t="s">
        <v>50</v>
      </c>
      <c r="O423" s="49"/>
      <c r="P423" s="243">
        <f>O423*H423</f>
        <v>0</v>
      </c>
      <c r="Q423" s="243">
        <v>0</v>
      </c>
      <c r="R423" s="243">
        <f>Q423*H423</f>
        <v>0</v>
      </c>
      <c r="S423" s="243">
        <v>0</v>
      </c>
      <c r="T423" s="244">
        <f>S423*H423</f>
        <v>0</v>
      </c>
      <c r="AR423" s="25" t="s">
        <v>179</v>
      </c>
      <c r="AT423" s="25" t="s">
        <v>165</v>
      </c>
      <c r="AU423" s="25" t="s">
        <v>89</v>
      </c>
      <c r="AY423" s="25" t="s">
        <v>162</v>
      </c>
      <c r="BE423" s="245">
        <f>IF(N423="základní",J423,0)</f>
        <v>0</v>
      </c>
      <c r="BF423" s="245">
        <f>IF(N423="snížená",J423,0)</f>
        <v>0</v>
      </c>
      <c r="BG423" s="245">
        <f>IF(N423="zákl. přenesená",J423,0)</f>
        <v>0</v>
      </c>
      <c r="BH423" s="245">
        <f>IF(N423="sníž. přenesená",J423,0)</f>
        <v>0</v>
      </c>
      <c r="BI423" s="245">
        <f>IF(N423="nulová",J423,0)</f>
        <v>0</v>
      </c>
      <c r="BJ423" s="25" t="s">
        <v>87</v>
      </c>
      <c r="BK423" s="245">
        <f>ROUND(I423*H423,1)</f>
        <v>0</v>
      </c>
      <c r="BL423" s="25" t="s">
        <v>179</v>
      </c>
      <c r="BM423" s="25" t="s">
        <v>1093</v>
      </c>
    </row>
    <row r="424" s="13" customFormat="1">
      <c r="B424" s="261"/>
      <c r="C424" s="262"/>
      <c r="D424" s="248" t="s">
        <v>171</v>
      </c>
      <c r="E424" s="263" t="s">
        <v>36</v>
      </c>
      <c r="F424" s="264" t="s">
        <v>776</v>
      </c>
      <c r="G424" s="262"/>
      <c r="H424" s="263" t="s">
        <v>36</v>
      </c>
      <c r="I424" s="265"/>
      <c r="J424" s="262"/>
      <c r="K424" s="262"/>
      <c r="L424" s="266"/>
      <c r="M424" s="267"/>
      <c r="N424" s="268"/>
      <c r="O424" s="268"/>
      <c r="P424" s="268"/>
      <c r="Q424" s="268"/>
      <c r="R424" s="268"/>
      <c r="S424" s="268"/>
      <c r="T424" s="269"/>
      <c r="AT424" s="270" t="s">
        <v>171</v>
      </c>
      <c r="AU424" s="270" t="s">
        <v>89</v>
      </c>
      <c r="AV424" s="13" t="s">
        <v>87</v>
      </c>
      <c r="AW424" s="13" t="s">
        <v>42</v>
      </c>
      <c r="AX424" s="13" t="s">
        <v>79</v>
      </c>
      <c r="AY424" s="270" t="s">
        <v>162</v>
      </c>
    </row>
    <row r="425" s="13" customFormat="1">
      <c r="B425" s="261"/>
      <c r="C425" s="262"/>
      <c r="D425" s="248" t="s">
        <v>171</v>
      </c>
      <c r="E425" s="263" t="s">
        <v>36</v>
      </c>
      <c r="F425" s="264" t="s">
        <v>1026</v>
      </c>
      <c r="G425" s="262"/>
      <c r="H425" s="263" t="s">
        <v>36</v>
      </c>
      <c r="I425" s="265"/>
      <c r="J425" s="262"/>
      <c r="K425" s="262"/>
      <c r="L425" s="266"/>
      <c r="M425" s="267"/>
      <c r="N425" s="268"/>
      <c r="O425" s="268"/>
      <c r="P425" s="268"/>
      <c r="Q425" s="268"/>
      <c r="R425" s="268"/>
      <c r="S425" s="268"/>
      <c r="T425" s="269"/>
      <c r="AT425" s="270" t="s">
        <v>171</v>
      </c>
      <c r="AU425" s="270" t="s">
        <v>89</v>
      </c>
      <c r="AV425" s="13" t="s">
        <v>87</v>
      </c>
      <c r="AW425" s="13" t="s">
        <v>42</v>
      </c>
      <c r="AX425" s="13" t="s">
        <v>79</v>
      </c>
      <c r="AY425" s="270" t="s">
        <v>162</v>
      </c>
    </row>
    <row r="426" s="12" customFormat="1">
      <c r="B426" s="246"/>
      <c r="C426" s="247"/>
      <c r="D426" s="248" t="s">
        <v>171</v>
      </c>
      <c r="E426" s="249" t="s">
        <v>36</v>
      </c>
      <c r="F426" s="250" t="s">
        <v>223</v>
      </c>
      <c r="G426" s="247"/>
      <c r="H426" s="251">
        <v>113</v>
      </c>
      <c r="I426" s="252"/>
      <c r="J426" s="247"/>
      <c r="K426" s="247"/>
      <c r="L426" s="253"/>
      <c r="M426" s="254"/>
      <c r="N426" s="255"/>
      <c r="O426" s="255"/>
      <c r="P426" s="255"/>
      <c r="Q426" s="255"/>
      <c r="R426" s="255"/>
      <c r="S426" s="255"/>
      <c r="T426" s="256"/>
      <c r="AT426" s="257" t="s">
        <v>171</v>
      </c>
      <c r="AU426" s="257" t="s">
        <v>89</v>
      </c>
      <c r="AV426" s="12" t="s">
        <v>89</v>
      </c>
      <c r="AW426" s="12" t="s">
        <v>42</v>
      </c>
      <c r="AX426" s="12" t="s">
        <v>87</v>
      </c>
      <c r="AY426" s="257" t="s">
        <v>162</v>
      </c>
    </row>
    <row r="427" s="1" customFormat="1" ht="25.5" customHeight="1">
      <c r="B427" s="48"/>
      <c r="C427" s="271" t="s">
        <v>630</v>
      </c>
      <c r="D427" s="271" t="s">
        <v>159</v>
      </c>
      <c r="E427" s="272" t="s">
        <v>1094</v>
      </c>
      <c r="F427" s="273" t="s">
        <v>1095</v>
      </c>
      <c r="G427" s="274" t="s">
        <v>174</v>
      </c>
      <c r="H427" s="275">
        <v>3.0299999999999998</v>
      </c>
      <c r="I427" s="276"/>
      <c r="J427" s="275">
        <f>ROUND(I427*H427,1)</f>
        <v>0</v>
      </c>
      <c r="K427" s="273" t="s">
        <v>239</v>
      </c>
      <c r="L427" s="277"/>
      <c r="M427" s="278" t="s">
        <v>36</v>
      </c>
      <c r="N427" s="279" t="s">
        <v>50</v>
      </c>
      <c r="O427" s="49"/>
      <c r="P427" s="243">
        <f>O427*H427</f>
        <v>0</v>
      </c>
      <c r="Q427" s="243">
        <v>0.0027000000000000001</v>
      </c>
      <c r="R427" s="243">
        <f>Q427*H427</f>
        <v>0.0081810000000000008</v>
      </c>
      <c r="S427" s="243">
        <v>0</v>
      </c>
      <c r="T427" s="244">
        <f>S427*H427</f>
        <v>0</v>
      </c>
      <c r="AR427" s="25" t="s">
        <v>195</v>
      </c>
      <c r="AT427" s="25" t="s">
        <v>159</v>
      </c>
      <c r="AU427" s="25" t="s">
        <v>89</v>
      </c>
      <c r="AY427" s="25" t="s">
        <v>162</v>
      </c>
      <c r="BE427" s="245">
        <f>IF(N427="základní",J427,0)</f>
        <v>0</v>
      </c>
      <c r="BF427" s="245">
        <f>IF(N427="snížená",J427,0)</f>
        <v>0</v>
      </c>
      <c r="BG427" s="245">
        <f>IF(N427="zákl. přenesená",J427,0)</f>
        <v>0</v>
      </c>
      <c r="BH427" s="245">
        <f>IF(N427="sníž. přenesená",J427,0)</f>
        <v>0</v>
      </c>
      <c r="BI427" s="245">
        <f>IF(N427="nulová",J427,0)</f>
        <v>0</v>
      </c>
      <c r="BJ427" s="25" t="s">
        <v>87</v>
      </c>
      <c r="BK427" s="245">
        <f>ROUND(I427*H427,1)</f>
        <v>0</v>
      </c>
      <c r="BL427" s="25" t="s">
        <v>179</v>
      </c>
      <c r="BM427" s="25" t="s">
        <v>1096</v>
      </c>
    </row>
    <row r="428" s="13" customFormat="1">
      <c r="B428" s="261"/>
      <c r="C428" s="262"/>
      <c r="D428" s="248" t="s">
        <v>171</v>
      </c>
      <c r="E428" s="263" t="s">
        <v>36</v>
      </c>
      <c r="F428" s="264" t="s">
        <v>776</v>
      </c>
      <c r="G428" s="262"/>
      <c r="H428" s="263" t="s">
        <v>36</v>
      </c>
      <c r="I428" s="265"/>
      <c r="J428" s="262"/>
      <c r="K428" s="262"/>
      <c r="L428" s="266"/>
      <c r="M428" s="267"/>
      <c r="N428" s="268"/>
      <c r="O428" s="268"/>
      <c r="P428" s="268"/>
      <c r="Q428" s="268"/>
      <c r="R428" s="268"/>
      <c r="S428" s="268"/>
      <c r="T428" s="269"/>
      <c r="AT428" s="270" t="s">
        <v>171</v>
      </c>
      <c r="AU428" s="270" t="s">
        <v>89</v>
      </c>
      <c r="AV428" s="13" t="s">
        <v>87</v>
      </c>
      <c r="AW428" s="13" t="s">
        <v>42</v>
      </c>
      <c r="AX428" s="13" t="s">
        <v>79</v>
      </c>
      <c r="AY428" s="270" t="s">
        <v>162</v>
      </c>
    </row>
    <row r="429" s="13" customFormat="1">
      <c r="B429" s="261"/>
      <c r="C429" s="262"/>
      <c r="D429" s="248" t="s">
        <v>171</v>
      </c>
      <c r="E429" s="263" t="s">
        <v>36</v>
      </c>
      <c r="F429" s="264" t="s">
        <v>1026</v>
      </c>
      <c r="G429" s="262"/>
      <c r="H429" s="263" t="s">
        <v>36</v>
      </c>
      <c r="I429" s="265"/>
      <c r="J429" s="262"/>
      <c r="K429" s="262"/>
      <c r="L429" s="266"/>
      <c r="M429" s="267"/>
      <c r="N429" s="268"/>
      <c r="O429" s="268"/>
      <c r="P429" s="268"/>
      <c r="Q429" s="268"/>
      <c r="R429" s="268"/>
      <c r="S429" s="268"/>
      <c r="T429" s="269"/>
      <c r="AT429" s="270" t="s">
        <v>171</v>
      </c>
      <c r="AU429" s="270" t="s">
        <v>89</v>
      </c>
      <c r="AV429" s="13" t="s">
        <v>87</v>
      </c>
      <c r="AW429" s="13" t="s">
        <v>42</v>
      </c>
      <c r="AX429" s="13" t="s">
        <v>79</v>
      </c>
      <c r="AY429" s="270" t="s">
        <v>162</v>
      </c>
    </row>
    <row r="430" s="12" customFormat="1">
      <c r="B430" s="246"/>
      <c r="C430" s="247"/>
      <c r="D430" s="248" t="s">
        <v>171</v>
      </c>
      <c r="E430" s="249" t="s">
        <v>36</v>
      </c>
      <c r="F430" s="250" t="s">
        <v>161</v>
      </c>
      <c r="G430" s="247"/>
      <c r="H430" s="251">
        <v>3</v>
      </c>
      <c r="I430" s="252"/>
      <c r="J430" s="247"/>
      <c r="K430" s="247"/>
      <c r="L430" s="253"/>
      <c r="M430" s="254"/>
      <c r="N430" s="255"/>
      <c r="O430" s="255"/>
      <c r="P430" s="255"/>
      <c r="Q430" s="255"/>
      <c r="R430" s="255"/>
      <c r="S430" s="255"/>
      <c r="T430" s="256"/>
      <c r="AT430" s="257" t="s">
        <v>171</v>
      </c>
      <c r="AU430" s="257" t="s">
        <v>89</v>
      </c>
      <c r="AV430" s="12" t="s">
        <v>89</v>
      </c>
      <c r="AW430" s="12" t="s">
        <v>42</v>
      </c>
      <c r="AX430" s="12" t="s">
        <v>87</v>
      </c>
      <c r="AY430" s="257" t="s">
        <v>162</v>
      </c>
    </row>
    <row r="431" s="12" customFormat="1">
      <c r="B431" s="246"/>
      <c r="C431" s="247"/>
      <c r="D431" s="248" t="s">
        <v>171</v>
      </c>
      <c r="E431" s="247"/>
      <c r="F431" s="250" t="s">
        <v>962</v>
      </c>
      <c r="G431" s="247"/>
      <c r="H431" s="251">
        <v>3.0299999999999998</v>
      </c>
      <c r="I431" s="252"/>
      <c r="J431" s="247"/>
      <c r="K431" s="247"/>
      <c r="L431" s="253"/>
      <c r="M431" s="254"/>
      <c r="N431" s="255"/>
      <c r="O431" s="255"/>
      <c r="P431" s="255"/>
      <c r="Q431" s="255"/>
      <c r="R431" s="255"/>
      <c r="S431" s="255"/>
      <c r="T431" s="256"/>
      <c r="AT431" s="257" t="s">
        <v>171</v>
      </c>
      <c r="AU431" s="257" t="s">
        <v>89</v>
      </c>
      <c r="AV431" s="12" t="s">
        <v>89</v>
      </c>
      <c r="AW431" s="12" t="s">
        <v>6</v>
      </c>
      <c r="AX431" s="12" t="s">
        <v>87</v>
      </c>
      <c r="AY431" s="257" t="s">
        <v>162</v>
      </c>
    </row>
    <row r="432" s="1" customFormat="1" ht="25.5" customHeight="1">
      <c r="B432" s="48"/>
      <c r="C432" s="271" t="s">
        <v>635</v>
      </c>
      <c r="D432" s="271" t="s">
        <v>159</v>
      </c>
      <c r="E432" s="272" t="s">
        <v>1097</v>
      </c>
      <c r="F432" s="273" t="s">
        <v>1098</v>
      </c>
      <c r="G432" s="274" t="s">
        <v>174</v>
      </c>
      <c r="H432" s="275">
        <v>111.09999999999999</v>
      </c>
      <c r="I432" s="276"/>
      <c r="J432" s="275">
        <f>ROUND(I432*H432,1)</f>
        <v>0</v>
      </c>
      <c r="K432" s="273" t="s">
        <v>239</v>
      </c>
      <c r="L432" s="277"/>
      <c r="M432" s="278" t="s">
        <v>36</v>
      </c>
      <c r="N432" s="279" t="s">
        <v>50</v>
      </c>
      <c r="O432" s="49"/>
      <c r="P432" s="243">
        <f>O432*H432</f>
        <v>0</v>
      </c>
      <c r="Q432" s="243">
        <v>0.002</v>
      </c>
      <c r="R432" s="243">
        <f>Q432*H432</f>
        <v>0.22219999999999998</v>
      </c>
      <c r="S432" s="243">
        <v>0</v>
      </c>
      <c r="T432" s="244">
        <f>S432*H432</f>
        <v>0</v>
      </c>
      <c r="AR432" s="25" t="s">
        <v>195</v>
      </c>
      <c r="AT432" s="25" t="s">
        <v>159</v>
      </c>
      <c r="AU432" s="25" t="s">
        <v>89</v>
      </c>
      <c r="AY432" s="25" t="s">
        <v>162</v>
      </c>
      <c r="BE432" s="245">
        <f>IF(N432="základní",J432,0)</f>
        <v>0</v>
      </c>
      <c r="BF432" s="245">
        <f>IF(N432="snížená",J432,0)</f>
        <v>0</v>
      </c>
      <c r="BG432" s="245">
        <f>IF(N432="zákl. přenesená",J432,0)</f>
        <v>0</v>
      </c>
      <c r="BH432" s="245">
        <f>IF(N432="sníž. přenesená",J432,0)</f>
        <v>0</v>
      </c>
      <c r="BI432" s="245">
        <f>IF(N432="nulová",J432,0)</f>
        <v>0</v>
      </c>
      <c r="BJ432" s="25" t="s">
        <v>87</v>
      </c>
      <c r="BK432" s="245">
        <f>ROUND(I432*H432,1)</f>
        <v>0</v>
      </c>
      <c r="BL432" s="25" t="s">
        <v>179</v>
      </c>
      <c r="BM432" s="25" t="s">
        <v>1099</v>
      </c>
    </row>
    <row r="433" s="13" customFormat="1">
      <c r="B433" s="261"/>
      <c r="C433" s="262"/>
      <c r="D433" s="248" t="s">
        <v>171</v>
      </c>
      <c r="E433" s="263" t="s">
        <v>36</v>
      </c>
      <c r="F433" s="264" t="s">
        <v>776</v>
      </c>
      <c r="G433" s="262"/>
      <c r="H433" s="263" t="s">
        <v>36</v>
      </c>
      <c r="I433" s="265"/>
      <c r="J433" s="262"/>
      <c r="K433" s="262"/>
      <c r="L433" s="266"/>
      <c r="M433" s="267"/>
      <c r="N433" s="268"/>
      <c r="O433" s="268"/>
      <c r="P433" s="268"/>
      <c r="Q433" s="268"/>
      <c r="R433" s="268"/>
      <c r="S433" s="268"/>
      <c r="T433" s="269"/>
      <c r="AT433" s="270" t="s">
        <v>171</v>
      </c>
      <c r="AU433" s="270" t="s">
        <v>89</v>
      </c>
      <c r="AV433" s="13" t="s">
        <v>87</v>
      </c>
      <c r="AW433" s="13" t="s">
        <v>42</v>
      </c>
      <c r="AX433" s="13" t="s">
        <v>79</v>
      </c>
      <c r="AY433" s="270" t="s">
        <v>162</v>
      </c>
    </row>
    <row r="434" s="13" customFormat="1">
      <c r="B434" s="261"/>
      <c r="C434" s="262"/>
      <c r="D434" s="248" t="s">
        <v>171</v>
      </c>
      <c r="E434" s="263" t="s">
        <v>36</v>
      </c>
      <c r="F434" s="264" t="s">
        <v>1026</v>
      </c>
      <c r="G434" s="262"/>
      <c r="H434" s="263" t="s">
        <v>36</v>
      </c>
      <c r="I434" s="265"/>
      <c r="J434" s="262"/>
      <c r="K434" s="262"/>
      <c r="L434" s="266"/>
      <c r="M434" s="267"/>
      <c r="N434" s="268"/>
      <c r="O434" s="268"/>
      <c r="P434" s="268"/>
      <c r="Q434" s="268"/>
      <c r="R434" s="268"/>
      <c r="S434" s="268"/>
      <c r="T434" s="269"/>
      <c r="AT434" s="270" t="s">
        <v>171</v>
      </c>
      <c r="AU434" s="270" t="s">
        <v>89</v>
      </c>
      <c r="AV434" s="13" t="s">
        <v>87</v>
      </c>
      <c r="AW434" s="13" t="s">
        <v>42</v>
      </c>
      <c r="AX434" s="13" t="s">
        <v>79</v>
      </c>
      <c r="AY434" s="270" t="s">
        <v>162</v>
      </c>
    </row>
    <row r="435" s="12" customFormat="1">
      <c r="B435" s="246"/>
      <c r="C435" s="247"/>
      <c r="D435" s="248" t="s">
        <v>171</v>
      </c>
      <c r="E435" s="249" t="s">
        <v>36</v>
      </c>
      <c r="F435" s="250" t="s">
        <v>212</v>
      </c>
      <c r="G435" s="247"/>
      <c r="H435" s="251">
        <v>110</v>
      </c>
      <c r="I435" s="252"/>
      <c r="J435" s="247"/>
      <c r="K435" s="247"/>
      <c r="L435" s="253"/>
      <c r="M435" s="254"/>
      <c r="N435" s="255"/>
      <c r="O435" s="255"/>
      <c r="P435" s="255"/>
      <c r="Q435" s="255"/>
      <c r="R435" s="255"/>
      <c r="S435" s="255"/>
      <c r="T435" s="256"/>
      <c r="AT435" s="257" t="s">
        <v>171</v>
      </c>
      <c r="AU435" s="257" t="s">
        <v>89</v>
      </c>
      <c r="AV435" s="12" t="s">
        <v>89</v>
      </c>
      <c r="AW435" s="12" t="s">
        <v>42</v>
      </c>
      <c r="AX435" s="12" t="s">
        <v>87</v>
      </c>
      <c r="AY435" s="257" t="s">
        <v>162</v>
      </c>
    </row>
    <row r="436" s="12" customFormat="1">
      <c r="B436" s="246"/>
      <c r="C436" s="247"/>
      <c r="D436" s="248" t="s">
        <v>171</v>
      </c>
      <c r="E436" s="247"/>
      <c r="F436" s="250" t="s">
        <v>1100</v>
      </c>
      <c r="G436" s="247"/>
      <c r="H436" s="251">
        <v>111.09999999999999</v>
      </c>
      <c r="I436" s="252"/>
      <c r="J436" s="247"/>
      <c r="K436" s="247"/>
      <c r="L436" s="253"/>
      <c r="M436" s="254"/>
      <c r="N436" s="255"/>
      <c r="O436" s="255"/>
      <c r="P436" s="255"/>
      <c r="Q436" s="255"/>
      <c r="R436" s="255"/>
      <c r="S436" s="255"/>
      <c r="T436" s="256"/>
      <c r="AT436" s="257" t="s">
        <v>171</v>
      </c>
      <c r="AU436" s="257" t="s">
        <v>89</v>
      </c>
      <c r="AV436" s="12" t="s">
        <v>89</v>
      </c>
      <c r="AW436" s="12" t="s">
        <v>6</v>
      </c>
      <c r="AX436" s="12" t="s">
        <v>87</v>
      </c>
      <c r="AY436" s="257" t="s">
        <v>162</v>
      </c>
    </row>
    <row r="437" s="1" customFormat="1" ht="16.5" customHeight="1">
      <c r="B437" s="48"/>
      <c r="C437" s="235" t="s">
        <v>639</v>
      </c>
      <c r="D437" s="235" t="s">
        <v>165</v>
      </c>
      <c r="E437" s="236" t="s">
        <v>1101</v>
      </c>
      <c r="F437" s="237" t="s">
        <v>1102</v>
      </c>
      <c r="G437" s="238" t="s">
        <v>247</v>
      </c>
      <c r="H437" s="239">
        <v>3100</v>
      </c>
      <c r="I437" s="240"/>
      <c r="J437" s="239">
        <f>ROUND(I437*H437,1)</f>
        <v>0</v>
      </c>
      <c r="K437" s="237" t="s">
        <v>239</v>
      </c>
      <c r="L437" s="74"/>
      <c r="M437" s="241" t="s">
        <v>36</v>
      </c>
      <c r="N437" s="242" t="s">
        <v>50</v>
      </c>
      <c r="O437" s="49"/>
      <c r="P437" s="243">
        <f>O437*H437</f>
        <v>0</v>
      </c>
      <c r="Q437" s="243">
        <v>0</v>
      </c>
      <c r="R437" s="243">
        <f>Q437*H437</f>
        <v>0</v>
      </c>
      <c r="S437" s="243">
        <v>0</v>
      </c>
      <c r="T437" s="244">
        <f>S437*H437</f>
        <v>0</v>
      </c>
      <c r="AR437" s="25" t="s">
        <v>179</v>
      </c>
      <c r="AT437" s="25" t="s">
        <v>165</v>
      </c>
      <c r="AU437" s="25" t="s">
        <v>89</v>
      </c>
      <c r="AY437" s="25" t="s">
        <v>162</v>
      </c>
      <c r="BE437" s="245">
        <f>IF(N437="základní",J437,0)</f>
        <v>0</v>
      </c>
      <c r="BF437" s="245">
        <f>IF(N437="snížená",J437,0)</f>
        <v>0</v>
      </c>
      <c r="BG437" s="245">
        <f>IF(N437="zákl. přenesená",J437,0)</f>
        <v>0</v>
      </c>
      <c r="BH437" s="245">
        <f>IF(N437="sníž. přenesená",J437,0)</f>
        <v>0</v>
      </c>
      <c r="BI437" s="245">
        <f>IF(N437="nulová",J437,0)</f>
        <v>0</v>
      </c>
      <c r="BJ437" s="25" t="s">
        <v>87</v>
      </c>
      <c r="BK437" s="245">
        <f>ROUND(I437*H437,1)</f>
        <v>0</v>
      </c>
      <c r="BL437" s="25" t="s">
        <v>179</v>
      </c>
      <c r="BM437" s="25" t="s">
        <v>1103</v>
      </c>
    </row>
    <row r="438" s="13" customFormat="1">
      <c r="B438" s="261"/>
      <c r="C438" s="262"/>
      <c r="D438" s="248" t="s">
        <v>171</v>
      </c>
      <c r="E438" s="263" t="s">
        <v>36</v>
      </c>
      <c r="F438" s="264" t="s">
        <v>776</v>
      </c>
      <c r="G438" s="262"/>
      <c r="H438" s="263" t="s">
        <v>36</v>
      </c>
      <c r="I438" s="265"/>
      <c r="J438" s="262"/>
      <c r="K438" s="262"/>
      <c r="L438" s="266"/>
      <c r="M438" s="267"/>
      <c r="N438" s="268"/>
      <c r="O438" s="268"/>
      <c r="P438" s="268"/>
      <c r="Q438" s="268"/>
      <c r="R438" s="268"/>
      <c r="S438" s="268"/>
      <c r="T438" s="269"/>
      <c r="AT438" s="270" t="s">
        <v>171</v>
      </c>
      <c r="AU438" s="270" t="s">
        <v>89</v>
      </c>
      <c r="AV438" s="13" t="s">
        <v>87</v>
      </c>
      <c r="AW438" s="13" t="s">
        <v>42</v>
      </c>
      <c r="AX438" s="13" t="s">
        <v>79</v>
      </c>
      <c r="AY438" s="270" t="s">
        <v>162</v>
      </c>
    </row>
    <row r="439" s="12" customFormat="1">
      <c r="B439" s="246"/>
      <c r="C439" s="247"/>
      <c r="D439" s="248" t="s">
        <v>171</v>
      </c>
      <c r="E439" s="249" t="s">
        <v>36</v>
      </c>
      <c r="F439" s="250" t="s">
        <v>1104</v>
      </c>
      <c r="G439" s="247"/>
      <c r="H439" s="251">
        <v>3100</v>
      </c>
      <c r="I439" s="252"/>
      <c r="J439" s="247"/>
      <c r="K439" s="247"/>
      <c r="L439" s="253"/>
      <c r="M439" s="254"/>
      <c r="N439" s="255"/>
      <c r="O439" s="255"/>
      <c r="P439" s="255"/>
      <c r="Q439" s="255"/>
      <c r="R439" s="255"/>
      <c r="S439" s="255"/>
      <c r="T439" s="256"/>
      <c r="AT439" s="257" t="s">
        <v>171</v>
      </c>
      <c r="AU439" s="257" t="s">
        <v>89</v>
      </c>
      <c r="AV439" s="12" t="s">
        <v>89</v>
      </c>
      <c r="AW439" s="12" t="s">
        <v>42</v>
      </c>
      <c r="AX439" s="12" t="s">
        <v>87</v>
      </c>
      <c r="AY439" s="257" t="s">
        <v>162</v>
      </c>
    </row>
    <row r="440" s="1" customFormat="1" ht="16.5" customHeight="1">
      <c r="B440" s="48"/>
      <c r="C440" s="235" t="s">
        <v>453</v>
      </c>
      <c r="D440" s="235" t="s">
        <v>165</v>
      </c>
      <c r="E440" s="236" t="s">
        <v>1105</v>
      </c>
      <c r="F440" s="237" t="s">
        <v>1106</v>
      </c>
      <c r="G440" s="238" t="s">
        <v>247</v>
      </c>
      <c r="H440" s="239">
        <v>3100</v>
      </c>
      <c r="I440" s="240"/>
      <c r="J440" s="239">
        <f>ROUND(I440*H440,1)</f>
        <v>0</v>
      </c>
      <c r="K440" s="237" t="s">
        <v>239</v>
      </c>
      <c r="L440" s="74"/>
      <c r="M440" s="241" t="s">
        <v>36</v>
      </c>
      <c r="N440" s="242" t="s">
        <v>50</v>
      </c>
      <c r="O440" s="49"/>
      <c r="P440" s="243">
        <f>O440*H440</f>
        <v>0</v>
      </c>
      <c r="Q440" s="243">
        <v>0</v>
      </c>
      <c r="R440" s="243">
        <f>Q440*H440</f>
        <v>0</v>
      </c>
      <c r="S440" s="243">
        <v>0</v>
      </c>
      <c r="T440" s="244">
        <f>S440*H440</f>
        <v>0</v>
      </c>
      <c r="AR440" s="25" t="s">
        <v>179</v>
      </c>
      <c r="AT440" s="25" t="s">
        <v>165</v>
      </c>
      <c r="AU440" s="25" t="s">
        <v>89</v>
      </c>
      <c r="AY440" s="25" t="s">
        <v>162</v>
      </c>
      <c r="BE440" s="245">
        <f>IF(N440="základní",J440,0)</f>
        <v>0</v>
      </c>
      <c r="BF440" s="245">
        <f>IF(N440="snížená",J440,0)</f>
        <v>0</v>
      </c>
      <c r="BG440" s="245">
        <f>IF(N440="zákl. přenesená",J440,0)</f>
        <v>0</v>
      </c>
      <c r="BH440" s="245">
        <f>IF(N440="sníž. přenesená",J440,0)</f>
        <v>0</v>
      </c>
      <c r="BI440" s="245">
        <f>IF(N440="nulová",J440,0)</f>
        <v>0</v>
      </c>
      <c r="BJ440" s="25" t="s">
        <v>87</v>
      </c>
      <c r="BK440" s="245">
        <f>ROUND(I440*H440,1)</f>
        <v>0</v>
      </c>
      <c r="BL440" s="25" t="s">
        <v>179</v>
      </c>
      <c r="BM440" s="25" t="s">
        <v>1107</v>
      </c>
    </row>
    <row r="441" s="13" customFormat="1">
      <c r="B441" s="261"/>
      <c r="C441" s="262"/>
      <c r="D441" s="248" t="s">
        <v>171</v>
      </c>
      <c r="E441" s="263" t="s">
        <v>36</v>
      </c>
      <c r="F441" s="264" t="s">
        <v>776</v>
      </c>
      <c r="G441" s="262"/>
      <c r="H441" s="263" t="s">
        <v>36</v>
      </c>
      <c r="I441" s="265"/>
      <c r="J441" s="262"/>
      <c r="K441" s="262"/>
      <c r="L441" s="266"/>
      <c r="M441" s="267"/>
      <c r="N441" s="268"/>
      <c r="O441" s="268"/>
      <c r="P441" s="268"/>
      <c r="Q441" s="268"/>
      <c r="R441" s="268"/>
      <c r="S441" s="268"/>
      <c r="T441" s="269"/>
      <c r="AT441" s="270" t="s">
        <v>171</v>
      </c>
      <c r="AU441" s="270" t="s">
        <v>89</v>
      </c>
      <c r="AV441" s="13" t="s">
        <v>87</v>
      </c>
      <c r="AW441" s="13" t="s">
        <v>42</v>
      </c>
      <c r="AX441" s="13" t="s">
        <v>79</v>
      </c>
      <c r="AY441" s="270" t="s">
        <v>162</v>
      </c>
    </row>
    <row r="442" s="12" customFormat="1">
      <c r="B442" s="246"/>
      <c r="C442" s="247"/>
      <c r="D442" s="248" t="s">
        <v>171</v>
      </c>
      <c r="E442" s="249" t="s">
        <v>36</v>
      </c>
      <c r="F442" s="250" t="s">
        <v>1104</v>
      </c>
      <c r="G442" s="247"/>
      <c r="H442" s="251">
        <v>3100</v>
      </c>
      <c r="I442" s="252"/>
      <c r="J442" s="247"/>
      <c r="K442" s="247"/>
      <c r="L442" s="253"/>
      <c r="M442" s="254"/>
      <c r="N442" s="255"/>
      <c r="O442" s="255"/>
      <c r="P442" s="255"/>
      <c r="Q442" s="255"/>
      <c r="R442" s="255"/>
      <c r="S442" s="255"/>
      <c r="T442" s="256"/>
      <c r="AT442" s="257" t="s">
        <v>171</v>
      </c>
      <c r="AU442" s="257" t="s">
        <v>89</v>
      </c>
      <c r="AV442" s="12" t="s">
        <v>89</v>
      </c>
      <c r="AW442" s="12" t="s">
        <v>42</v>
      </c>
      <c r="AX442" s="12" t="s">
        <v>87</v>
      </c>
      <c r="AY442" s="257" t="s">
        <v>162</v>
      </c>
    </row>
    <row r="443" s="1" customFormat="1" ht="25.5" customHeight="1">
      <c r="B443" s="48"/>
      <c r="C443" s="235" t="s">
        <v>166</v>
      </c>
      <c r="D443" s="235" t="s">
        <v>165</v>
      </c>
      <c r="E443" s="236" t="s">
        <v>1108</v>
      </c>
      <c r="F443" s="237" t="s">
        <v>1109</v>
      </c>
      <c r="G443" s="238" t="s">
        <v>174</v>
      </c>
      <c r="H443" s="239">
        <v>13</v>
      </c>
      <c r="I443" s="240"/>
      <c r="J443" s="239">
        <f>ROUND(I443*H443,1)</f>
        <v>0</v>
      </c>
      <c r="K443" s="237" t="s">
        <v>239</v>
      </c>
      <c r="L443" s="74"/>
      <c r="M443" s="241" t="s">
        <v>36</v>
      </c>
      <c r="N443" s="242" t="s">
        <v>50</v>
      </c>
      <c r="O443" s="49"/>
      <c r="P443" s="243">
        <f>O443*H443</f>
        <v>0</v>
      </c>
      <c r="Q443" s="243">
        <v>0.46009040600000001</v>
      </c>
      <c r="R443" s="243">
        <f>Q443*H443</f>
        <v>5.9811752780000003</v>
      </c>
      <c r="S443" s="243">
        <v>0</v>
      </c>
      <c r="T443" s="244">
        <f>S443*H443</f>
        <v>0</v>
      </c>
      <c r="AR443" s="25" t="s">
        <v>179</v>
      </c>
      <c r="AT443" s="25" t="s">
        <v>165</v>
      </c>
      <c r="AU443" s="25" t="s">
        <v>89</v>
      </c>
      <c r="AY443" s="25" t="s">
        <v>162</v>
      </c>
      <c r="BE443" s="245">
        <f>IF(N443="základní",J443,0)</f>
        <v>0</v>
      </c>
      <c r="BF443" s="245">
        <f>IF(N443="snížená",J443,0)</f>
        <v>0</v>
      </c>
      <c r="BG443" s="245">
        <f>IF(N443="zákl. přenesená",J443,0)</f>
        <v>0</v>
      </c>
      <c r="BH443" s="245">
        <f>IF(N443="sníž. přenesená",J443,0)</f>
        <v>0</v>
      </c>
      <c r="BI443" s="245">
        <f>IF(N443="nulová",J443,0)</f>
        <v>0</v>
      </c>
      <c r="BJ443" s="25" t="s">
        <v>87</v>
      </c>
      <c r="BK443" s="245">
        <f>ROUND(I443*H443,1)</f>
        <v>0</v>
      </c>
      <c r="BL443" s="25" t="s">
        <v>179</v>
      </c>
      <c r="BM443" s="25" t="s">
        <v>1110</v>
      </c>
    </row>
    <row r="444" s="13" customFormat="1">
      <c r="B444" s="261"/>
      <c r="C444" s="262"/>
      <c r="D444" s="248" t="s">
        <v>171</v>
      </c>
      <c r="E444" s="263" t="s">
        <v>36</v>
      </c>
      <c r="F444" s="264" t="s">
        <v>776</v>
      </c>
      <c r="G444" s="262"/>
      <c r="H444" s="263" t="s">
        <v>36</v>
      </c>
      <c r="I444" s="265"/>
      <c r="J444" s="262"/>
      <c r="K444" s="262"/>
      <c r="L444" s="266"/>
      <c r="M444" s="267"/>
      <c r="N444" s="268"/>
      <c r="O444" s="268"/>
      <c r="P444" s="268"/>
      <c r="Q444" s="268"/>
      <c r="R444" s="268"/>
      <c r="S444" s="268"/>
      <c r="T444" s="269"/>
      <c r="AT444" s="270" t="s">
        <v>171</v>
      </c>
      <c r="AU444" s="270" t="s">
        <v>89</v>
      </c>
      <c r="AV444" s="13" t="s">
        <v>87</v>
      </c>
      <c r="AW444" s="13" t="s">
        <v>42</v>
      </c>
      <c r="AX444" s="13" t="s">
        <v>79</v>
      </c>
      <c r="AY444" s="270" t="s">
        <v>162</v>
      </c>
    </row>
    <row r="445" s="12" customFormat="1">
      <c r="B445" s="246"/>
      <c r="C445" s="247"/>
      <c r="D445" s="248" t="s">
        <v>171</v>
      </c>
      <c r="E445" s="249" t="s">
        <v>36</v>
      </c>
      <c r="F445" s="250" t="s">
        <v>215</v>
      </c>
      <c r="G445" s="247"/>
      <c r="H445" s="251">
        <v>13</v>
      </c>
      <c r="I445" s="252"/>
      <c r="J445" s="247"/>
      <c r="K445" s="247"/>
      <c r="L445" s="253"/>
      <c r="M445" s="254"/>
      <c r="N445" s="255"/>
      <c r="O445" s="255"/>
      <c r="P445" s="255"/>
      <c r="Q445" s="255"/>
      <c r="R445" s="255"/>
      <c r="S445" s="255"/>
      <c r="T445" s="256"/>
      <c r="AT445" s="257" t="s">
        <v>171</v>
      </c>
      <c r="AU445" s="257" t="s">
        <v>89</v>
      </c>
      <c r="AV445" s="12" t="s">
        <v>89</v>
      </c>
      <c r="AW445" s="12" t="s">
        <v>42</v>
      </c>
      <c r="AX445" s="12" t="s">
        <v>87</v>
      </c>
      <c r="AY445" s="257" t="s">
        <v>162</v>
      </c>
    </row>
    <row r="446" s="1" customFormat="1" ht="16.5" customHeight="1">
      <c r="B446" s="48"/>
      <c r="C446" s="235" t="s">
        <v>176</v>
      </c>
      <c r="D446" s="235" t="s">
        <v>165</v>
      </c>
      <c r="E446" s="236" t="s">
        <v>1111</v>
      </c>
      <c r="F446" s="237" t="s">
        <v>1112</v>
      </c>
      <c r="G446" s="238" t="s">
        <v>174</v>
      </c>
      <c r="H446" s="239">
        <v>113</v>
      </c>
      <c r="I446" s="240"/>
      <c r="J446" s="239">
        <f>ROUND(I446*H446,1)</f>
        <v>0</v>
      </c>
      <c r="K446" s="237" t="s">
        <v>239</v>
      </c>
      <c r="L446" s="74"/>
      <c r="M446" s="241" t="s">
        <v>36</v>
      </c>
      <c r="N446" s="242" t="s">
        <v>50</v>
      </c>
      <c r="O446" s="49"/>
      <c r="P446" s="243">
        <f>O446*H446</f>
        <v>0</v>
      </c>
      <c r="Q446" s="243">
        <v>0.063830799999999993</v>
      </c>
      <c r="R446" s="243">
        <f>Q446*H446</f>
        <v>7.2128803999999995</v>
      </c>
      <c r="S446" s="243">
        <v>0</v>
      </c>
      <c r="T446" s="244">
        <f>S446*H446</f>
        <v>0</v>
      </c>
      <c r="AR446" s="25" t="s">
        <v>179</v>
      </c>
      <c r="AT446" s="25" t="s">
        <v>165</v>
      </c>
      <c r="AU446" s="25" t="s">
        <v>89</v>
      </c>
      <c r="AY446" s="25" t="s">
        <v>162</v>
      </c>
      <c r="BE446" s="245">
        <f>IF(N446="základní",J446,0)</f>
        <v>0</v>
      </c>
      <c r="BF446" s="245">
        <f>IF(N446="snížená",J446,0)</f>
        <v>0</v>
      </c>
      <c r="BG446" s="245">
        <f>IF(N446="zákl. přenesená",J446,0)</f>
        <v>0</v>
      </c>
      <c r="BH446" s="245">
        <f>IF(N446="sníž. přenesená",J446,0)</f>
        <v>0</v>
      </c>
      <c r="BI446" s="245">
        <f>IF(N446="nulová",J446,0)</f>
        <v>0</v>
      </c>
      <c r="BJ446" s="25" t="s">
        <v>87</v>
      </c>
      <c r="BK446" s="245">
        <f>ROUND(I446*H446,1)</f>
        <v>0</v>
      </c>
      <c r="BL446" s="25" t="s">
        <v>179</v>
      </c>
      <c r="BM446" s="25" t="s">
        <v>1113</v>
      </c>
    </row>
    <row r="447" s="13" customFormat="1">
      <c r="B447" s="261"/>
      <c r="C447" s="262"/>
      <c r="D447" s="248" t="s">
        <v>171</v>
      </c>
      <c r="E447" s="263" t="s">
        <v>36</v>
      </c>
      <c r="F447" s="264" t="s">
        <v>776</v>
      </c>
      <c r="G447" s="262"/>
      <c r="H447" s="263" t="s">
        <v>36</v>
      </c>
      <c r="I447" s="265"/>
      <c r="J447" s="262"/>
      <c r="K447" s="262"/>
      <c r="L447" s="266"/>
      <c r="M447" s="267"/>
      <c r="N447" s="268"/>
      <c r="O447" s="268"/>
      <c r="P447" s="268"/>
      <c r="Q447" s="268"/>
      <c r="R447" s="268"/>
      <c r="S447" s="268"/>
      <c r="T447" s="269"/>
      <c r="AT447" s="270" t="s">
        <v>171</v>
      </c>
      <c r="AU447" s="270" t="s">
        <v>89</v>
      </c>
      <c r="AV447" s="13" t="s">
        <v>87</v>
      </c>
      <c r="AW447" s="13" t="s">
        <v>42</v>
      </c>
      <c r="AX447" s="13" t="s">
        <v>79</v>
      </c>
      <c r="AY447" s="270" t="s">
        <v>162</v>
      </c>
    </row>
    <row r="448" s="12" customFormat="1">
      <c r="B448" s="246"/>
      <c r="C448" s="247"/>
      <c r="D448" s="248" t="s">
        <v>171</v>
      </c>
      <c r="E448" s="249" t="s">
        <v>36</v>
      </c>
      <c r="F448" s="250" t="s">
        <v>223</v>
      </c>
      <c r="G448" s="247"/>
      <c r="H448" s="251">
        <v>113</v>
      </c>
      <c r="I448" s="252"/>
      <c r="J448" s="247"/>
      <c r="K448" s="247"/>
      <c r="L448" s="253"/>
      <c r="M448" s="254"/>
      <c r="N448" s="255"/>
      <c r="O448" s="255"/>
      <c r="P448" s="255"/>
      <c r="Q448" s="255"/>
      <c r="R448" s="255"/>
      <c r="S448" s="255"/>
      <c r="T448" s="256"/>
      <c r="AT448" s="257" t="s">
        <v>171</v>
      </c>
      <c r="AU448" s="257" t="s">
        <v>89</v>
      </c>
      <c r="AV448" s="12" t="s">
        <v>89</v>
      </c>
      <c r="AW448" s="12" t="s">
        <v>42</v>
      </c>
      <c r="AX448" s="12" t="s">
        <v>87</v>
      </c>
      <c r="AY448" s="257" t="s">
        <v>162</v>
      </c>
    </row>
    <row r="449" s="1" customFormat="1" ht="16.5" customHeight="1">
      <c r="B449" s="48"/>
      <c r="C449" s="271" t="s">
        <v>180</v>
      </c>
      <c r="D449" s="271" t="s">
        <v>159</v>
      </c>
      <c r="E449" s="272" t="s">
        <v>1114</v>
      </c>
      <c r="F449" s="273" t="s">
        <v>1115</v>
      </c>
      <c r="G449" s="274" t="s">
        <v>174</v>
      </c>
      <c r="H449" s="275">
        <v>114.13</v>
      </c>
      <c r="I449" s="276"/>
      <c r="J449" s="275">
        <f>ROUND(I449*H449,1)</f>
        <v>0</v>
      </c>
      <c r="K449" s="273" t="s">
        <v>239</v>
      </c>
      <c r="L449" s="277"/>
      <c r="M449" s="278" t="s">
        <v>36</v>
      </c>
      <c r="N449" s="279" t="s">
        <v>50</v>
      </c>
      <c r="O449" s="49"/>
      <c r="P449" s="243">
        <f>O449*H449</f>
        <v>0</v>
      </c>
      <c r="Q449" s="243">
        <v>0.0073000000000000001</v>
      </c>
      <c r="R449" s="243">
        <f>Q449*H449</f>
        <v>0.83314900000000003</v>
      </c>
      <c r="S449" s="243">
        <v>0</v>
      </c>
      <c r="T449" s="244">
        <f>S449*H449</f>
        <v>0</v>
      </c>
      <c r="AR449" s="25" t="s">
        <v>195</v>
      </c>
      <c r="AT449" s="25" t="s">
        <v>159</v>
      </c>
      <c r="AU449" s="25" t="s">
        <v>89</v>
      </c>
      <c r="AY449" s="25" t="s">
        <v>162</v>
      </c>
      <c r="BE449" s="245">
        <f>IF(N449="základní",J449,0)</f>
        <v>0</v>
      </c>
      <c r="BF449" s="245">
        <f>IF(N449="snížená",J449,0)</f>
        <v>0</v>
      </c>
      <c r="BG449" s="245">
        <f>IF(N449="zákl. přenesená",J449,0)</f>
        <v>0</v>
      </c>
      <c r="BH449" s="245">
        <f>IF(N449="sníž. přenesená",J449,0)</f>
        <v>0</v>
      </c>
      <c r="BI449" s="245">
        <f>IF(N449="nulová",J449,0)</f>
        <v>0</v>
      </c>
      <c r="BJ449" s="25" t="s">
        <v>87</v>
      </c>
      <c r="BK449" s="245">
        <f>ROUND(I449*H449,1)</f>
        <v>0</v>
      </c>
      <c r="BL449" s="25" t="s">
        <v>179</v>
      </c>
      <c r="BM449" s="25" t="s">
        <v>1116</v>
      </c>
    </row>
    <row r="450" s="12" customFormat="1">
      <c r="B450" s="246"/>
      <c r="C450" s="247"/>
      <c r="D450" s="248" t="s">
        <v>171</v>
      </c>
      <c r="E450" s="249" t="s">
        <v>36</v>
      </c>
      <c r="F450" s="250" t="s">
        <v>223</v>
      </c>
      <c r="G450" s="247"/>
      <c r="H450" s="251">
        <v>113</v>
      </c>
      <c r="I450" s="252"/>
      <c r="J450" s="247"/>
      <c r="K450" s="247"/>
      <c r="L450" s="253"/>
      <c r="M450" s="254"/>
      <c r="N450" s="255"/>
      <c r="O450" s="255"/>
      <c r="P450" s="255"/>
      <c r="Q450" s="255"/>
      <c r="R450" s="255"/>
      <c r="S450" s="255"/>
      <c r="T450" s="256"/>
      <c r="AT450" s="257" t="s">
        <v>171</v>
      </c>
      <c r="AU450" s="257" t="s">
        <v>89</v>
      </c>
      <c r="AV450" s="12" t="s">
        <v>89</v>
      </c>
      <c r="AW450" s="12" t="s">
        <v>42</v>
      </c>
      <c r="AX450" s="12" t="s">
        <v>87</v>
      </c>
      <c r="AY450" s="257" t="s">
        <v>162</v>
      </c>
    </row>
    <row r="451" s="12" customFormat="1">
      <c r="B451" s="246"/>
      <c r="C451" s="247"/>
      <c r="D451" s="248" t="s">
        <v>171</v>
      </c>
      <c r="E451" s="247"/>
      <c r="F451" s="250" t="s">
        <v>1059</v>
      </c>
      <c r="G451" s="247"/>
      <c r="H451" s="251">
        <v>114.13</v>
      </c>
      <c r="I451" s="252"/>
      <c r="J451" s="247"/>
      <c r="K451" s="247"/>
      <c r="L451" s="253"/>
      <c r="M451" s="254"/>
      <c r="N451" s="255"/>
      <c r="O451" s="255"/>
      <c r="P451" s="255"/>
      <c r="Q451" s="255"/>
      <c r="R451" s="255"/>
      <c r="S451" s="255"/>
      <c r="T451" s="256"/>
      <c r="AT451" s="257" t="s">
        <v>171</v>
      </c>
      <c r="AU451" s="257" t="s">
        <v>89</v>
      </c>
      <c r="AV451" s="12" t="s">
        <v>89</v>
      </c>
      <c r="AW451" s="12" t="s">
        <v>6</v>
      </c>
      <c r="AX451" s="12" t="s">
        <v>87</v>
      </c>
      <c r="AY451" s="257" t="s">
        <v>162</v>
      </c>
    </row>
    <row r="452" s="1" customFormat="1" ht="16.5" customHeight="1">
      <c r="B452" s="48"/>
      <c r="C452" s="235" t="s">
        <v>188</v>
      </c>
      <c r="D452" s="235" t="s">
        <v>165</v>
      </c>
      <c r="E452" s="236" t="s">
        <v>1117</v>
      </c>
      <c r="F452" s="237" t="s">
        <v>1118</v>
      </c>
      <c r="G452" s="238" t="s">
        <v>174</v>
      </c>
      <c r="H452" s="239">
        <v>34</v>
      </c>
      <c r="I452" s="240"/>
      <c r="J452" s="239">
        <f>ROUND(I452*H452,1)</f>
        <v>0</v>
      </c>
      <c r="K452" s="237" t="s">
        <v>239</v>
      </c>
      <c r="L452" s="74"/>
      <c r="M452" s="241" t="s">
        <v>36</v>
      </c>
      <c r="N452" s="242" t="s">
        <v>50</v>
      </c>
      <c r="O452" s="49"/>
      <c r="P452" s="243">
        <f>O452*H452</f>
        <v>0</v>
      </c>
      <c r="Q452" s="243">
        <v>0.12303160000000001</v>
      </c>
      <c r="R452" s="243">
        <f>Q452*H452</f>
        <v>4.1830743999999997</v>
      </c>
      <c r="S452" s="243">
        <v>0</v>
      </c>
      <c r="T452" s="244">
        <f>S452*H452</f>
        <v>0</v>
      </c>
      <c r="AR452" s="25" t="s">
        <v>179</v>
      </c>
      <c r="AT452" s="25" t="s">
        <v>165</v>
      </c>
      <c r="AU452" s="25" t="s">
        <v>89</v>
      </c>
      <c r="AY452" s="25" t="s">
        <v>162</v>
      </c>
      <c r="BE452" s="245">
        <f>IF(N452="základní",J452,0)</f>
        <v>0</v>
      </c>
      <c r="BF452" s="245">
        <f>IF(N452="snížená",J452,0)</f>
        <v>0</v>
      </c>
      <c r="BG452" s="245">
        <f>IF(N452="zákl. přenesená",J452,0)</f>
        <v>0</v>
      </c>
      <c r="BH452" s="245">
        <f>IF(N452="sníž. přenesená",J452,0)</f>
        <v>0</v>
      </c>
      <c r="BI452" s="245">
        <f>IF(N452="nulová",J452,0)</f>
        <v>0</v>
      </c>
      <c r="BJ452" s="25" t="s">
        <v>87</v>
      </c>
      <c r="BK452" s="245">
        <f>ROUND(I452*H452,1)</f>
        <v>0</v>
      </c>
      <c r="BL452" s="25" t="s">
        <v>179</v>
      </c>
      <c r="BM452" s="25" t="s">
        <v>1119</v>
      </c>
    </row>
    <row r="453" s="13" customFormat="1">
      <c r="B453" s="261"/>
      <c r="C453" s="262"/>
      <c r="D453" s="248" t="s">
        <v>171</v>
      </c>
      <c r="E453" s="263" t="s">
        <v>36</v>
      </c>
      <c r="F453" s="264" t="s">
        <v>776</v>
      </c>
      <c r="G453" s="262"/>
      <c r="H453" s="263" t="s">
        <v>36</v>
      </c>
      <c r="I453" s="265"/>
      <c r="J453" s="262"/>
      <c r="K453" s="262"/>
      <c r="L453" s="266"/>
      <c r="M453" s="267"/>
      <c r="N453" s="268"/>
      <c r="O453" s="268"/>
      <c r="P453" s="268"/>
      <c r="Q453" s="268"/>
      <c r="R453" s="268"/>
      <c r="S453" s="268"/>
      <c r="T453" s="269"/>
      <c r="AT453" s="270" t="s">
        <v>171</v>
      </c>
      <c r="AU453" s="270" t="s">
        <v>89</v>
      </c>
      <c r="AV453" s="13" t="s">
        <v>87</v>
      </c>
      <c r="AW453" s="13" t="s">
        <v>42</v>
      </c>
      <c r="AX453" s="13" t="s">
        <v>79</v>
      </c>
      <c r="AY453" s="270" t="s">
        <v>162</v>
      </c>
    </row>
    <row r="454" s="12" customFormat="1">
      <c r="B454" s="246"/>
      <c r="C454" s="247"/>
      <c r="D454" s="248" t="s">
        <v>171</v>
      </c>
      <c r="E454" s="249" t="s">
        <v>36</v>
      </c>
      <c r="F454" s="250" t="s">
        <v>1120</v>
      </c>
      <c r="G454" s="247"/>
      <c r="H454" s="251">
        <v>34</v>
      </c>
      <c r="I454" s="252"/>
      <c r="J454" s="247"/>
      <c r="K454" s="247"/>
      <c r="L454" s="253"/>
      <c r="M454" s="254"/>
      <c r="N454" s="255"/>
      <c r="O454" s="255"/>
      <c r="P454" s="255"/>
      <c r="Q454" s="255"/>
      <c r="R454" s="255"/>
      <c r="S454" s="255"/>
      <c r="T454" s="256"/>
      <c r="AT454" s="257" t="s">
        <v>171</v>
      </c>
      <c r="AU454" s="257" t="s">
        <v>89</v>
      </c>
      <c r="AV454" s="12" t="s">
        <v>89</v>
      </c>
      <c r="AW454" s="12" t="s">
        <v>42</v>
      </c>
      <c r="AX454" s="12" t="s">
        <v>87</v>
      </c>
      <c r="AY454" s="257" t="s">
        <v>162</v>
      </c>
    </row>
    <row r="455" s="1" customFormat="1" ht="25.5" customHeight="1">
      <c r="B455" s="48"/>
      <c r="C455" s="271" t="s">
        <v>192</v>
      </c>
      <c r="D455" s="271" t="s">
        <v>159</v>
      </c>
      <c r="E455" s="272" t="s">
        <v>1121</v>
      </c>
      <c r="F455" s="273" t="s">
        <v>1122</v>
      </c>
      <c r="G455" s="274" t="s">
        <v>174</v>
      </c>
      <c r="H455" s="275">
        <v>34.340000000000003</v>
      </c>
      <c r="I455" s="276"/>
      <c r="J455" s="275">
        <f>ROUND(I455*H455,1)</f>
        <v>0</v>
      </c>
      <c r="K455" s="273" t="s">
        <v>239</v>
      </c>
      <c r="L455" s="277"/>
      <c r="M455" s="278" t="s">
        <v>36</v>
      </c>
      <c r="N455" s="279" t="s">
        <v>50</v>
      </c>
      <c r="O455" s="49"/>
      <c r="P455" s="243">
        <f>O455*H455</f>
        <v>0</v>
      </c>
      <c r="Q455" s="243">
        <v>0.013299999999999999</v>
      </c>
      <c r="R455" s="243">
        <f>Q455*H455</f>
        <v>0.45672200000000002</v>
      </c>
      <c r="S455" s="243">
        <v>0</v>
      </c>
      <c r="T455" s="244">
        <f>S455*H455</f>
        <v>0</v>
      </c>
      <c r="AR455" s="25" t="s">
        <v>195</v>
      </c>
      <c r="AT455" s="25" t="s">
        <v>159</v>
      </c>
      <c r="AU455" s="25" t="s">
        <v>89</v>
      </c>
      <c r="AY455" s="25" t="s">
        <v>162</v>
      </c>
      <c r="BE455" s="245">
        <f>IF(N455="základní",J455,0)</f>
        <v>0</v>
      </c>
      <c r="BF455" s="245">
        <f>IF(N455="snížená",J455,0)</f>
        <v>0</v>
      </c>
      <c r="BG455" s="245">
        <f>IF(N455="zákl. přenesená",J455,0)</f>
        <v>0</v>
      </c>
      <c r="BH455" s="245">
        <f>IF(N455="sníž. přenesená",J455,0)</f>
        <v>0</v>
      </c>
      <c r="BI455" s="245">
        <f>IF(N455="nulová",J455,0)</f>
        <v>0</v>
      </c>
      <c r="BJ455" s="25" t="s">
        <v>87</v>
      </c>
      <c r="BK455" s="245">
        <f>ROUND(I455*H455,1)</f>
        <v>0</v>
      </c>
      <c r="BL455" s="25" t="s">
        <v>179</v>
      </c>
      <c r="BM455" s="25" t="s">
        <v>1123</v>
      </c>
    </row>
    <row r="456" s="12" customFormat="1">
      <c r="B456" s="246"/>
      <c r="C456" s="247"/>
      <c r="D456" s="248" t="s">
        <v>171</v>
      </c>
      <c r="E456" s="247"/>
      <c r="F456" s="250" t="s">
        <v>1124</v>
      </c>
      <c r="G456" s="247"/>
      <c r="H456" s="251">
        <v>34.340000000000003</v>
      </c>
      <c r="I456" s="252"/>
      <c r="J456" s="247"/>
      <c r="K456" s="247"/>
      <c r="L456" s="253"/>
      <c r="M456" s="254"/>
      <c r="N456" s="255"/>
      <c r="O456" s="255"/>
      <c r="P456" s="255"/>
      <c r="Q456" s="255"/>
      <c r="R456" s="255"/>
      <c r="S456" s="255"/>
      <c r="T456" s="256"/>
      <c r="AT456" s="257" t="s">
        <v>171</v>
      </c>
      <c r="AU456" s="257" t="s">
        <v>89</v>
      </c>
      <c r="AV456" s="12" t="s">
        <v>89</v>
      </c>
      <c r="AW456" s="12" t="s">
        <v>6</v>
      </c>
      <c r="AX456" s="12" t="s">
        <v>87</v>
      </c>
      <c r="AY456" s="257" t="s">
        <v>162</v>
      </c>
    </row>
    <row r="457" s="1" customFormat="1" ht="16.5" customHeight="1">
      <c r="B457" s="48"/>
      <c r="C457" s="235" t="s">
        <v>196</v>
      </c>
      <c r="D457" s="235" t="s">
        <v>165</v>
      </c>
      <c r="E457" s="236" t="s">
        <v>1125</v>
      </c>
      <c r="F457" s="237" t="s">
        <v>1126</v>
      </c>
      <c r="G457" s="238" t="s">
        <v>174</v>
      </c>
      <c r="H457" s="239">
        <v>26</v>
      </c>
      <c r="I457" s="240"/>
      <c r="J457" s="239">
        <f>ROUND(I457*H457,1)</f>
        <v>0</v>
      </c>
      <c r="K457" s="237" t="s">
        <v>239</v>
      </c>
      <c r="L457" s="74"/>
      <c r="M457" s="241" t="s">
        <v>36</v>
      </c>
      <c r="N457" s="242" t="s">
        <v>50</v>
      </c>
      <c r="O457" s="49"/>
      <c r="P457" s="243">
        <f>O457*H457</f>
        <v>0</v>
      </c>
      <c r="Q457" s="243">
        <v>0.32905679999999998</v>
      </c>
      <c r="R457" s="243">
        <f>Q457*H457</f>
        <v>8.5554767999999992</v>
      </c>
      <c r="S457" s="243">
        <v>0</v>
      </c>
      <c r="T457" s="244">
        <f>S457*H457</f>
        <v>0</v>
      </c>
      <c r="AR457" s="25" t="s">
        <v>179</v>
      </c>
      <c r="AT457" s="25" t="s">
        <v>165</v>
      </c>
      <c r="AU457" s="25" t="s">
        <v>89</v>
      </c>
      <c r="AY457" s="25" t="s">
        <v>162</v>
      </c>
      <c r="BE457" s="245">
        <f>IF(N457="základní",J457,0)</f>
        <v>0</v>
      </c>
      <c r="BF457" s="245">
        <f>IF(N457="snížená",J457,0)</f>
        <v>0</v>
      </c>
      <c r="BG457" s="245">
        <f>IF(N457="zákl. přenesená",J457,0)</f>
        <v>0</v>
      </c>
      <c r="BH457" s="245">
        <f>IF(N457="sníž. přenesená",J457,0)</f>
        <v>0</v>
      </c>
      <c r="BI457" s="245">
        <f>IF(N457="nulová",J457,0)</f>
        <v>0</v>
      </c>
      <c r="BJ457" s="25" t="s">
        <v>87</v>
      </c>
      <c r="BK457" s="245">
        <f>ROUND(I457*H457,1)</f>
        <v>0</v>
      </c>
      <c r="BL457" s="25" t="s">
        <v>179</v>
      </c>
      <c r="BM457" s="25" t="s">
        <v>1127</v>
      </c>
    </row>
    <row r="458" s="13" customFormat="1">
      <c r="B458" s="261"/>
      <c r="C458" s="262"/>
      <c r="D458" s="248" t="s">
        <v>171</v>
      </c>
      <c r="E458" s="263" t="s">
        <v>36</v>
      </c>
      <c r="F458" s="264" t="s">
        <v>776</v>
      </c>
      <c r="G458" s="262"/>
      <c r="H458" s="263" t="s">
        <v>36</v>
      </c>
      <c r="I458" s="265"/>
      <c r="J458" s="262"/>
      <c r="K458" s="262"/>
      <c r="L458" s="266"/>
      <c r="M458" s="267"/>
      <c r="N458" s="268"/>
      <c r="O458" s="268"/>
      <c r="P458" s="268"/>
      <c r="Q458" s="268"/>
      <c r="R458" s="268"/>
      <c r="S458" s="268"/>
      <c r="T458" s="269"/>
      <c r="AT458" s="270" t="s">
        <v>171</v>
      </c>
      <c r="AU458" s="270" t="s">
        <v>89</v>
      </c>
      <c r="AV458" s="13" t="s">
        <v>87</v>
      </c>
      <c r="AW458" s="13" t="s">
        <v>42</v>
      </c>
      <c r="AX458" s="13" t="s">
        <v>79</v>
      </c>
      <c r="AY458" s="270" t="s">
        <v>162</v>
      </c>
    </row>
    <row r="459" s="12" customFormat="1">
      <c r="B459" s="246"/>
      <c r="C459" s="247"/>
      <c r="D459" s="248" t="s">
        <v>171</v>
      </c>
      <c r="E459" s="249" t="s">
        <v>36</v>
      </c>
      <c r="F459" s="250" t="s">
        <v>340</v>
      </c>
      <c r="G459" s="247"/>
      <c r="H459" s="251">
        <v>26</v>
      </c>
      <c r="I459" s="252"/>
      <c r="J459" s="247"/>
      <c r="K459" s="247"/>
      <c r="L459" s="253"/>
      <c r="M459" s="254"/>
      <c r="N459" s="255"/>
      <c r="O459" s="255"/>
      <c r="P459" s="255"/>
      <c r="Q459" s="255"/>
      <c r="R459" s="255"/>
      <c r="S459" s="255"/>
      <c r="T459" s="256"/>
      <c r="AT459" s="257" t="s">
        <v>171</v>
      </c>
      <c r="AU459" s="257" t="s">
        <v>89</v>
      </c>
      <c r="AV459" s="12" t="s">
        <v>89</v>
      </c>
      <c r="AW459" s="12" t="s">
        <v>42</v>
      </c>
      <c r="AX459" s="12" t="s">
        <v>87</v>
      </c>
      <c r="AY459" s="257" t="s">
        <v>162</v>
      </c>
    </row>
    <row r="460" s="1" customFormat="1" ht="16.5" customHeight="1">
      <c r="B460" s="48"/>
      <c r="C460" s="271" t="s">
        <v>200</v>
      </c>
      <c r="D460" s="271" t="s">
        <v>159</v>
      </c>
      <c r="E460" s="272" t="s">
        <v>1128</v>
      </c>
      <c r="F460" s="273" t="s">
        <v>1129</v>
      </c>
      <c r="G460" s="274" t="s">
        <v>174</v>
      </c>
      <c r="H460" s="275">
        <v>26.260000000000002</v>
      </c>
      <c r="I460" s="276"/>
      <c r="J460" s="275">
        <f>ROUND(I460*H460,1)</f>
        <v>0</v>
      </c>
      <c r="K460" s="273" t="s">
        <v>239</v>
      </c>
      <c r="L460" s="277"/>
      <c r="M460" s="278" t="s">
        <v>36</v>
      </c>
      <c r="N460" s="279" t="s">
        <v>50</v>
      </c>
      <c r="O460" s="49"/>
      <c r="P460" s="243">
        <f>O460*H460</f>
        <v>0</v>
      </c>
      <c r="Q460" s="243">
        <v>0.029499999999999998</v>
      </c>
      <c r="R460" s="243">
        <f>Q460*H460</f>
        <v>0.77466999999999997</v>
      </c>
      <c r="S460" s="243">
        <v>0</v>
      </c>
      <c r="T460" s="244">
        <f>S460*H460</f>
        <v>0</v>
      </c>
      <c r="AR460" s="25" t="s">
        <v>195</v>
      </c>
      <c r="AT460" s="25" t="s">
        <v>159</v>
      </c>
      <c r="AU460" s="25" t="s">
        <v>89</v>
      </c>
      <c r="AY460" s="25" t="s">
        <v>162</v>
      </c>
      <c r="BE460" s="245">
        <f>IF(N460="základní",J460,0)</f>
        <v>0</v>
      </c>
      <c r="BF460" s="245">
        <f>IF(N460="snížená",J460,0)</f>
        <v>0</v>
      </c>
      <c r="BG460" s="245">
        <f>IF(N460="zákl. přenesená",J460,0)</f>
        <v>0</v>
      </c>
      <c r="BH460" s="245">
        <f>IF(N460="sníž. přenesená",J460,0)</f>
        <v>0</v>
      </c>
      <c r="BI460" s="245">
        <f>IF(N460="nulová",J460,0)</f>
        <v>0</v>
      </c>
      <c r="BJ460" s="25" t="s">
        <v>87</v>
      </c>
      <c r="BK460" s="245">
        <f>ROUND(I460*H460,1)</f>
        <v>0</v>
      </c>
      <c r="BL460" s="25" t="s">
        <v>179</v>
      </c>
      <c r="BM460" s="25" t="s">
        <v>1130</v>
      </c>
    </row>
    <row r="461" s="12" customFormat="1">
      <c r="B461" s="246"/>
      <c r="C461" s="247"/>
      <c r="D461" s="248" t="s">
        <v>171</v>
      </c>
      <c r="E461" s="247"/>
      <c r="F461" s="250" t="s">
        <v>1090</v>
      </c>
      <c r="G461" s="247"/>
      <c r="H461" s="251">
        <v>26.260000000000002</v>
      </c>
      <c r="I461" s="252"/>
      <c r="J461" s="247"/>
      <c r="K461" s="247"/>
      <c r="L461" s="253"/>
      <c r="M461" s="254"/>
      <c r="N461" s="255"/>
      <c r="O461" s="255"/>
      <c r="P461" s="255"/>
      <c r="Q461" s="255"/>
      <c r="R461" s="255"/>
      <c r="S461" s="255"/>
      <c r="T461" s="256"/>
      <c r="AT461" s="257" t="s">
        <v>171</v>
      </c>
      <c r="AU461" s="257" t="s">
        <v>89</v>
      </c>
      <c r="AV461" s="12" t="s">
        <v>89</v>
      </c>
      <c r="AW461" s="12" t="s">
        <v>6</v>
      </c>
      <c r="AX461" s="12" t="s">
        <v>87</v>
      </c>
      <c r="AY461" s="257" t="s">
        <v>162</v>
      </c>
    </row>
    <row r="462" s="1" customFormat="1" ht="16.5" customHeight="1">
      <c r="B462" s="48"/>
      <c r="C462" s="235" t="s">
        <v>204</v>
      </c>
      <c r="D462" s="235" t="s">
        <v>165</v>
      </c>
      <c r="E462" s="236" t="s">
        <v>1131</v>
      </c>
      <c r="F462" s="237" t="s">
        <v>1132</v>
      </c>
      <c r="G462" s="238" t="s">
        <v>174</v>
      </c>
      <c r="H462" s="239">
        <v>149</v>
      </c>
      <c r="I462" s="240"/>
      <c r="J462" s="239">
        <f>ROUND(I462*H462,1)</f>
        <v>0</v>
      </c>
      <c r="K462" s="237" t="s">
        <v>239</v>
      </c>
      <c r="L462" s="74"/>
      <c r="M462" s="241" t="s">
        <v>36</v>
      </c>
      <c r="N462" s="242" t="s">
        <v>50</v>
      </c>
      <c r="O462" s="49"/>
      <c r="P462" s="243">
        <f>O462*H462</f>
        <v>0</v>
      </c>
      <c r="Q462" s="243">
        <v>0.00031159999999999998</v>
      </c>
      <c r="R462" s="243">
        <f>Q462*H462</f>
        <v>0.046428399999999995</v>
      </c>
      <c r="S462" s="243">
        <v>0</v>
      </c>
      <c r="T462" s="244">
        <f>S462*H462</f>
        <v>0</v>
      </c>
      <c r="AR462" s="25" t="s">
        <v>179</v>
      </c>
      <c r="AT462" s="25" t="s">
        <v>165</v>
      </c>
      <c r="AU462" s="25" t="s">
        <v>89</v>
      </c>
      <c r="AY462" s="25" t="s">
        <v>162</v>
      </c>
      <c r="BE462" s="245">
        <f>IF(N462="základní",J462,0)</f>
        <v>0</v>
      </c>
      <c r="BF462" s="245">
        <f>IF(N462="snížená",J462,0)</f>
        <v>0</v>
      </c>
      <c r="BG462" s="245">
        <f>IF(N462="zákl. přenesená",J462,0)</f>
        <v>0</v>
      </c>
      <c r="BH462" s="245">
        <f>IF(N462="sníž. přenesená",J462,0)</f>
        <v>0</v>
      </c>
      <c r="BI462" s="245">
        <f>IF(N462="nulová",J462,0)</f>
        <v>0</v>
      </c>
      <c r="BJ462" s="25" t="s">
        <v>87</v>
      </c>
      <c r="BK462" s="245">
        <f>ROUND(I462*H462,1)</f>
        <v>0</v>
      </c>
      <c r="BL462" s="25" t="s">
        <v>179</v>
      </c>
      <c r="BM462" s="25" t="s">
        <v>1133</v>
      </c>
    </row>
    <row r="463" s="12" customFormat="1">
      <c r="B463" s="246"/>
      <c r="C463" s="247"/>
      <c r="D463" s="248" t="s">
        <v>171</v>
      </c>
      <c r="E463" s="249" t="s">
        <v>36</v>
      </c>
      <c r="F463" s="250" t="s">
        <v>377</v>
      </c>
      <c r="G463" s="247"/>
      <c r="H463" s="251">
        <v>36</v>
      </c>
      <c r="I463" s="252"/>
      <c r="J463" s="247"/>
      <c r="K463" s="247"/>
      <c r="L463" s="253"/>
      <c r="M463" s="254"/>
      <c r="N463" s="255"/>
      <c r="O463" s="255"/>
      <c r="P463" s="255"/>
      <c r="Q463" s="255"/>
      <c r="R463" s="255"/>
      <c r="S463" s="255"/>
      <c r="T463" s="256"/>
      <c r="AT463" s="257" t="s">
        <v>171</v>
      </c>
      <c r="AU463" s="257" t="s">
        <v>89</v>
      </c>
      <c r="AV463" s="12" t="s">
        <v>89</v>
      </c>
      <c r="AW463" s="12" t="s">
        <v>42</v>
      </c>
      <c r="AX463" s="12" t="s">
        <v>79</v>
      </c>
      <c r="AY463" s="257" t="s">
        <v>162</v>
      </c>
    </row>
    <row r="464" s="12" customFormat="1">
      <c r="B464" s="246"/>
      <c r="C464" s="247"/>
      <c r="D464" s="248" t="s">
        <v>171</v>
      </c>
      <c r="E464" s="249" t="s">
        <v>36</v>
      </c>
      <c r="F464" s="250" t="s">
        <v>223</v>
      </c>
      <c r="G464" s="247"/>
      <c r="H464" s="251">
        <v>113</v>
      </c>
      <c r="I464" s="252"/>
      <c r="J464" s="247"/>
      <c r="K464" s="247"/>
      <c r="L464" s="253"/>
      <c r="M464" s="254"/>
      <c r="N464" s="255"/>
      <c r="O464" s="255"/>
      <c r="P464" s="255"/>
      <c r="Q464" s="255"/>
      <c r="R464" s="255"/>
      <c r="S464" s="255"/>
      <c r="T464" s="256"/>
      <c r="AT464" s="257" t="s">
        <v>171</v>
      </c>
      <c r="AU464" s="257" t="s">
        <v>89</v>
      </c>
      <c r="AV464" s="12" t="s">
        <v>89</v>
      </c>
      <c r="AW464" s="12" t="s">
        <v>42</v>
      </c>
      <c r="AX464" s="12" t="s">
        <v>79</v>
      </c>
      <c r="AY464" s="257" t="s">
        <v>162</v>
      </c>
    </row>
    <row r="465" s="14" customFormat="1">
      <c r="B465" s="283"/>
      <c r="C465" s="284"/>
      <c r="D465" s="248" t="s">
        <v>171</v>
      </c>
      <c r="E465" s="285" t="s">
        <v>36</v>
      </c>
      <c r="F465" s="286" t="s">
        <v>679</v>
      </c>
      <c r="G465" s="284"/>
      <c r="H465" s="287">
        <v>149</v>
      </c>
      <c r="I465" s="288"/>
      <c r="J465" s="284"/>
      <c r="K465" s="284"/>
      <c r="L465" s="289"/>
      <c r="M465" s="290"/>
      <c r="N465" s="291"/>
      <c r="O465" s="291"/>
      <c r="P465" s="291"/>
      <c r="Q465" s="291"/>
      <c r="R465" s="291"/>
      <c r="S465" s="291"/>
      <c r="T465" s="292"/>
      <c r="AT465" s="293" t="s">
        <v>171</v>
      </c>
      <c r="AU465" s="293" t="s">
        <v>89</v>
      </c>
      <c r="AV465" s="14" t="s">
        <v>179</v>
      </c>
      <c r="AW465" s="14" t="s">
        <v>42</v>
      </c>
      <c r="AX465" s="14" t="s">
        <v>87</v>
      </c>
      <c r="AY465" s="293" t="s">
        <v>162</v>
      </c>
    </row>
    <row r="466" s="1" customFormat="1" ht="25.5" customHeight="1">
      <c r="B466" s="48"/>
      <c r="C466" s="235" t="s">
        <v>208</v>
      </c>
      <c r="D466" s="235" t="s">
        <v>165</v>
      </c>
      <c r="E466" s="236" t="s">
        <v>1134</v>
      </c>
      <c r="F466" s="237" t="s">
        <v>1135</v>
      </c>
      <c r="G466" s="238" t="s">
        <v>174</v>
      </c>
      <c r="H466" s="239">
        <v>24</v>
      </c>
      <c r="I466" s="240"/>
      <c r="J466" s="239">
        <f>ROUND(I466*H466,1)</f>
        <v>0</v>
      </c>
      <c r="K466" s="237" t="s">
        <v>239</v>
      </c>
      <c r="L466" s="74"/>
      <c r="M466" s="241" t="s">
        <v>36</v>
      </c>
      <c r="N466" s="242" t="s">
        <v>50</v>
      </c>
      <c r="O466" s="49"/>
      <c r="P466" s="243">
        <f>O466*H466</f>
        <v>0</v>
      </c>
      <c r="Q466" s="243">
        <v>0.00015799999999999999</v>
      </c>
      <c r="R466" s="243">
        <f>Q466*H466</f>
        <v>0.0037919999999999998</v>
      </c>
      <c r="S466" s="243">
        <v>0</v>
      </c>
      <c r="T466" s="244">
        <f>S466*H466</f>
        <v>0</v>
      </c>
      <c r="AR466" s="25" t="s">
        <v>179</v>
      </c>
      <c r="AT466" s="25" t="s">
        <v>165</v>
      </c>
      <c r="AU466" s="25" t="s">
        <v>89</v>
      </c>
      <c r="AY466" s="25" t="s">
        <v>162</v>
      </c>
      <c r="BE466" s="245">
        <f>IF(N466="základní",J466,0)</f>
        <v>0</v>
      </c>
      <c r="BF466" s="245">
        <f>IF(N466="snížená",J466,0)</f>
        <v>0</v>
      </c>
      <c r="BG466" s="245">
        <f>IF(N466="zákl. přenesená",J466,0)</f>
        <v>0</v>
      </c>
      <c r="BH466" s="245">
        <f>IF(N466="sníž. přenesená",J466,0)</f>
        <v>0</v>
      </c>
      <c r="BI466" s="245">
        <f>IF(N466="nulová",J466,0)</f>
        <v>0</v>
      </c>
      <c r="BJ466" s="25" t="s">
        <v>87</v>
      </c>
      <c r="BK466" s="245">
        <f>ROUND(I466*H466,1)</f>
        <v>0</v>
      </c>
      <c r="BL466" s="25" t="s">
        <v>179</v>
      </c>
      <c r="BM466" s="25" t="s">
        <v>1136</v>
      </c>
    </row>
    <row r="467" s="12" customFormat="1">
      <c r="B467" s="246"/>
      <c r="C467" s="247"/>
      <c r="D467" s="248" t="s">
        <v>171</v>
      </c>
      <c r="E467" s="249" t="s">
        <v>36</v>
      </c>
      <c r="F467" s="250" t="s">
        <v>332</v>
      </c>
      <c r="G467" s="247"/>
      <c r="H467" s="251">
        <v>24</v>
      </c>
      <c r="I467" s="252"/>
      <c r="J467" s="247"/>
      <c r="K467" s="247"/>
      <c r="L467" s="253"/>
      <c r="M467" s="254"/>
      <c r="N467" s="255"/>
      <c r="O467" s="255"/>
      <c r="P467" s="255"/>
      <c r="Q467" s="255"/>
      <c r="R467" s="255"/>
      <c r="S467" s="255"/>
      <c r="T467" s="256"/>
      <c r="AT467" s="257" t="s">
        <v>171</v>
      </c>
      <c r="AU467" s="257" t="s">
        <v>89</v>
      </c>
      <c r="AV467" s="12" t="s">
        <v>89</v>
      </c>
      <c r="AW467" s="12" t="s">
        <v>42</v>
      </c>
      <c r="AX467" s="12" t="s">
        <v>87</v>
      </c>
      <c r="AY467" s="257" t="s">
        <v>162</v>
      </c>
    </row>
    <row r="468" s="1" customFormat="1" ht="16.5" customHeight="1">
      <c r="B468" s="48"/>
      <c r="C468" s="235" t="s">
        <v>212</v>
      </c>
      <c r="D468" s="235" t="s">
        <v>165</v>
      </c>
      <c r="E468" s="236" t="s">
        <v>1137</v>
      </c>
      <c r="F468" s="237" t="s">
        <v>1138</v>
      </c>
      <c r="G468" s="238" t="s">
        <v>247</v>
      </c>
      <c r="H468" s="239">
        <v>3671.4000000000001</v>
      </c>
      <c r="I468" s="240"/>
      <c r="J468" s="239">
        <f>ROUND(I468*H468,1)</f>
        <v>0</v>
      </c>
      <c r="K468" s="237" t="s">
        <v>239</v>
      </c>
      <c r="L468" s="74"/>
      <c r="M468" s="241" t="s">
        <v>36</v>
      </c>
      <c r="N468" s="242" t="s">
        <v>50</v>
      </c>
      <c r="O468" s="49"/>
      <c r="P468" s="243">
        <f>O468*H468</f>
        <v>0</v>
      </c>
      <c r="Q468" s="243">
        <v>0.00019236000000000001</v>
      </c>
      <c r="R468" s="243">
        <f>Q468*H468</f>
        <v>0.70623050400000009</v>
      </c>
      <c r="S468" s="243">
        <v>0</v>
      </c>
      <c r="T468" s="244">
        <f>S468*H468</f>
        <v>0</v>
      </c>
      <c r="AR468" s="25" t="s">
        <v>179</v>
      </c>
      <c r="AT468" s="25" t="s">
        <v>165</v>
      </c>
      <c r="AU468" s="25" t="s">
        <v>89</v>
      </c>
      <c r="AY468" s="25" t="s">
        <v>162</v>
      </c>
      <c r="BE468" s="245">
        <f>IF(N468="základní",J468,0)</f>
        <v>0</v>
      </c>
      <c r="BF468" s="245">
        <f>IF(N468="snížená",J468,0)</f>
        <v>0</v>
      </c>
      <c r="BG468" s="245">
        <f>IF(N468="zákl. přenesená",J468,0)</f>
        <v>0</v>
      </c>
      <c r="BH468" s="245">
        <f>IF(N468="sníž. přenesená",J468,0)</f>
        <v>0</v>
      </c>
      <c r="BI468" s="245">
        <f>IF(N468="nulová",J468,0)</f>
        <v>0</v>
      </c>
      <c r="BJ468" s="25" t="s">
        <v>87</v>
      </c>
      <c r="BK468" s="245">
        <f>ROUND(I468*H468,1)</f>
        <v>0</v>
      </c>
      <c r="BL468" s="25" t="s">
        <v>179</v>
      </c>
      <c r="BM468" s="25" t="s">
        <v>1139</v>
      </c>
    </row>
    <row r="469" s="12" customFormat="1">
      <c r="B469" s="246"/>
      <c r="C469" s="247"/>
      <c r="D469" s="248" t="s">
        <v>171</v>
      </c>
      <c r="E469" s="249" t="s">
        <v>36</v>
      </c>
      <c r="F469" s="250" t="s">
        <v>1140</v>
      </c>
      <c r="G469" s="247"/>
      <c r="H469" s="251">
        <v>3156.5</v>
      </c>
      <c r="I469" s="252"/>
      <c r="J469" s="247"/>
      <c r="K469" s="247"/>
      <c r="L469" s="253"/>
      <c r="M469" s="254"/>
      <c r="N469" s="255"/>
      <c r="O469" s="255"/>
      <c r="P469" s="255"/>
      <c r="Q469" s="255"/>
      <c r="R469" s="255"/>
      <c r="S469" s="255"/>
      <c r="T469" s="256"/>
      <c r="AT469" s="257" t="s">
        <v>171</v>
      </c>
      <c r="AU469" s="257" t="s">
        <v>89</v>
      </c>
      <c r="AV469" s="12" t="s">
        <v>89</v>
      </c>
      <c r="AW469" s="12" t="s">
        <v>42</v>
      </c>
      <c r="AX469" s="12" t="s">
        <v>79</v>
      </c>
      <c r="AY469" s="257" t="s">
        <v>162</v>
      </c>
    </row>
    <row r="470" s="12" customFormat="1">
      <c r="B470" s="246"/>
      <c r="C470" s="247"/>
      <c r="D470" s="248" t="s">
        <v>171</v>
      </c>
      <c r="E470" s="249" t="s">
        <v>36</v>
      </c>
      <c r="F470" s="250" t="s">
        <v>1141</v>
      </c>
      <c r="G470" s="247"/>
      <c r="H470" s="251">
        <v>78.200000000000003</v>
      </c>
      <c r="I470" s="252"/>
      <c r="J470" s="247"/>
      <c r="K470" s="247"/>
      <c r="L470" s="253"/>
      <c r="M470" s="254"/>
      <c r="N470" s="255"/>
      <c r="O470" s="255"/>
      <c r="P470" s="255"/>
      <c r="Q470" s="255"/>
      <c r="R470" s="255"/>
      <c r="S470" s="255"/>
      <c r="T470" s="256"/>
      <c r="AT470" s="257" t="s">
        <v>171</v>
      </c>
      <c r="AU470" s="257" t="s">
        <v>89</v>
      </c>
      <c r="AV470" s="12" t="s">
        <v>89</v>
      </c>
      <c r="AW470" s="12" t="s">
        <v>42</v>
      </c>
      <c r="AX470" s="12" t="s">
        <v>79</v>
      </c>
      <c r="AY470" s="257" t="s">
        <v>162</v>
      </c>
    </row>
    <row r="471" s="12" customFormat="1">
      <c r="B471" s="246"/>
      <c r="C471" s="247"/>
      <c r="D471" s="248" t="s">
        <v>171</v>
      </c>
      <c r="E471" s="249" t="s">
        <v>36</v>
      </c>
      <c r="F471" s="250" t="s">
        <v>1142</v>
      </c>
      <c r="G471" s="247"/>
      <c r="H471" s="251">
        <v>176.80000000000001</v>
      </c>
      <c r="I471" s="252"/>
      <c r="J471" s="247"/>
      <c r="K471" s="247"/>
      <c r="L471" s="253"/>
      <c r="M471" s="254"/>
      <c r="N471" s="255"/>
      <c r="O471" s="255"/>
      <c r="P471" s="255"/>
      <c r="Q471" s="255"/>
      <c r="R471" s="255"/>
      <c r="S471" s="255"/>
      <c r="T471" s="256"/>
      <c r="AT471" s="257" t="s">
        <v>171</v>
      </c>
      <c r="AU471" s="257" t="s">
        <v>89</v>
      </c>
      <c r="AV471" s="12" t="s">
        <v>89</v>
      </c>
      <c r="AW471" s="12" t="s">
        <v>42</v>
      </c>
      <c r="AX471" s="12" t="s">
        <v>79</v>
      </c>
      <c r="AY471" s="257" t="s">
        <v>162</v>
      </c>
    </row>
    <row r="472" s="12" customFormat="1">
      <c r="B472" s="246"/>
      <c r="C472" s="247"/>
      <c r="D472" s="248" t="s">
        <v>171</v>
      </c>
      <c r="E472" s="249" t="s">
        <v>36</v>
      </c>
      <c r="F472" s="250" t="s">
        <v>1143</v>
      </c>
      <c r="G472" s="247"/>
      <c r="H472" s="251">
        <v>259.89999999999998</v>
      </c>
      <c r="I472" s="252"/>
      <c r="J472" s="247"/>
      <c r="K472" s="247"/>
      <c r="L472" s="253"/>
      <c r="M472" s="254"/>
      <c r="N472" s="255"/>
      <c r="O472" s="255"/>
      <c r="P472" s="255"/>
      <c r="Q472" s="255"/>
      <c r="R472" s="255"/>
      <c r="S472" s="255"/>
      <c r="T472" s="256"/>
      <c r="AT472" s="257" t="s">
        <v>171</v>
      </c>
      <c r="AU472" s="257" t="s">
        <v>89</v>
      </c>
      <c r="AV472" s="12" t="s">
        <v>89</v>
      </c>
      <c r="AW472" s="12" t="s">
        <v>42</v>
      </c>
      <c r="AX472" s="12" t="s">
        <v>79</v>
      </c>
      <c r="AY472" s="257" t="s">
        <v>162</v>
      </c>
    </row>
    <row r="473" s="14" customFormat="1">
      <c r="B473" s="283"/>
      <c r="C473" s="284"/>
      <c r="D473" s="248" t="s">
        <v>171</v>
      </c>
      <c r="E473" s="285" t="s">
        <v>36</v>
      </c>
      <c r="F473" s="286" t="s">
        <v>679</v>
      </c>
      <c r="G473" s="284"/>
      <c r="H473" s="287">
        <v>3671.4000000000001</v>
      </c>
      <c r="I473" s="288"/>
      <c r="J473" s="284"/>
      <c r="K473" s="284"/>
      <c r="L473" s="289"/>
      <c r="M473" s="290"/>
      <c r="N473" s="291"/>
      <c r="O473" s="291"/>
      <c r="P473" s="291"/>
      <c r="Q473" s="291"/>
      <c r="R473" s="291"/>
      <c r="S473" s="291"/>
      <c r="T473" s="292"/>
      <c r="AT473" s="293" t="s">
        <v>171</v>
      </c>
      <c r="AU473" s="293" t="s">
        <v>89</v>
      </c>
      <c r="AV473" s="14" t="s">
        <v>179</v>
      </c>
      <c r="AW473" s="14" t="s">
        <v>42</v>
      </c>
      <c r="AX473" s="14" t="s">
        <v>87</v>
      </c>
      <c r="AY473" s="293" t="s">
        <v>162</v>
      </c>
    </row>
    <row r="474" s="1" customFormat="1" ht="16.5" customHeight="1">
      <c r="B474" s="48"/>
      <c r="C474" s="235" t="s">
        <v>216</v>
      </c>
      <c r="D474" s="235" t="s">
        <v>165</v>
      </c>
      <c r="E474" s="236" t="s">
        <v>1144</v>
      </c>
      <c r="F474" s="237" t="s">
        <v>1145</v>
      </c>
      <c r="G474" s="238" t="s">
        <v>247</v>
      </c>
      <c r="H474" s="239">
        <v>3156.5</v>
      </c>
      <c r="I474" s="240"/>
      <c r="J474" s="239">
        <f>ROUND(I474*H474,1)</f>
        <v>0</v>
      </c>
      <c r="K474" s="237" t="s">
        <v>239</v>
      </c>
      <c r="L474" s="74"/>
      <c r="M474" s="241" t="s">
        <v>36</v>
      </c>
      <c r="N474" s="242" t="s">
        <v>50</v>
      </c>
      <c r="O474" s="49"/>
      <c r="P474" s="243">
        <f>O474*H474</f>
        <v>0</v>
      </c>
      <c r="Q474" s="243">
        <v>9.4500000000000007E-05</v>
      </c>
      <c r="R474" s="243">
        <f>Q474*H474</f>
        <v>0.29828925000000001</v>
      </c>
      <c r="S474" s="243">
        <v>0</v>
      </c>
      <c r="T474" s="244">
        <f>S474*H474</f>
        <v>0</v>
      </c>
      <c r="AR474" s="25" t="s">
        <v>179</v>
      </c>
      <c r="AT474" s="25" t="s">
        <v>165</v>
      </c>
      <c r="AU474" s="25" t="s">
        <v>89</v>
      </c>
      <c r="AY474" s="25" t="s">
        <v>162</v>
      </c>
      <c r="BE474" s="245">
        <f>IF(N474="základní",J474,0)</f>
        <v>0</v>
      </c>
      <c r="BF474" s="245">
        <f>IF(N474="snížená",J474,0)</f>
        <v>0</v>
      </c>
      <c r="BG474" s="245">
        <f>IF(N474="zákl. přenesená",J474,0)</f>
        <v>0</v>
      </c>
      <c r="BH474" s="245">
        <f>IF(N474="sníž. přenesená",J474,0)</f>
        <v>0</v>
      </c>
      <c r="BI474" s="245">
        <f>IF(N474="nulová",J474,0)</f>
        <v>0</v>
      </c>
      <c r="BJ474" s="25" t="s">
        <v>87</v>
      </c>
      <c r="BK474" s="245">
        <f>ROUND(I474*H474,1)</f>
        <v>0</v>
      </c>
      <c r="BL474" s="25" t="s">
        <v>179</v>
      </c>
      <c r="BM474" s="25" t="s">
        <v>1146</v>
      </c>
    </row>
    <row r="475" s="12" customFormat="1">
      <c r="B475" s="246"/>
      <c r="C475" s="247"/>
      <c r="D475" s="248" t="s">
        <v>171</v>
      </c>
      <c r="E475" s="249" t="s">
        <v>36</v>
      </c>
      <c r="F475" s="250" t="s">
        <v>1140</v>
      </c>
      <c r="G475" s="247"/>
      <c r="H475" s="251">
        <v>3156.5</v>
      </c>
      <c r="I475" s="252"/>
      <c r="J475" s="247"/>
      <c r="K475" s="247"/>
      <c r="L475" s="253"/>
      <c r="M475" s="254"/>
      <c r="N475" s="255"/>
      <c r="O475" s="255"/>
      <c r="P475" s="255"/>
      <c r="Q475" s="255"/>
      <c r="R475" s="255"/>
      <c r="S475" s="255"/>
      <c r="T475" s="256"/>
      <c r="AT475" s="257" t="s">
        <v>171</v>
      </c>
      <c r="AU475" s="257" t="s">
        <v>89</v>
      </c>
      <c r="AV475" s="12" t="s">
        <v>89</v>
      </c>
      <c r="AW475" s="12" t="s">
        <v>42</v>
      </c>
      <c r="AX475" s="12" t="s">
        <v>87</v>
      </c>
      <c r="AY475" s="257" t="s">
        <v>162</v>
      </c>
    </row>
    <row r="476" s="1" customFormat="1" ht="25.5" customHeight="1">
      <c r="B476" s="48"/>
      <c r="C476" s="235" t="s">
        <v>220</v>
      </c>
      <c r="D476" s="235" t="s">
        <v>165</v>
      </c>
      <c r="E476" s="236" t="s">
        <v>1147</v>
      </c>
      <c r="F476" s="237" t="s">
        <v>1148</v>
      </c>
      <c r="G476" s="238" t="s">
        <v>174</v>
      </c>
      <c r="H476" s="239">
        <v>45.75</v>
      </c>
      <c r="I476" s="240"/>
      <c r="J476" s="239">
        <f>ROUND(I476*H476,1)</f>
        <v>0</v>
      </c>
      <c r="K476" s="237" t="s">
        <v>239</v>
      </c>
      <c r="L476" s="74"/>
      <c r="M476" s="241" t="s">
        <v>36</v>
      </c>
      <c r="N476" s="242" t="s">
        <v>50</v>
      </c>
      <c r="O476" s="49"/>
      <c r="P476" s="243">
        <f>O476*H476</f>
        <v>0</v>
      </c>
      <c r="Q476" s="243">
        <v>8.3999999999999995E-05</v>
      </c>
      <c r="R476" s="243">
        <f>Q476*H476</f>
        <v>0.0038429999999999996</v>
      </c>
      <c r="S476" s="243">
        <v>0</v>
      </c>
      <c r="T476" s="244">
        <f>S476*H476</f>
        <v>0</v>
      </c>
      <c r="AR476" s="25" t="s">
        <v>179</v>
      </c>
      <c r="AT476" s="25" t="s">
        <v>165</v>
      </c>
      <c r="AU476" s="25" t="s">
        <v>89</v>
      </c>
      <c r="AY476" s="25" t="s">
        <v>162</v>
      </c>
      <c r="BE476" s="245">
        <f>IF(N476="základní",J476,0)</f>
        <v>0</v>
      </c>
      <c r="BF476" s="245">
        <f>IF(N476="snížená",J476,0)</f>
        <v>0</v>
      </c>
      <c r="BG476" s="245">
        <f>IF(N476="zákl. přenesená",J476,0)</f>
        <v>0</v>
      </c>
      <c r="BH476" s="245">
        <f>IF(N476="sníž. přenesená",J476,0)</f>
        <v>0</v>
      </c>
      <c r="BI476" s="245">
        <f>IF(N476="nulová",J476,0)</f>
        <v>0</v>
      </c>
      <c r="BJ476" s="25" t="s">
        <v>87</v>
      </c>
      <c r="BK476" s="245">
        <f>ROUND(I476*H476,1)</f>
        <v>0</v>
      </c>
      <c r="BL476" s="25" t="s">
        <v>179</v>
      </c>
      <c r="BM476" s="25" t="s">
        <v>1149</v>
      </c>
    </row>
    <row r="477" s="13" customFormat="1">
      <c r="B477" s="261"/>
      <c r="C477" s="262"/>
      <c r="D477" s="248" t="s">
        <v>171</v>
      </c>
      <c r="E477" s="263" t="s">
        <v>36</v>
      </c>
      <c r="F477" s="264" t="s">
        <v>782</v>
      </c>
      <c r="G477" s="262"/>
      <c r="H477" s="263" t="s">
        <v>36</v>
      </c>
      <c r="I477" s="265"/>
      <c r="J477" s="262"/>
      <c r="K477" s="262"/>
      <c r="L477" s="266"/>
      <c r="M477" s="267"/>
      <c r="N477" s="268"/>
      <c r="O477" s="268"/>
      <c r="P477" s="268"/>
      <c r="Q477" s="268"/>
      <c r="R477" s="268"/>
      <c r="S477" s="268"/>
      <c r="T477" s="269"/>
      <c r="AT477" s="270" t="s">
        <v>171</v>
      </c>
      <c r="AU477" s="270" t="s">
        <v>89</v>
      </c>
      <c r="AV477" s="13" t="s">
        <v>87</v>
      </c>
      <c r="AW477" s="13" t="s">
        <v>42</v>
      </c>
      <c r="AX477" s="13" t="s">
        <v>79</v>
      </c>
      <c r="AY477" s="270" t="s">
        <v>162</v>
      </c>
    </row>
    <row r="478" s="12" customFormat="1">
      <c r="B478" s="246"/>
      <c r="C478" s="247"/>
      <c r="D478" s="248" t="s">
        <v>171</v>
      </c>
      <c r="E478" s="249" t="s">
        <v>36</v>
      </c>
      <c r="F478" s="250" t="s">
        <v>1150</v>
      </c>
      <c r="G478" s="247"/>
      <c r="H478" s="251">
        <v>45.75</v>
      </c>
      <c r="I478" s="252"/>
      <c r="J478" s="247"/>
      <c r="K478" s="247"/>
      <c r="L478" s="253"/>
      <c r="M478" s="254"/>
      <c r="N478" s="255"/>
      <c r="O478" s="255"/>
      <c r="P478" s="255"/>
      <c r="Q478" s="255"/>
      <c r="R478" s="255"/>
      <c r="S478" s="255"/>
      <c r="T478" s="256"/>
      <c r="AT478" s="257" t="s">
        <v>171</v>
      </c>
      <c r="AU478" s="257" t="s">
        <v>89</v>
      </c>
      <c r="AV478" s="12" t="s">
        <v>89</v>
      </c>
      <c r="AW478" s="12" t="s">
        <v>42</v>
      </c>
      <c r="AX478" s="12" t="s">
        <v>87</v>
      </c>
      <c r="AY478" s="257" t="s">
        <v>162</v>
      </c>
    </row>
    <row r="479" s="1" customFormat="1" ht="25.5" customHeight="1">
      <c r="B479" s="48"/>
      <c r="C479" s="235" t="s">
        <v>223</v>
      </c>
      <c r="D479" s="235" t="s">
        <v>165</v>
      </c>
      <c r="E479" s="236" t="s">
        <v>1151</v>
      </c>
      <c r="F479" s="237" t="s">
        <v>1152</v>
      </c>
      <c r="G479" s="238" t="s">
        <v>174</v>
      </c>
      <c r="H479" s="239">
        <v>10</v>
      </c>
      <c r="I479" s="240"/>
      <c r="J479" s="239">
        <f>ROUND(I479*H479,1)</f>
        <v>0</v>
      </c>
      <c r="K479" s="237" t="s">
        <v>239</v>
      </c>
      <c r="L479" s="74"/>
      <c r="M479" s="241" t="s">
        <v>36</v>
      </c>
      <c r="N479" s="242" t="s">
        <v>50</v>
      </c>
      <c r="O479" s="49"/>
      <c r="P479" s="243">
        <f>O479*H479</f>
        <v>0</v>
      </c>
      <c r="Q479" s="243">
        <v>0.00020000000000000001</v>
      </c>
      <c r="R479" s="243">
        <f>Q479*H479</f>
        <v>0.002</v>
      </c>
      <c r="S479" s="243">
        <v>0</v>
      </c>
      <c r="T479" s="244">
        <f>S479*H479</f>
        <v>0</v>
      </c>
      <c r="AR479" s="25" t="s">
        <v>179</v>
      </c>
      <c r="AT479" s="25" t="s">
        <v>165</v>
      </c>
      <c r="AU479" s="25" t="s">
        <v>89</v>
      </c>
      <c r="AY479" s="25" t="s">
        <v>162</v>
      </c>
      <c r="BE479" s="245">
        <f>IF(N479="základní",J479,0)</f>
        <v>0</v>
      </c>
      <c r="BF479" s="245">
        <f>IF(N479="snížená",J479,0)</f>
        <v>0</v>
      </c>
      <c r="BG479" s="245">
        <f>IF(N479="zákl. přenesená",J479,0)</f>
        <v>0</v>
      </c>
      <c r="BH479" s="245">
        <f>IF(N479="sníž. přenesená",J479,0)</f>
        <v>0</v>
      </c>
      <c r="BI479" s="245">
        <f>IF(N479="nulová",J479,0)</f>
        <v>0</v>
      </c>
      <c r="BJ479" s="25" t="s">
        <v>87</v>
      </c>
      <c r="BK479" s="245">
        <f>ROUND(I479*H479,1)</f>
        <v>0</v>
      </c>
      <c r="BL479" s="25" t="s">
        <v>179</v>
      </c>
      <c r="BM479" s="25" t="s">
        <v>1153</v>
      </c>
    </row>
    <row r="480" s="13" customFormat="1">
      <c r="B480" s="261"/>
      <c r="C480" s="262"/>
      <c r="D480" s="248" t="s">
        <v>171</v>
      </c>
      <c r="E480" s="263" t="s">
        <v>36</v>
      </c>
      <c r="F480" s="264" t="s">
        <v>782</v>
      </c>
      <c r="G480" s="262"/>
      <c r="H480" s="263" t="s">
        <v>36</v>
      </c>
      <c r="I480" s="265"/>
      <c r="J480" s="262"/>
      <c r="K480" s="262"/>
      <c r="L480" s="266"/>
      <c r="M480" s="267"/>
      <c r="N480" s="268"/>
      <c r="O480" s="268"/>
      <c r="P480" s="268"/>
      <c r="Q480" s="268"/>
      <c r="R480" s="268"/>
      <c r="S480" s="268"/>
      <c r="T480" s="269"/>
      <c r="AT480" s="270" t="s">
        <v>171</v>
      </c>
      <c r="AU480" s="270" t="s">
        <v>89</v>
      </c>
      <c r="AV480" s="13" t="s">
        <v>87</v>
      </c>
      <c r="AW480" s="13" t="s">
        <v>42</v>
      </c>
      <c r="AX480" s="13" t="s">
        <v>79</v>
      </c>
      <c r="AY480" s="270" t="s">
        <v>162</v>
      </c>
    </row>
    <row r="481" s="12" customFormat="1">
      <c r="B481" s="246"/>
      <c r="C481" s="247"/>
      <c r="D481" s="248" t="s">
        <v>171</v>
      </c>
      <c r="E481" s="249" t="s">
        <v>36</v>
      </c>
      <c r="F481" s="250" t="s">
        <v>1154</v>
      </c>
      <c r="G481" s="247"/>
      <c r="H481" s="251">
        <v>10</v>
      </c>
      <c r="I481" s="252"/>
      <c r="J481" s="247"/>
      <c r="K481" s="247"/>
      <c r="L481" s="253"/>
      <c r="M481" s="254"/>
      <c r="N481" s="255"/>
      <c r="O481" s="255"/>
      <c r="P481" s="255"/>
      <c r="Q481" s="255"/>
      <c r="R481" s="255"/>
      <c r="S481" s="255"/>
      <c r="T481" s="256"/>
      <c r="AT481" s="257" t="s">
        <v>171</v>
      </c>
      <c r="AU481" s="257" t="s">
        <v>89</v>
      </c>
      <c r="AV481" s="12" t="s">
        <v>89</v>
      </c>
      <c r="AW481" s="12" t="s">
        <v>42</v>
      </c>
      <c r="AX481" s="12" t="s">
        <v>87</v>
      </c>
      <c r="AY481" s="257" t="s">
        <v>162</v>
      </c>
    </row>
    <row r="482" s="1" customFormat="1" ht="25.5" customHeight="1">
      <c r="B482" s="48"/>
      <c r="C482" s="235" t="s">
        <v>1155</v>
      </c>
      <c r="D482" s="235" t="s">
        <v>165</v>
      </c>
      <c r="E482" s="236" t="s">
        <v>1156</v>
      </c>
      <c r="F482" s="237" t="s">
        <v>1157</v>
      </c>
      <c r="G482" s="238" t="s">
        <v>174</v>
      </c>
      <c r="H482" s="239">
        <v>2</v>
      </c>
      <c r="I482" s="240"/>
      <c r="J482" s="239">
        <f>ROUND(I482*H482,1)</f>
        <v>0</v>
      </c>
      <c r="K482" s="237" t="s">
        <v>239</v>
      </c>
      <c r="L482" s="74"/>
      <c r="M482" s="241" t="s">
        <v>36</v>
      </c>
      <c r="N482" s="242" t="s">
        <v>50</v>
      </c>
      <c r="O482" s="49"/>
      <c r="P482" s="243">
        <f>O482*H482</f>
        <v>0</v>
      </c>
      <c r="Q482" s="243">
        <v>0.00046000000000000001</v>
      </c>
      <c r="R482" s="243">
        <f>Q482*H482</f>
        <v>0.00092000000000000003</v>
      </c>
      <c r="S482" s="243">
        <v>0</v>
      </c>
      <c r="T482" s="244">
        <f>S482*H482</f>
        <v>0</v>
      </c>
      <c r="AR482" s="25" t="s">
        <v>179</v>
      </c>
      <c r="AT482" s="25" t="s">
        <v>165</v>
      </c>
      <c r="AU482" s="25" t="s">
        <v>89</v>
      </c>
      <c r="AY482" s="25" t="s">
        <v>162</v>
      </c>
      <c r="BE482" s="245">
        <f>IF(N482="základní",J482,0)</f>
        <v>0</v>
      </c>
      <c r="BF482" s="245">
        <f>IF(N482="snížená",J482,0)</f>
        <v>0</v>
      </c>
      <c r="BG482" s="245">
        <f>IF(N482="zákl. přenesená",J482,0)</f>
        <v>0</v>
      </c>
      <c r="BH482" s="245">
        <f>IF(N482="sníž. přenesená",J482,0)</f>
        <v>0</v>
      </c>
      <c r="BI482" s="245">
        <f>IF(N482="nulová",J482,0)</f>
        <v>0</v>
      </c>
      <c r="BJ482" s="25" t="s">
        <v>87</v>
      </c>
      <c r="BK482" s="245">
        <f>ROUND(I482*H482,1)</f>
        <v>0</v>
      </c>
      <c r="BL482" s="25" t="s">
        <v>179</v>
      </c>
      <c r="BM482" s="25" t="s">
        <v>1158</v>
      </c>
    </row>
    <row r="483" s="13" customFormat="1">
      <c r="B483" s="261"/>
      <c r="C483" s="262"/>
      <c r="D483" s="248" t="s">
        <v>171</v>
      </c>
      <c r="E483" s="263" t="s">
        <v>36</v>
      </c>
      <c r="F483" s="264" t="s">
        <v>782</v>
      </c>
      <c r="G483" s="262"/>
      <c r="H483" s="263" t="s">
        <v>36</v>
      </c>
      <c r="I483" s="265"/>
      <c r="J483" s="262"/>
      <c r="K483" s="262"/>
      <c r="L483" s="266"/>
      <c r="M483" s="267"/>
      <c r="N483" s="268"/>
      <c r="O483" s="268"/>
      <c r="P483" s="268"/>
      <c r="Q483" s="268"/>
      <c r="R483" s="268"/>
      <c r="S483" s="268"/>
      <c r="T483" s="269"/>
      <c r="AT483" s="270" t="s">
        <v>171</v>
      </c>
      <c r="AU483" s="270" t="s">
        <v>89</v>
      </c>
      <c r="AV483" s="13" t="s">
        <v>87</v>
      </c>
      <c r="AW483" s="13" t="s">
        <v>42</v>
      </c>
      <c r="AX483" s="13" t="s">
        <v>79</v>
      </c>
      <c r="AY483" s="270" t="s">
        <v>162</v>
      </c>
    </row>
    <row r="484" s="12" customFormat="1">
      <c r="B484" s="246"/>
      <c r="C484" s="247"/>
      <c r="D484" s="248" t="s">
        <v>171</v>
      </c>
      <c r="E484" s="249" t="s">
        <v>36</v>
      </c>
      <c r="F484" s="250" t="s">
        <v>1159</v>
      </c>
      <c r="G484" s="247"/>
      <c r="H484" s="251">
        <v>2</v>
      </c>
      <c r="I484" s="252"/>
      <c r="J484" s="247"/>
      <c r="K484" s="247"/>
      <c r="L484" s="253"/>
      <c r="M484" s="254"/>
      <c r="N484" s="255"/>
      <c r="O484" s="255"/>
      <c r="P484" s="255"/>
      <c r="Q484" s="255"/>
      <c r="R484" s="255"/>
      <c r="S484" s="255"/>
      <c r="T484" s="256"/>
      <c r="AT484" s="257" t="s">
        <v>171</v>
      </c>
      <c r="AU484" s="257" t="s">
        <v>89</v>
      </c>
      <c r="AV484" s="12" t="s">
        <v>89</v>
      </c>
      <c r="AW484" s="12" t="s">
        <v>42</v>
      </c>
      <c r="AX484" s="12" t="s">
        <v>87</v>
      </c>
      <c r="AY484" s="257" t="s">
        <v>162</v>
      </c>
    </row>
    <row r="485" s="11" customFormat="1" ht="29.88" customHeight="1">
      <c r="B485" s="219"/>
      <c r="C485" s="220"/>
      <c r="D485" s="221" t="s">
        <v>78</v>
      </c>
      <c r="E485" s="233" t="s">
        <v>199</v>
      </c>
      <c r="F485" s="233" t="s">
        <v>236</v>
      </c>
      <c r="G485" s="220"/>
      <c r="H485" s="220"/>
      <c r="I485" s="223"/>
      <c r="J485" s="234">
        <f>BK485</f>
        <v>0</v>
      </c>
      <c r="K485" s="220"/>
      <c r="L485" s="225"/>
      <c r="M485" s="226"/>
      <c r="N485" s="227"/>
      <c r="O485" s="227"/>
      <c r="P485" s="228">
        <f>SUM(P486:P497)</f>
        <v>0</v>
      </c>
      <c r="Q485" s="227"/>
      <c r="R485" s="228">
        <f>SUM(R486:R497)</f>
        <v>0.94032068000000002</v>
      </c>
      <c r="S485" s="227"/>
      <c r="T485" s="229">
        <f>SUM(T486:T497)</f>
        <v>0</v>
      </c>
      <c r="AR485" s="230" t="s">
        <v>87</v>
      </c>
      <c r="AT485" s="231" t="s">
        <v>78</v>
      </c>
      <c r="AU485" s="231" t="s">
        <v>87</v>
      </c>
      <c r="AY485" s="230" t="s">
        <v>162</v>
      </c>
      <c r="BK485" s="232">
        <f>SUM(BK486:BK497)</f>
        <v>0</v>
      </c>
    </row>
    <row r="486" s="1" customFormat="1" ht="25.5" customHeight="1">
      <c r="B486" s="48"/>
      <c r="C486" s="235" t="s">
        <v>1160</v>
      </c>
      <c r="D486" s="235" t="s">
        <v>165</v>
      </c>
      <c r="E486" s="236" t="s">
        <v>1161</v>
      </c>
      <c r="F486" s="237" t="s">
        <v>1162</v>
      </c>
      <c r="G486" s="238" t="s">
        <v>247</v>
      </c>
      <c r="H486" s="239">
        <v>1555.2000000000001</v>
      </c>
      <c r="I486" s="240"/>
      <c r="J486" s="239">
        <f>ROUND(I486*H486,1)</f>
        <v>0</v>
      </c>
      <c r="K486" s="237" t="s">
        <v>239</v>
      </c>
      <c r="L486" s="74"/>
      <c r="M486" s="241" t="s">
        <v>36</v>
      </c>
      <c r="N486" s="242" t="s">
        <v>50</v>
      </c>
      <c r="O486" s="49"/>
      <c r="P486" s="243">
        <f>O486*H486</f>
        <v>0</v>
      </c>
      <c r="Q486" s="243">
        <v>0</v>
      </c>
      <c r="R486" s="243">
        <f>Q486*H486</f>
        <v>0</v>
      </c>
      <c r="S486" s="243">
        <v>0</v>
      </c>
      <c r="T486" s="244">
        <f>S486*H486</f>
        <v>0</v>
      </c>
      <c r="AR486" s="25" t="s">
        <v>179</v>
      </c>
      <c r="AT486" s="25" t="s">
        <v>165</v>
      </c>
      <c r="AU486" s="25" t="s">
        <v>89</v>
      </c>
      <c r="AY486" s="25" t="s">
        <v>162</v>
      </c>
      <c r="BE486" s="245">
        <f>IF(N486="základní",J486,0)</f>
        <v>0</v>
      </c>
      <c r="BF486" s="245">
        <f>IF(N486="snížená",J486,0)</f>
        <v>0</v>
      </c>
      <c r="BG486" s="245">
        <f>IF(N486="zákl. přenesená",J486,0)</f>
        <v>0</v>
      </c>
      <c r="BH486" s="245">
        <f>IF(N486="sníž. přenesená",J486,0)</f>
        <v>0</v>
      </c>
      <c r="BI486" s="245">
        <f>IF(N486="nulová",J486,0)</f>
        <v>0</v>
      </c>
      <c r="BJ486" s="25" t="s">
        <v>87</v>
      </c>
      <c r="BK486" s="245">
        <f>ROUND(I486*H486,1)</f>
        <v>0</v>
      </c>
      <c r="BL486" s="25" t="s">
        <v>179</v>
      </c>
      <c r="BM486" s="25" t="s">
        <v>1163</v>
      </c>
    </row>
    <row r="487" s="12" customFormat="1">
      <c r="B487" s="246"/>
      <c r="C487" s="247"/>
      <c r="D487" s="248" t="s">
        <v>171</v>
      </c>
      <c r="E487" s="249" t="s">
        <v>36</v>
      </c>
      <c r="F487" s="250" t="s">
        <v>1164</v>
      </c>
      <c r="G487" s="247"/>
      <c r="H487" s="251">
        <v>1182.5999999999999</v>
      </c>
      <c r="I487" s="252"/>
      <c r="J487" s="247"/>
      <c r="K487" s="247"/>
      <c r="L487" s="253"/>
      <c r="M487" s="254"/>
      <c r="N487" s="255"/>
      <c r="O487" s="255"/>
      <c r="P487" s="255"/>
      <c r="Q487" s="255"/>
      <c r="R487" s="255"/>
      <c r="S487" s="255"/>
      <c r="T487" s="256"/>
      <c r="AT487" s="257" t="s">
        <v>171</v>
      </c>
      <c r="AU487" s="257" t="s">
        <v>89</v>
      </c>
      <c r="AV487" s="12" t="s">
        <v>89</v>
      </c>
      <c r="AW487" s="12" t="s">
        <v>42</v>
      </c>
      <c r="AX487" s="12" t="s">
        <v>79</v>
      </c>
      <c r="AY487" s="257" t="s">
        <v>162</v>
      </c>
    </row>
    <row r="488" s="12" customFormat="1">
      <c r="B488" s="246"/>
      <c r="C488" s="247"/>
      <c r="D488" s="248" t="s">
        <v>171</v>
      </c>
      <c r="E488" s="249" t="s">
        <v>36</v>
      </c>
      <c r="F488" s="250" t="s">
        <v>1165</v>
      </c>
      <c r="G488" s="247"/>
      <c r="H488" s="251">
        <v>372.60000000000002</v>
      </c>
      <c r="I488" s="252"/>
      <c r="J488" s="247"/>
      <c r="K488" s="247"/>
      <c r="L488" s="253"/>
      <c r="M488" s="254"/>
      <c r="N488" s="255"/>
      <c r="O488" s="255"/>
      <c r="P488" s="255"/>
      <c r="Q488" s="255"/>
      <c r="R488" s="255"/>
      <c r="S488" s="255"/>
      <c r="T488" s="256"/>
      <c r="AT488" s="257" t="s">
        <v>171</v>
      </c>
      <c r="AU488" s="257" t="s">
        <v>89</v>
      </c>
      <c r="AV488" s="12" t="s">
        <v>89</v>
      </c>
      <c r="AW488" s="12" t="s">
        <v>42</v>
      </c>
      <c r="AX488" s="12" t="s">
        <v>79</v>
      </c>
      <c r="AY488" s="257" t="s">
        <v>162</v>
      </c>
    </row>
    <row r="489" s="14" customFormat="1">
      <c r="B489" s="283"/>
      <c r="C489" s="284"/>
      <c r="D489" s="248" t="s">
        <v>171</v>
      </c>
      <c r="E489" s="285" t="s">
        <v>36</v>
      </c>
      <c r="F489" s="286" t="s">
        <v>679</v>
      </c>
      <c r="G489" s="284"/>
      <c r="H489" s="287">
        <v>1555.2000000000001</v>
      </c>
      <c r="I489" s="288"/>
      <c r="J489" s="284"/>
      <c r="K489" s="284"/>
      <c r="L489" s="289"/>
      <c r="M489" s="290"/>
      <c r="N489" s="291"/>
      <c r="O489" s="291"/>
      <c r="P489" s="291"/>
      <c r="Q489" s="291"/>
      <c r="R489" s="291"/>
      <c r="S489" s="291"/>
      <c r="T489" s="292"/>
      <c r="AT489" s="293" t="s">
        <v>171</v>
      </c>
      <c r="AU489" s="293" t="s">
        <v>89</v>
      </c>
      <c r="AV489" s="14" t="s">
        <v>179</v>
      </c>
      <c r="AW489" s="14" t="s">
        <v>42</v>
      </c>
      <c r="AX489" s="14" t="s">
        <v>87</v>
      </c>
      <c r="AY489" s="293" t="s">
        <v>162</v>
      </c>
    </row>
    <row r="490" s="1" customFormat="1" ht="38.25" customHeight="1">
      <c r="B490" s="48"/>
      <c r="C490" s="235" t="s">
        <v>1166</v>
      </c>
      <c r="D490" s="235" t="s">
        <v>165</v>
      </c>
      <c r="E490" s="236" t="s">
        <v>1167</v>
      </c>
      <c r="F490" s="237" t="s">
        <v>1168</v>
      </c>
      <c r="G490" s="238" t="s">
        <v>247</v>
      </c>
      <c r="H490" s="239">
        <v>1555.2000000000001</v>
      </c>
      <c r="I490" s="240"/>
      <c r="J490" s="239">
        <f>ROUND(I490*H490,1)</f>
        <v>0</v>
      </c>
      <c r="K490" s="237" t="s">
        <v>239</v>
      </c>
      <c r="L490" s="74"/>
      <c r="M490" s="241" t="s">
        <v>36</v>
      </c>
      <c r="N490" s="242" t="s">
        <v>50</v>
      </c>
      <c r="O490" s="49"/>
      <c r="P490" s="243">
        <f>O490*H490</f>
        <v>0</v>
      </c>
      <c r="Q490" s="243">
        <v>0.00060320000000000003</v>
      </c>
      <c r="R490" s="243">
        <f>Q490*H490</f>
        <v>0.93809664000000004</v>
      </c>
      <c r="S490" s="243">
        <v>0</v>
      </c>
      <c r="T490" s="244">
        <f>S490*H490</f>
        <v>0</v>
      </c>
      <c r="AR490" s="25" t="s">
        <v>179</v>
      </c>
      <c r="AT490" s="25" t="s">
        <v>165</v>
      </c>
      <c r="AU490" s="25" t="s">
        <v>89</v>
      </c>
      <c r="AY490" s="25" t="s">
        <v>162</v>
      </c>
      <c r="BE490" s="245">
        <f>IF(N490="základní",J490,0)</f>
        <v>0</v>
      </c>
      <c r="BF490" s="245">
        <f>IF(N490="snížená",J490,0)</f>
        <v>0</v>
      </c>
      <c r="BG490" s="245">
        <f>IF(N490="zákl. přenesená",J490,0)</f>
        <v>0</v>
      </c>
      <c r="BH490" s="245">
        <f>IF(N490="sníž. přenesená",J490,0)</f>
        <v>0</v>
      </c>
      <c r="BI490" s="245">
        <f>IF(N490="nulová",J490,0)</f>
        <v>0</v>
      </c>
      <c r="BJ490" s="25" t="s">
        <v>87</v>
      </c>
      <c r="BK490" s="245">
        <f>ROUND(I490*H490,1)</f>
        <v>0</v>
      </c>
      <c r="BL490" s="25" t="s">
        <v>179</v>
      </c>
      <c r="BM490" s="25" t="s">
        <v>1169</v>
      </c>
    </row>
    <row r="491" s="12" customFormat="1">
      <c r="B491" s="246"/>
      <c r="C491" s="247"/>
      <c r="D491" s="248" t="s">
        <v>171</v>
      </c>
      <c r="E491" s="249" t="s">
        <v>36</v>
      </c>
      <c r="F491" s="250" t="s">
        <v>1164</v>
      </c>
      <c r="G491" s="247"/>
      <c r="H491" s="251">
        <v>1182.5999999999999</v>
      </c>
      <c r="I491" s="252"/>
      <c r="J491" s="247"/>
      <c r="K491" s="247"/>
      <c r="L491" s="253"/>
      <c r="M491" s="254"/>
      <c r="N491" s="255"/>
      <c r="O491" s="255"/>
      <c r="P491" s="255"/>
      <c r="Q491" s="255"/>
      <c r="R491" s="255"/>
      <c r="S491" s="255"/>
      <c r="T491" s="256"/>
      <c r="AT491" s="257" t="s">
        <v>171</v>
      </c>
      <c r="AU491" s="257" t="s">
        <v>89</v>
      </c>
      <c r="AV491" s="12" t="s">
        <v>89</v>
      </c>
      <c r="AW491" s="12" t="s">
        <v>42</v>
      </c>
      <c r="AX491" s="12" t="s">
        <v>79</v>
      </c>
      <c r="AY491" s="257" t="s">
        <v>162</v>
      </c>
    </row>
    <row r="492" s="12" customFormat="1">
      <c r="B492" s="246"/>
      <c r="C492" s="247"/>
      <c r="D492" s="248" t="s">
        <v>171</v>
      </c>
      <c r="E492" s="249" t="s">
        <v>36</v>
      </c>
      <c r="F492" s="250" t="s">
        <v>1165</v>
      </c>
      <c r="G492" s="247"/>
      <c r="H492" s="251">
        <v>372.60000000000002</v>
      </c>
      <c r="I492" s="252"/>
      <c r="J492" s="247"/>
      <c r="K492" s="247"/>
      <c r="L492" s="253"/>
      <c r="M492" s="254"/>
      <c r="N492" s="255"/>
      <c r="O492" s="255"/>
      <c r="P492" s="255"/>
      <c r="Q492" s="255"/>
      <c r="R492" s="255"/>
      <c r="S492" s="255"/>
      <c r="T492" s="256"/>
      <c r="AT492" s="257" t="s">
        <v>171</v>
      </c>
      <c r="AU492" s="257" t="s">
        <v>89</v>
      </c>
      <c r="AV492" s="12" t="s">
        <v>89</v>
      </c>
      <c r="AW492" s="12" t="s">
        <v>42</v>
      </c>
      <c r="AX492" s="12" t="s">
        <v>79</v>
      </c>
      <c r="AY492" s="257" t="s">
        <v>162</v>
      </c>
    </row>
    <row r="493" s="14" customFormat="1">
      <c r="B493" s="283"/>
      <c r="C493" s="284"/>
      <c r="D493" s="248" t="s">
        <v>171</v>
      </c>
      <c r="E493" s="285" t="s">
        <v>36</v>
      </c>
      <c r="F493" s="286" t="s">
        <v>679</v>
      </c>
      <c r="G493" s="284"/>
      <c r="H493" s="287">
        <v>1555.2000000000001</v>
      </c>
      <c r="I493" s="288"/>
      <c r="J493" s="284"/>
      <c r="K493" s="284"/>
      <c r="L493" s="289"/>
      <c r="M493" s="290"/>
      <c r="N493" s="291"/>
      <c r="O493" s="291"/>
      <c r="P493" s="291"/>
      <c r="Q493" s="291"/>
      <c r="R493" s="291"/>
      <c r="S493" s="291"/>
      <c r="T493" s="292"/>
      <c r="AT493" s="293" t="s">
        <v>171</v>
      </c>
      <c r="AU493" s="293" t="s">
        <v>89</v>
      </c>
      <c r="AV493" s="14" t="s">
        <v>179</v>
      </c>
      <c r="AW493" s="14" t="s">
        <v>42</v>
      </c>
      <c r="AX493" s="14" t="s">
        <v>87</v>
      </c>
      <c r="AY493" s="293" t="s">
        <v>162</v>
      </c>
    </row>
    <row r="494" s="1" customFormat="1" ht="25.5" customHeight="1">
      <c r="B494" s="48"/>
      <c r="C494" s="235" t="s">
        <v>1170</v>
      </c>
      <c r="D494" s="235" t="s">
        <v>165</v>
      </c>
      <c r="E494" s="236" t="s">
        <v>1171</v>
      </c>
      <c r="F494" s="237" t="s">
        <v>1172</v>
      </c>
      <c r="G494" s="238" t="s">
        <v>247</v>
      </c>
      <c r="H494" s="239">
        <v>1352</v>
      </c>
      <c r="I494" s="240"/>
      <c r="J494" s="239">
        <f>ROUND(I494*H494,1)</f>
        <v>0</v>
      </c>
      <c r="K494" s="237" t="s">
        <v>239</v>
      </c>
      <c r="L494" s="74"/>
      <c r="M494" s="241" t="s">
        <v>36</v>
      </c>
      <c r="N494" s="242" t="s">
        <v>50</v>
      </c>
      <c r="O494" s="49"/>
      <c r="P494" s="243">
        <f>O494*H494</f>
        <v>0</v>
      </c>
      <c r="Q494" s="243">
        <v>1.6449999999999999E-06</v>
      </c>
      <c r="R494" s="243">
        <f>Q494*H494</f>
        <v>0.00222404</v>
      </c>
      <c r="S494" s="243">
        <v>0</v>
      </c>
      <c r="T494" s="244">
        <f>S494*H494</f>
        <v>0</v>
      </c>
      <c r="AR494" s="25" t="s">
        <v>179</v>
      </c>
      <c r="AT494" s="25" t="s">
        <v>165</v>
      </c>
      <c r="AU494" s="25" t="s">
        <v>89</v>
      </c>
      <c r="AY494" s="25" t="s">
        <v>162</v>
      </c>
      <c r="BE494" s="245">
        <f>IF(N494="základní",J494,0)</f>
        <v>0</v>
      </c>
      <c r="BF494" s="245">
        <f>IF(N494="snížená",J494,0)</f>
        <v>0</v>
      </c>
      <c r="BG494" s="245">
        <f>IF(N494="zákl. přenesená",J494,0)</f>
        <v>0</v>
      </c>
      <c r="BH494" s="245">
        <f>IF(N494="sníž. přenesená",J494,0)</f>
        <v>0</v>
      </c>
      <c r="BI494" s="245">
        <f>IF(N494="nulová",J494,0)</f>
        <v>0</v>
      </c>
      <c r="BJ494" s="25" t="s">
        <v>87</v>
      </c>
      <c r="BK494" s="245">
        <f>ROUND(I494*H494,1)</f>
        <v>0</v>
      </c>
      <c r="BL494" s="25" t="s">
        <v>179</v>
      </c>
      <c r="BM494" s="25" t="s">
        <v>1173</v>
      </c>
    </row>
    <row r="495" s="12" customFormat="1">
      <c r="B495" s="246"/>
      <c r="C495" s="247"/>
      <c r="D495" s="248" t="s">
        <v>171</v>
      </c>
      <c r="E495" s="249" t="s">
        <v>36</v>
      </c>
      <c r="F495" s="250" t="s">
        <v>1174</v>
      </c>
      <c r="G495" s="247"/>
      <c r="H495" s="251">
        <v>1053</v>
      </c>
      <c r="I495" s="252"/>
      <c r="J495" s="247"/>
      <c r="K495" s="247"/>
      <c r="L495" s="253"/>
      <c r="M495" s="254"/>
      <c r="N495" s="255"/>
      <c r="O495" s="255"/>
      <c r="P495" s="255"/>
      <c r="Q495" s="255"/>
      <c r="R495" s="255"/>
      <c r="S495" s="255"/>
      <c r="T495" s="256"/>
      <c r="AT495" s="257" t="s">
        <v>171</v>
      </c>
      <c r="AU495" s="257" t="s">
        <v>89</v>
      </c>
      <c r="AV495" s="12" t="s">
        <v>89</v>
      </c>
      <c r="AW495" s="12" t="s">
        <v>42</v>
      </c>
      <c r="AX495" s="12" t="s">
        <v>79</v>
      </c>
      <c r="AY495" s="257" t="s">
        <v>162</v>
      </c>
    </row>
    <row r="496" s="12" customFormat="1">
      <c r="B496" s="246"/>
      <c r="C496" s="247"/>
      <c r="D496" s="248" t="s">
        <v>171</v>
      </c>
      <c r="E496" s="249" t="s">
        <v>36</v>
      </c>
      <c r="F496" s="250" t="s">
        <v>1175</v>
      </c>
      <c r="G496" s="247"/>
      <c r="H496" s="251">
        <v>299</v>
      </c>
      <c r="I496" s="252"/>
      <c r="J496" s="247"/>
      <c r="K496" s="247"/>
      <c r="L496" s="253"/>
      <c r="M496" s="254"/>
      <c r="N496" s="255"/>
      <c r="O496" s="255"/>
      <c r="P496" s="255"/>
      <c r="Q496" s="255"/>
      <c r="R496" s="255"/>
      <c r="S496" s="255"/>
      <c r="T496" s="256"/>
      <c r="AT496" s="257" t="s">
        <v>171</v>
      </c>
      <c r="AU496" s="257" t="s">
        <v>89</v>
      </c>
      <c r="AV496" s="12" t="s">
        <v>89</v>
      </c>
      <c r="AW496" s="12" t="s">
        <v>42</v>
      </c>
      <c r="AX496" s="12" t="s">
        <v>79</v>
      </c>
      <c r="AY496" s="257" t="s">
        <v>162</v>
      </c>
    </row>
    <row r="497" s="14" customFormat="1">
      <c r="B497" s="283"/>
      <c r="C497" s="284"/>
      <c r="D497" s="248" t="s">
        <v>171</v>
      </c>
      <c r="E497" s="285" t="s">
        <v>36</v>
      </c>
      <c r="F497" s="286" t="s">
        <v>679</v>
      </c>
      <c r="G497" s="284"/>
      <c r="H497" s="287">
        <v>1352</v>
      </c>
      <c r="I497" s="288"/>
      <c r="J497" s="284"/>
      <c r="K497" s="284"/>
      <c r="L497" s="289"/>
      <c r="M497" s="290"/>
      <c r="N497" s="291"/>
      <c r="O497" s="291"/>
      <c r="P497" s="291"/>
      <c r="Q497" s="291"/>
      <c r="R497" s="291"/>
      <c r="S497" s="291"/>
      <c r="T497" s="292"/>
      <c r="AT497" s="293" t="s">
        <v>171</v>
      </c>
      <c r="AU497" s="293" t="s">
        <v>89</v>
      </c>
      <c r="AV497" s="14" t="s">
        <v>179</v>
      </c>
      <c r="AW497" s="14" t="s">
        <v>42</v>
      </c>
      <c r="AX497" s="14" t="s">
        <v>87</v>
      </c>
      <c r="AY497" s="293" t="s">
        <v>162</v>
      </c>
    </row>
    <row r="498" s="11" customFormat="1" ht="29.88" customHeight="1">
      <c r="B498" s="219"/>
      <c r="C498" s="220"/>
      <c r="D498" s="221" t="s">
        <v>78</v>
      </c>
      <c r="E498" s="233" t="s">
        <v>1176</v>
      </c>
      <c r="F498" s="233" t="s">
        <v>1177</v>
      </c>
      <c r="G498" s="220"/>
      <c r="H498" s="220"/>
      <c r="I498" s="223"/>
      <c r="J498" s="234">
        <f>BK498</f>
        <v>0</v>
      </c>
      <c r="K498" s="220"/>
      <c r="L498" s="225"/>
      <c r="M498" s="226"/>
      <c r="N498" s="227"/>
      <c r="O498" s="227"/>
      <c r="P498" s="228">
        <f>SUM(P499:P506)</f>
        <v>0</v>
      </c>
      <c r="Q498" s="227"/>
      <c r="R498" s="228">
        <f>SUM(R499:R506)</f>
        <v>0</v>
      </c>
      <c r="S498" s="227"/>
      <c r="T498" s="229">
        <f>SUM(T499:T506)</f>
        <v>0</v>
      </c>
      <c r="AR498" s="230" t="s">
        <v>87</v>
      </c>
      <c r="AT498" s="231" t="s">
        <v>78</v>
      </c>
      <c r="AU498" s="231" t="s">
        <v>87</v>
      </c>
      <c r="AY498" s="230" t="s">
        <v>162</v>
      </c>
      <c r="BK498" s="232">
        <f>SUM(BK499:BK506)</f>
        <v>0</v>
      </c>
    </row>
    <row r="499" s="1" customFormat="1" ht="25.5" customHeight="1">
      <c r="B499" s="48"/>
      <c r="C499" s="235" t="s">
        <v>1178</v>
      </c>
      <c r="D499" s="235" t="s">
        <v>165</v>
      </c>
      <c r="E499" s="236" t="s">
        <v>1179</v>
      </c>
      <c r="F499" s="237" t="s">
        <v>1180</v>
      </c>
      <c r="G499" s="238" t="s">
        <v>845</v>
      </c>
      <c r="H499" s="239">
        <v>807.51999999999998</v>
      </c>
      <c r="I499" s="240"/>
      <c r="J499" s="239">
        <f>ROUND(I499*H499,1)</f>
        <v>0</v>
      </c>
      <c r="K499" s="237" t="s">
        <v>239</v>
      </c>
      <c r="L499" s="74"/>
      <c r="M499" s="241" t="s">
        <v>36</v>
      </c>
      <c r="N499" s="242" t="s">
        <v>50</v>
      </c>
      <c r="O499" s="49"/>
      <c r="P499" s="243">
        <f>O499*H499</f>
        <v>0</v>
      </c>
      <c r="Q499" s="243">
        <v>0</v>
      </c>
      <c r="R499" s="243">
        <f>Q499*H499</f>
        <v>0</v>
      </c>
      <c r="S499" s="243">
        <v>0</v>
      </c>
      <c r="T499" s="244">
        <f>S499*H499</f>
        <v>0</v>
      </c>
      <c r="AR499" s="25" t="s">
        <v>179</v>
      </c>
      <c r="AT499" s="25" t="s">
        <v>165</v>
      </c>
      <c r="AU499" s="25" t="s">
        <v>89</v>
      </c>
      <c r="AY499" s="25" t="s">
        <v>162</v>
      </c>
      <c r="BE499" s="245">
        <f>IF(N499="základní",J499,0)</f>
        <v>0</v>
      </c>
      <c r="BF499" s="245">
        <f>IF(N499="snížená",J499,0)</f>
        <v>0</v>
      </c>
      <c r="BG499" s="245">
        <f>IF(N499="zákl. přenesená",J499,0)</f>
        <v>0</v>
      </c>
      <c r="BH499" s="245">
        <f>IF(N499="sníž. přenesená",J499,0)</f>
        <v>0</v>
      </c>
      <c r="BI499" s="245">
        <f>IF(N499="nulová",J499,0)</f>
        <v>0</v>
      </c>
      <c r="BJ499" s="25" t="s">
        <v>87</v>
      </c>
      <c r="BK499" s="245">
        <f>ROUND(I499*H499,1)</f>
        <v>0</v>
      </c>
      <c r="BL499" s="25" t="s">
        <v>179</v>
      </c>
      <c r="BM499" s="25" t="s">
        <v>1181</v>
      </c>
    </row>
    <row r="500" s="1" customFormat="1" ht="25.5" customHeight="1">
      <c r="B500" s="48"/>
      <c r="C500" s="235" t="s">
        <v>1182</v>
      </c>
      <c r="D500" s="235" t="s">
        <v>165</v>
      </c>
      <c r="E500" s="236" t="s">
        <v>1183</v>
      </c>
      <c r="F500" s="237" t="s">
        <v>1184</v>
      </c>
      <c r="G500" s="238" t="s">
        <v>845</v>
      </c>
      <c r="H500" s="239">
        <v>7267.6800000000003</v>
      </c>
      <c r="I500" s="240"/>
      <c r="J500" s="239">
        <f>ROUND(I500*H500,1)</f>
        <v>0</v>
      </c>
      <c r="K500" s="237" t="s">
        <v>239</v>
      </c>
      <c r="L500" s="74"/>
      <c r="M500" s="241" t="s">
        <v>36</v>
      </c>
      <c r="N500" s="242" t="s">
        <v>50</v>
      </c>
      <c r="O500" s="49"/>
      <c r="P500" s="243">
        <f>O500*H500</f>
        <v>0</v>
      </c>
      <c r="Q500" s="243">
        <v>0</v>
      </c>
      <c r="R500" s="243">
        <f>Q500*H500</f>
        <v>0</v>
      </c>
      <c r="S500" s="243">
        <v>0</v>
      </c>
      <c r="T500" s="244">
        <f>S500*H500</f>
        <v>0</v>
      </c>
      <c r="AR500" s="25" t="s">
        <v>179</v>
      </c>
      <c r="AT500" s="25" t="s">
        <v>165</v>
      </c>
      <c r="AU500" s="25" t="s">
        <v>89</v>
      </c>
      <c r="AY500" s="25" t="s">
        <v>162</v>
      </c>
      <c r="BE500" s="245">
        <f>IF(N500="základní",J500,0)</f>
        <v>0</v>
      </c>
      <c r="BF500" s="245">
        <f>IF(N500="snížená",J500,0)</f>
        <v>0</v>
      </c>
      <c r="BG500" s="245">
        <f>IF(N500="zákl. přenesená",J500,0)</f>
        <v>0</v>
      </c>
      <c r="BH500" s="245">
        <f>IF(N500="sníž. přenesená",J500,0)</f>
        <v>0</v>
      </c>
      <c r="BI500" s="245">
        <f>IF(N500="nulová",J500,0)</f>
        <v>0</v>
      </c>
      <c r="BJ500" s="25" t="s">
        <v>87</v>
      </c>
      <c r="BK500" s="245">
        <f>ROUND(I500*H500,1)</f>
        <v>0</v>
      </c>
      <c r="BL500" s="25" t="s">
        <v>179</v>
      </c>
      <c r="BM500" s="25" t="s">
        <v>1185</v>
      </c>
    </row>
    <row r="501" s="12" customFormat="1">
      <c r="B501" s="246"/>
      <c r="C501" s="247"/>
      <c r="D501" s="248" t="s">
        <v>171</v>
      </c>
      <c r="E501" s="247"/>
      <c r="F501" s="250" t="s">
        <v>1186</v>
      </c>
      <c r="G501" s="247"/>
      <c r="H501" s="251">
        <v>7267.6800000000003</v>
      </c>
      <c r="I501" s="252"/>
      <c r="J501" s="247"/>
      <c r="K501" s="247"/>
      <c r="L501" s="253"/>
      <c r="M501" s="254"/>
      <c r="N501" s="255"/>
      <c r="O501" s="255"/>
      <c r="P501" s="255"/>
      <c r="Q501" s="255"/>
      <c r="R501" s="255"/>
      <c r="S501" s="255"/>
      <c r="T501" s="256"/>
      <c r="AT501" s="257" t="s">
        <v>171</v>
      </c>
      <c r="AU501" s="257" t="s">
        <v>89</v>
      </c>
      <c r="AV501" s="12" t="s">
        <v>89</v>
      </c>
      <c r="AW501" s="12" t="s">
        <v>6</v>
      </c>
      <c r="AX501" s="12" t="s">
        <v>87</v>
      </c>
      <c r="AY501" s="257" t="s">
        <v>162</v>
      </c>
    </row>
    <row r="502" s="1" customFormat="1" ht="16.5" customHeight="1">
      <c r="B502" s="48"/>
      <c r="C502" s="235" t="s">
        <v>1187</v>
      </c>
      <c r="D502" s="235" t="s">
        <v>165</v>
      </c>
      <c r="E502" s="236" t="s">
        <v>1188</v>
      </c>
      <c r="F502" s="237" t="s">
        <v>1189</v>
      </c>
      <c r="G502" s="238" t="s">
        <v>845</v>
      </c>
      <c r="H502" s="239">
        <v>807.51999999999998</v>
      </c>
      <c r="I502" s="240"/>
      <c r="J502" s="239">
        <f>ROUND(I502*H502,1)</f>
        <v>0</v>
      </c>
      <c r="K502" s="237" t="s">
        <v>239</v>
      </c>
      <c r="L502" s="74"/>
      <c r="M502" s="241" t="s">
        <v>36</v>
      </c>
      <c r="N502" s="242" t="s">
        <v>50</v>
      </c>
      <c r="O502" s="49"/>
      <c r="P502" s="243">
        <f>O502*H502</f>
        <v>0</v>
      </c>
      <c r="Q502" s="243">
        <v>0</v>
      </c>
      <c r="R502" s="243">
        <f>Q502*H502</f>
        <v>0</v>
      </c>
      <c r="S502" s="243">
        <v>0</v>
      </c>
      <c r="T502" s="244">
        <f>S502*H502</f>
        <v>0</v>
      </c>
      <c r="AR502" s="25" t="s">
        <v>179</v>
      </c>
      <c r="AT502" s="25" t="s">
        <v>165</v>
      </c>
      <c r="AU502" s="25" t="s">
        <v>89</v>
      </c>
      <c r="AY502" s="25" t="s">
        <v>162</v>
      </c>
      <c r="BE502" s="245">
        <f>IF(N502="základní",J502,0)</f>
        <v>0</v>
      </c>
      <c r="BF502" s="245">
        <f>IF(N502="snížená",J502,0)</f>
        <v>0</v>
      </c>
      <c r="BG502" s="245">
        <f>IF(N502="zákl. přenesená",J502,0)</f>
        <v>0</v>
      </c>
      <c r="BH502" s="245">
        <f>IF(N502="sníž. přenesená",J502,0)</f>
        <v>0</v>
      </c>
      <c r="BI502" s="245">
        <f>IF(N502="nulová",J502,0)</f>
        <v>0</v>
      </c>
      <c r="BJ502" s="25" t="s">
        <v>87</v>
      </c>
      <c r="BK502" s="245">
        <f>ROUND(I502*H502,1)</f>
        <v>0</v>
      </c>
      <c r="BL502" s="25" t="s">
        <v>179</v>
      </c>
      <c r="BM502" s="25" t="s">
        <v>1190</v>
      </c>
    </row>
    <row r="503" s="1" customFormat="1" ht="25.5" customHeight="1">
      <c r="B503" s="48"/>
      <c r="C503" s="235" t="s">
        <v>1191</v>
      </c>
      <c r="D503" s="235" t="s">
        <v>165</v>
      </c>
      <c r="E503" s="236" t="s">
        <v>1192</v>
      </c>
      <c r="F503" s="237" t="s">
        <v>1193</v>
      </c>
      <c r="G503" s="238" t="s">
        <v>845</v>
      </c>
      <c r="H503" s="239">
        <v>317.25</v>
      </c>
      <c r="I503" s="240"/>
      <c r="J503" s="239">
        <f>ROUND(I503*H503,1)</f>
        <v>0</v>
      </c>
      <c r="K503" s="237" t="s">
        <v>239</v>
      </c>
      <c r="L503" s="74"/>
      <c r="M503" s="241" t="s">
        <v>36</v>
      </c>
      <c r="N503" s="242" t="s">
        <v>50</v>
      </c>
      <c r="O503" s="49"/>
      <c r="P503" s="243">
        <f>O503*H503</f>
        <v>0</v>
      </c>
      <c r="Q503" s="243">
        <v>0</v>
      </c>
      <c r="R503" s="243">
        <f>Q503*H503</f>
        <v>0</v>
      </c>
      <c r="S503" s="243">
        <v>0</v>
      </c>
      <c r="T503" s="244">
        <f>S503*H503</f>
        <v>0</v>
      </c>
      <c r="AR503" s="25" t="s">
        <v>179</v>
      </c>
      <c r="AT503" s="25" t="s">
        <v>165</v>
      </c>
      <c r="AU503" s="25" t="s">
        <v>89</v>
      </c>
      <c r="AY503" s="25" t="s">
        <v>162</v>
      </c>
      <c r="BE503" s="245">
        <f>IF(N503="základní",J503,0)</f>
        <v>0</v>
      </c>
      <c r="BF503" s="245">
        <f>IF(N503="snížená",J503,0)</f>
        <v>0</v>
      </c>
      <c r="BG503" s="245">
        <f>IF(N503="zákl. přenesená",J503,0)</f>
        <v>0</v>
      </c>
      <c r="BH503" s="245">
        <f>IF(N503="sníž. přenesená",J503,0)</f>
        <v>0</v>
      </c>
      <c r="BI503" s="245">
        <f>IF(N503="nulová",J503,0)</f>
        <v>0</v>
      </c>
      <c r="BJ503" s="25" t="s">
        <v>87</v>
      </c>
      <c r="BK503" s="245">
        <f>ROUND(I503*H503,1)</f>
        <v>0</v>
      </c>
      <c r="BL503" s="25" t="s">
        <v>179</v>
      </c>
      <c r="BM503" s="25" t="s">
        <v>1194</v>
      </c>
    </row>
    <row r="504" s="12" customFormat="1">
      <c r="B504" s="246"/>
      <c r="C504" s="247"/>
      <c r="D504" s="248" t="s">
        <v>171</v>
      </c>
      <c r="E504" s="249" t="s">
        <v>36</v>
      </c>
      <c r="F504" s="250" t="s">
        <v>1195</v>
      </c>
      <c r="G504" s="247"/>
      <c r="H504" s="251">
        <v>317.25</v>
      </c>
      <c r="I504" s="252"/>
      <c r="J504" s="247"/>
      <c r="K504" s="247"/>
      <c r="L504" s="253"/>
      <c r="M504" s="254"/>
      <c r="N504" s="255"/>
      <c r="O504" s="255"/>
      <c r="P504" s="255"/>
      <c r="Q504" s="255"/>
      <c r="R504" s="255"/>
      <c r="S504" s="255"/>
      <c r="T504" s="256"/>
      <c r="AT504" s="257" t="s">
        <v>171</v>
      </c>
      <c r="AU504" s="257" t="s">
        <v>89</v>
      </c>
      <c r="AV504" s="12" t="s">
        <v>89</v>
      </c>
      <c r="AW504" s="12" t="s">
        <v>42</v>
      </c>
      <c r="AX504" s="12" t="s">
        <v>87</v>
      </c>
      <c r="AY504" s="257" t="s">
        <v>162</v>
      </c>
    </row>
    <row r="505" s="1" customFormat="1" ht="25.5" customHeight="1">
      <c r="B505" s="48"/>
      <c r="C505" s="235" t="s">
        <v>1196</v>
      </c>
      <c r="D505" s="235" t="s">
        <v>165</v>
      </c>
      <c r="E505" s="236" t="s">
        <v>1197</v>
      </c>
      <c r="F505" s="237" t="s">
        <v>844</v>
      </c>
      <c r="G505" s="238" t="s">
        <v>845</v>
      </c>
      <c r="H505" s="239">
        <v>490.26999999999998</v>
      </c>
      <c r="I505" s="240"/>
      <c r="J505" s="239">
        <f>ROUND(I505*H505,1)</f>
        <v>0</v>
      </c>
      <c r="K505" s="237" t="s">
        <v>239</v>
      </c>
      <c r="L505" s="74"/>
      <c r="M505" s="241" t="s">
        <v>36</v>
      </c>
      <c r="N505" s="242" t="s">
        <v>50</v>
      </c>
      <c r="O505" s="49"/>
      <c r="P505" s="243">
        <f>O505*H505</f>
        <v>0</v>
      </c>
      <c r="Q505" s="243">
        <v>0</v>
      </c>
      <c r="R505" s="243">
        <f>Q505*H505</f>
        <v>0</v>
      </c>
      <c r="S505" s="243">
        <v>0</v>
      </c>
      <c r="T505" s="244">
        <f>S505*H505</f>
        <v>0</v>
      </c>
      <c r="AR505" s="25" t="s">
        <v>179</v>
      </c>
      <c r="AT505" s="25" t="s">
        <v>165</v>
      </c>
      <c r="AU505" s="25" t="s">
        <v>89</v>
      </c>
      <c r="AY505" s="25" t="s">
        <v>162</v>
      </c>
      <c r="BE505" s="245">
        <f>IF(N505="základní",J505,0)</f>
        <v>0</v>
      </c>
      <c r="BF505" s="245">
        <f>IF(N505="snížená",J505,0)</f>
        <v>0</v>
      </c>
      <c r="BG505" s="245">
        <f>IF(N505="zákl. přenesená",J505,0)</f>
        <v>0</v>
      </c>
      <c r="BH505" s="245">
        <f>IF(N505="sníž. přenesená",J505,0)</f>
        <v>0</v>
      </c>
      <c r="BI505" s="245">
        <f>IF(N505="nulová",J505,0)</f>
        <v>0</v>
      </c>
      <c r="BJ505" s="25" t="s">
        <v>87</v>
      </c>
      <c r="BK505" s="245">
        <f>ROUND(I505*H505,1)</f>
        <v>0</v>
      </c>
      <c r="BL505" s="25" t="s">
        <v>179</v>
      </c>
      <c r="BM505" s="25" t="s">
        <v>1198</v>
      </c>
    </row>
    <row r="506" s="12" customFormat="1">
      <c r="B506" s="246"/>
      <c r="C506" s="247"/>
      <c r="D506" s="248" t="s">
        <v>171</v>
      </c>
      <c r="E506" s="249" t="s">
        <v>36</v>
      </c>
      <c r="F506" s="250" t="s">
        <v>1199</v>
      </c>
      <c r="G506" s="247"/>
      <c r="H506" s="251">
        <v>490.26999999999998</v>
      </c>
      <c r="I506" s="252"/>
      <c r="J506" s="247"/>
      <c r="K506" s="247"/>
      <c r="L506" s="253"/>
      <c r="M506" s="254"/>
      <c r="N506" s="255"/>
      <c r="O506" s="255"/>
      <c r="P506" s="255"/>
      <c r="Q506" s="255"/>
      <c r="R506" s="255"/>
      <c r="S506" s="255"/>
      <c r="T506" s="256"/>
      <c r="AT506" s="257" t="s">
        <v>171</v>
      </c>
      <c r="AU506" s="257" t="s">
        <v>89</v>
      </c>
      <c r="AV506" s="12" t="s">
        <v>89</v>
      </c>
      <c r="AW506" s="12" t="s">
        <v>42</v>
      </c>
      <c r="AX506" s="12" t="s">
        <v>87</v>
      </c>
      <c r="AY506" s="257" t="s">
        <v>162</v>
      </c>
    </row>
    <row r="507" s="11" customFormat="1" ht="29.88" customHeight="1">
      <c r="B507" s="219"/>
      <c r="C507" s="220"/>
      <c r="D507" s="221" t="s">
        <v>78</v>
      </c>
      <c r="E507" s="233" t="s">
        <v>1200</v>
      </c>
      <c r="F507" s="233" t="s">
        <v>1201</v>
      </c>
      <c r="G507" s="220"/>
      <c r="H507" s="220"/>
      <c r="I507" s="223"/>
      <c r="J507" s="234">
        <f>BK507</f>
        <v>0</v>
      </c>
      <c r="K507" s="220"/>
      <c r="L507" s="225"/>
      <c r="M507" s="226"/>
      <c r="N507" s="227"/>
      <c r="O507" s="227"/>
      <c r="P507" s="228">
        <f>SUM(P508:P509)</f>
        <v>0</v>
      </c>
      <c r="Q507" s="227"/>
      <c r="R507" s="228">
        <f>SUM(R508:R509)</f>
        <v>0</v>
      </c>
      <c r="S507" s="227"/>
      <c r="T507" s="229">
        <f>SUM(T508:T509)</f>
        <v>0</v>
      </c>
      <c r="AR507" s="230" t="s">
        <v>87</v>
      </c>
      <c r="AT507" s="231" t="s">
        <v>78</v>
      </c>
      <c r="AU507" s="231" t="s">
        <v>87</v>
      </c>
      <c r="AY507" s="230" t="s">
        <v>162</v>
      </c>
      <c r="BK507" s="232">
        <f>SUM(BK508:BK509)</f>
        <v>0</v>
      </c>
    </row>
    <row r="508" s="1" customFormat="1" ht="38.25" customHeight="1">
      <c r="B508" s="48"/>
      <c r="C508" s="235" t="s">
        <v>1202</v>
      </c>
      <c r="D508" s="235" t="s">
        <v>165</v>
      </c>
      <c r="E508" s="236" t="s">
        <v>1203</v>
      </c>
      <c r="F508" s="237" t="s">
        <v>1204</v>
      </c>
      <c r="G508" s="238" t="s">
        <v>845</v>
      </c>
      <c r="H508" s="239">
        <v>56.229999999999997</v>
      </c>
      <c r="I508" s="240"/>
      <c r="J508" s="239">
        <f>ROUND(I508*H508,1)</f>
        <v>0</v>
      </c>
      <c r="K508" s="237" t="s">
        <v>239</v>
      </c>
      <c r="L508" s="74"/>
      <c r="M508" s="241" t="s">
        <v>36</v>
      </c>
      <c r="N508" s="242" t="s">
        <v>50</v>
      </c>
      <c r="O508" s="49"/>
      <c r="P508" s="243">
        <f>O508*H508</f>
        <v>0</v>
      </c>
      <c r="Q508" s="243">
        <v>0</v>
      </c>
      <c r="R508" s="243">
        <f>Q508*H508</f>
        <v>0</v>
      </c>
      <c r="S508" s="243">
        <v>0</v>
      </c>
      <c r="T508" s="244">
        <f>S508*H508</f>
        <v>0</v>
      </c>
      <c r="AR508" s="25" t="s">
        <v>179</v>
      </c>
      <c r="AT508" s="25" t="s">
        <v>165</v>
      </c>
      <c r="AU508" s="25" t="s">
        <v>89</v>
      </c>
      <c r="AY508" s="25" t="s">
        <v>162</v>
      </c>
      <c r="BE508" s="245">
        <f>IF(N508="základní",J508,0)</f>
        <v>0</v>
      </c>
      <c r="BF508" s="245">
        <f>IF(N508="snížená",J508,0)</f>
        <v>0</v>
      </c>
      <c r="BG508" s="245">
        <f>IF(N508="zákl. přenesená",J508,0)</f>
        <v>0</v>
      </c>
      <c r="BH508" s="245">
        <f>IF(N508="sníž. přenesená",J508,0)</f>
        <v>0</v>
      </c>
      <c r="BI508" s="245">
        <f>IF(N508="nulová",J508,0)</f>
        <v>0</v>
      </c>
      <c r="BJ508" s="25" t="s">
        <v>87</v>
      </c>
      <c r="BK508" s="245">
        <f>ROUND(I508*H508,1)</f>
        <v>0</v>
      </c>
      <c r="BL508" s="25" t="s">
        <v>179</v>
      </c>
      <c r="BM508" s="25" t="s">
        <v>1205</v>
      </c>
    </row>
    <row r="509" s="1" customFormat="1" ht="38.25" customHeight="1">
      <c r="B509" s="48"/>
      <c r="C509" s="235" t="s">
        <v>1206</v>
      </c>
      <c r="D509" s="235" t="s">
        <v>165</v>
      </c>
      <c r="E509" s="236" t="s">
        <v>1207</v>
      </c>
      <c r="F509" s="237" t="s">
        <v>1208</v>
      </c>
      <c r="G509" s="238" t="s">
        <v>845</v>
      </c>
      <c r="H509" s="239">
        <v>56.229999999999997</v>
      </c>
      <c r="I509" s="240"/>
      <c r="J509" s="239">
        <f>ROUND(I509*H509,1)</f>
        <v>0</v>
      </c>
      <c r="K509" s="237" t="s">
        <v>239</v>
      </c>
      <c r="L509" s="74"/>
      <c r="M509" s="241" t="s">
        <v>36</v>
      </c>
      <c r="N509" s="242" t="s">
        <v>50</v>
      </c>
      <c r="O509" s="49"/>
      <c r="P509" s="243">
        <f>O509*H509</f>
        <v>0</v>
      </c>
      <c r="Q509" s="243">
        <v>0</v>
      </c>
      <c r="R509" s="243">
        <f>Q509*H509</f>
        <v>0</v>
      </c>
      <c r="S509" s="243">
        <v>0</v>
      </c>
      <c r="T509" s="244">
        <f>S509*H509</f>
        <v>0</v>
      </c>
      <c r="AR509" s="25" t="s">
        <v>179</v>
      </c>
      <c r="AT509" s="25" t="s">
        <v>165</v>
      </c>
      <c r="AU509" s="25" t="s">
        <v>89</v>
      </c>
      <c r="AY509" s="25" t="s">
        <v>162</v>
      </c>
      <c r="BE509" s="245">
        <f>IF(N509="základní",J509,0)</f>
        <v>0</v>
      </c>
      <c r="BF509" s="245">
        <f>IF(N509="snížená",J509,0)</f>
        <v>0</v>
      </c>
      <c r="BG509" s="245">
        <f>IF(N509="zákl. přenesená",J509,0)</f>
        <v>0</v>
      </c>
      <c r="BH509" s="245">
        <f>IF(N509="sníž. přenesená",J509,0)</f>
        <v>0</v>
      </c>
      <c r="BI509" s="245">
        <f>IF(N509="nulová",J509,0)</f>
        <v>0</v>
      </c>
      <c r="BJ509" s="25" t="s">
        <v>87</v>
      </c>
      <c r="BK509" s="245">
        <f>ROUND(I509*H509,1)</f>
        <v>0</v>
      </c>
      <c r="BL509" s="25" t="s">
        <v>179</v>
      </c>
      <c r="BM509" s="25" t="s">
        <v>1209</v>
      </c>
    </row>
    <row r="510" s="11" customFormat="1" ht="37.44001" customHeight="1">
      <c r="B510" s="219"/>
      <c r="C510" s="220"/>
      <c r="D510" s="221" t="s">
        <v>78</v>
      </c>
      <c r="E510" s="222" t="s">
        <v>159</v>
      </c>
      <c r="F510" s="222" t="s">
        <v>160</v>
      </c>
      <c r="G510" s="220"/>
      <c r="H510" s="220"/>
      <c r="I510" s="223"/>
      <c r="J510" s="224">
        <f>BK510</f>
        <v>0</v>
      </c>
      <c r="K510" s="220"/>
      <c r="L510" s="225"/>
      <c r="M510" s="226"/>
      <c r="N510" s="227"/>
      <c r="O510" s="227"/>
      <c r="P510" s="228">
        <f>P511</f>
        <v>0</v>
      </c>
      <c r="Q510" s="227"/>
      <c r="R510" s="228">
        <f>R511</f>
        <v>2.5635000000000003</v>
      </c>
      <c r="S510" s="227"/>
      <c r="T510" s="229">
        <f>T511</f>
        <v>0</v>
      </c>
      <c r="AR510" s="230" t="s">
        <v>161</v>
      </c>
      <c r="AT510" s="231" t="s">
        <v>78</v>
      </c>
      <c r="AU510" s="231" t="s">
        <v>79</v>
      </c>
      <c r="AY510" s="230" t="s">
        <v>162</v>
      </c>
      <c r="BK510" s="232">
        <f>BK511</f>
        <v>0</v>
      </c>
    </row>
    <row r="511" s="11" customFormat="1" ht="19.92" customHeight="1">
      <c r="B511" s="219"/>
      <c r="C511" s="220"/>
      <c r="D511" s="221" t="s">
        <v>78</v>
      </c>
      <c r="E511" s="233" t="s">
        <v>609</v>
      </c>
      <c r="F511" s="233" t="s">
        <v>610</v>
      </c>
      <c r="G511" s="220"/>
      <c r="H511" s="220"/>
      <c r="I511" s="223"/>
      <c r="J511" s="234">
        <f>BK511</f>
        <v>0</v>
      </c>
      <c r="K511" s="220"/>
      <c r="L511" s="225"/>
      <c r="M511" s="226"/>
      <c r="N511" s="227"/>
      <c r="O511" s="227"/>
      <c r="P511" s="228">
        <f>SUM(P512:P515)</f>
        <v>0</v>
      </c>
      <c r="Q511" s="227"/>
      <c r="R511" s="228">
        <f>SUM(R512:R515)</f>
        <v>2.5635000000000003</v>
      </c>
      <c r="S511" s="227"/>
      <c r="T511" s="229">
        <f>SUM(T512:T515)</f>
        <v>0</v>
      </c>
      <c r="AR511" s="230" t="s">
        <v>161</v>
      </c>
      <c r="AT511" s="231" t="s">
        <v>78</v>
      </c>
      <c r="AU511" s="231" t="s">
        <v>87</v>
      </c>
      <c r="AY511" s="230" t="s">
        <v>162</v>
      </c>
      <c r="BK511" s="232">
        <f>SUM(BK512:BK515)</f>
        <v>0</v>
      </c>
    </row>
    <row r="512" s="1" customFormat="1" ht="16.5" customHeight="1">
      <c r="B512" s="48"/>
      <c r="C512" s="235" t="s">
        <v>1210</v>
      </c>
      <c r="D512" s="235" t="s">
        <v>165</v>
      </c>
      <c r="E512" s="236" t="s">
        <v>1211</v>
      </c>
      <c r="F512" s="237" t="s">
        <v>1212</v>
      </c>
      <c r="G512" s="238" t="s">
        <v>1213</v>
      </c>
      <c r="H512" s="239">
        <v>3</v>
      </c>
      <c r="I512" s="240"/>
      <c r="J512" s="239">
        <f>ROUND(I512*H512,1)</f>
        <v>0</v>
      </c>
      <c r="K512" s="237" t="s">
        <v>239</v>
      </c>
      <c r="L512" s="74"/>
      <c r="M512" s="241" t="s">
        <v>36</v>
      </c>
      <c r="N512" s="242" t="s">
        <v>50</v>
      </c>
      <c r="O512" s="49"/>
      <c r="P512" s="243">
        <f>O512*H512</f>
        <v>0</v>
      </c>
      <c r="Q512" s="243">
        <v>0.0099000000000000008</v>
      </c>
      <c r="R512" s="243">
        <f>Q512*H512</f>
        <v>0.029700000000000004</v>
      </c>
      <c r="S512" s="243">
        <v>0</v>
      </c>
      <c r="T512" s="244">
        <f>S512*H512</f>
        <v>0</v>
      </c>
      <c r="AR512" s="25" t="s">
        <v>169</v>
      </c>
      <c r="AT512" s="25" t="s">
        <v>165</v>
      </c>
      <c r="AU512" s="25" t="s">
        <v>89</v>
      </c>
      <c r="AY512" s="25" t="s">
        <v>162</v>
      </c>
      <c r="BE512" s="245">
        <f>IF(N512="základní",J512,0)</f>
        <v>0</v>
      </c>
      <c r="BF512" s="245">
        <f>IF(N512="snížená",J512,0)</f>
        <v>0</v>
      </c>
      <c r="BG512" s="245">
        <f>IF(N512="zákl. přenesená",J512,0)</f>
        <v>0</v>
      </c>
      <c r="BH512" s="245">
        <f>IF(N512="sníž. přenesená",J512,0)</f>
        <v>0</v>
      </c>
      <c r="BI512" s="245">
        <f>IF(N512="nulová",J512,0)</f>
        <v>0</v>
      </c>
      <c r="BJ512" s="25" t="s">
        <v>87</v>
      </c>
      <c r="BK512" s="245">
        <f>ROUND(I512*H512,1)</f>
        <v>0</v>
      </c>
      <c r="BL512" s="25" t="s">
        <v>169</v>
      </c>
      <c r="BM512" s="25" t="s">
        <v>1214</v>
      </c>
    </row>
    <row r="513" s="12" customFormat="1">
      <c r="B513" s="246"/>
      <c r="C513" s="247"/>
      <c r="D513" s="248" t="s">
        <v>171</v>
      </c>
      <c r="E513" s="249" t="s">
        <v>36</v>
      </c>
      <c r="F513" s="250" t="s">
        <v>1215</v>
      </c>
      <c r="G513" s="247"/>
      <c r="H513" s="251">
        <v>3</v>
      </c>
      <c r="I513" s="252"/>
      <c r="J513" s="247"/>
      <c r="K513" s="247"/>
      <c r="L513" s="253"/>
      <c r="M513" s="254"/>
      <c r="N513" s="255"/>
      <c r="O513" s="255"/>
      <c r="P513" s="255"/>
      <c r="Q513" s="255"/>
      <c r="R513" s="255"/>
      <c r="S513" s="255"/>
      <c r="T513" s="256"/>
      <c r="AT513" s="257" t="s">
        <v>171</v>
      </c>
      <c r="AU513" s="257" t="s">
        <v>89</v>
      </c>
      <c r="AV513" s="12" t="s">
        <v>89</v>
      </c>
      <c r="AW513" s="12" t="s">
        <v>42</v>
      </c>
      <c r="AX513" s="12" t="s">
        <v>87</v>
      </c>
      <c r="AY513" s="257" t="s">
        <v>162</v>
      </c>
    </row>
    <row r="514" s="1" customFormat="1" ht="25.5" customHeight="1">
      <c r="B514" s="48"/>
      <c r="C514" s="235" t="s">
        <v>1216</v>
      </c>
      <c r="D514" s="235" t="s">
        <v>165</v>
      </c>
      <c r="E514" s="236" t="s">
        <v>1217</v>
      </c>
      <c r="F514" s="237" t="s">
        <v>1218</v>
      </c>
      <c r="G514" s="238" t="s">
        <v>174</v>
      </c>
      <c r="H514" s="239">
        <v>24</v>
      </c>
      <c r="I514" s="240"/>
      <c r="J514" s="239">
        <f>ROUND(I514*H514,1)</f>
        <v>0</v>
      </c>
      <c r="K514" s="237" t="s">
        <v>239</v>
      </c>
      <c r="L514" s="74"/>
      <c r="M514" s="241" t="s">
        <v>36</v>
      </c>
      <c r="N514" s="242" t="s">
        <v>50</v>
      </c>
      <c r="O514" s="49"/>
      <c r="P514" s="243">
        <f>O514*H514</f>
        <v>0</v>
      </c>
      <c r="Q514" s="243">
        <v>0.105575</v>
      </c>
      <c r="R514" s="243">
        <f>Q514*H514</f>
        <v>2.5338000000000003</v>
      </c>
      <c r="S514" s="243">
        <v>0</v>
      </c>
      <c r="T514" s="244">
        <f>S514*H514</f>
        <v>0</v>
      </c>
      <c r="AR514" s="25" t="s">
        <v>169</v>
      </c>
      <c r="AT514" s="25" t="s">
        <v>165</v>
      </c>
      <c r="AU514" s="25" t="s">
        <v>89</v>
      </c>
      <c r="AY514" s="25" t="s">
        <v>162</v>
      </c>
      <c r="BE514" s="245">
        <f>IF(N514="základní",J514,0)</f>
        <v>0</v>
      </c>
      <c r="BF514" s="245">
        <f>IF(N514="snížená",J514,0)</f>
        <v>0</v>
      </c>
      <c r="BG514" s="245">
        <f>IF(N514="zákl. přenesená",J514,0)</f>
        <v>0</v>
      </c>
      <c r="BH514" s="245">
        <f>IF(N514="sníž. přenesená",J514,0)</f>
        <v>0</v>
      </c>
      <c r="BI514" s="245">
        <f>IF(N514="nulová",J514,0)</f>
        <v>0</v>
      </c>
      <c r="BJ514" s="25" t="s">
        <v>87</v>
      </c>
      <c r="BK514" s="245">
        <f>ROUND(I514*H514,1)</f>
        <v>0</v>
      </c>
      <c r="BL514" s="25" t="s">
        <v>169</v>
      </c>
      <c r="BM514" s="25" t="s">
        <v>1219</v>
      </c>
    </row>
    <row r="515" s="12" customFormat="1">
      <c r="B515" s="246"/>
      <c r="C515" s="247"/>
      <c r="D515" s="248" t="s">
        <v>171</v>
      </c>
      <c r="E515" s="249" t="s">
        <v>36</v>
      </c>
      <c r="F515" s="250" t="s">
        <v>332</v>
      </c>
      <c r="G515" s="247"/>
      <c r="H515" s="251">
        <v>24</v>
      </c>
      <c r="I515" s="252"/>
      <c r="J515" s="247"/>
      <c r="K515" s="247"/>
      <c r="L515" s="253"/>
      <c r="M515" s="258"/>
      <c r="N515" s="259"/>
      <c r="O515" s="259"/>
      <c r="P515" s="259"/>
      <c r="Q515" s="259"/>
      <c r="R515" s="259"/>
      <c r="S515" s="259"/>
      <c r="T515" s="260"/>
      <c r="AT515" s="257" t="s">
        <v>171</v>
      </c>
      <c r="AU515" s="257" t="s">
        <v>89</v>
      </c>
      <c r="AV515" s="12" t="s">
        <v>89</v>
      </c>
      <c r="AW515" s="12" t="s">
        <v>42</v>
      </c>
      <c r="AX515" s="12" t="s">
        <v>87</v>
      </c>
      <c r="AY515" s="257" t="s">
        <v>162</v>
      </c>
    </row>
    <row r="516" s="1" customFormat="1" ht="6.96" customHeight="1">
      <c r="B516" s="69"/>
      <c r="C516" s="70"/>
      <c r="D516" s="70"/>
      <c r="E516" s="70"/>
      <c r="F516" s="70"/>
      <c r="G516" s="70"/>
      <c r="H516" s="70"/>
      <c r="I516" s="180"/>
      <c r="J516" s="70"/>
      <c r="K516" s="70"/>
      <c r="L516" s="74"/>
    </row>
  </sheetData>
  <sheetProtection sheet="1" autoFilter="0" formatColumns="0" formatRows="0" objects="1" scenarios="1" spinCount="100000" saltValue="LW5EqBaAP6f2UZaSINl895canvEqYtRR9pbxSqRRhlLEUsz3mysRkS0qr4jbPj8Ks2aEUiV17Sfu4AJyVud70w==" hashValue="aAlxA6RWJ1OAZ9lWUXBnuxF5sgad82/Ht7oVMfJnLl+fdTCofDuCBrBoHCI3XS9p5Kwxs4FRgtCu8A5d6LwU5A==" algorithmName="SHA-512" password="CC35"/>
  <autoFilter ref="C92:K515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81:H81"/>
    <mergeCell ref="E83:H83"/>
    <mergeCell ref="E85:H85"/>
    <mergeCell ref="G1:H1"/>
    <mergeCell ref="L2:V2"/>
  </mergeCells>
  <hyperlinks>
    <hyperlink ref="F1:G1" location="C2" display="1) Krycí list soupisu"/>
    <hyperlink ref="G1:H1" location="C58" display="2) Rekapitulace"/>
    <hyperlink ref="J1" location="C9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102</v>
      </c>
      <c r="AZ2" s="280" t="s">
        <v>1220</v>
      </c>
      <c r="BA2" s="280" t="s">
        <v>36</v>
      </c>
      <c r="BB2" s="280" t="s">
        <v>36</v>
      </c>
      <c r="BC2" s="280" t="s">
        <v>1221</v>
      </c>
      <c r="BD2" s="280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  <c r="AZ3" s="280" t="s">
        <v>1222</v>
      </c>
      <c r="BA3" s="280" t="s">
        <v>36</v>
      </c>
      <c r="BB3" s="280" t="s">
        <v>36</v>
      </c>
      <c r="BC3" s="280" t="s">
        <v>1223</v>
      </c>
      <c r="BD3" s="280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  <c r="AZ4" s="280" t="s">
        <v>1224</v>
      </c>
      <c r="BA4" s="280" t="s">
        <v>36</v>
      </c>
      <c r="BB4" s="280" t="s">
        <v>36</v>
      </c>
      <c r="BC4" s="280" t="s">
        <v>1225</v>
      </c>
      <c r="BD4" s="280" t="s">
        <v>89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  <c r="AZ5" s="280" t="s">
        <v>1226</v>
      </c>
      <c r="BA5" s="280" t="s">
        <v>36</v>
      </c>
      <c r="BB5" s="280" t="s">
        <v>36</v>
      </c>
      <c r="BC5" s="280" t="s">
        <v>1227</v>
      </c>
      <c r="BD5" s="280" t="s">
        <v>89</v>
      </c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  <c r="AZ6" s="280" t="s">
        <v>1228</v>
      </c>
      <c r="BA6" s="280" t="s">
        <v>36</v>
      </c>
      <c r="BB6" s="280" t="s">
        <v>36</v>
      </c>
      <c r="BC6" s="280" t="s">
        <v>1229</v>
      </c>
      <c r="BD6" s="280" t="s">
        <v>89</v>
      </c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  <c r="AZ7" s="280" t="s">
        <v>656</v>
      </c>
      <c r="BA7" s="280" t="s">
        <v>36</v>
      </c>
      <c r="BB7" s="280" t="s">
        <v>36</v>
      </c>
      <c r="BC7" s="280" t="s">
        <v>1230</v>
      </c>
      <c r="BD7" s="280" t="s">
        <v>89</v>
      </c>
    </row>
    <row r="8">
      <c r="B8" s="29"/>
      <c r="C8" s="30"/>
      <c r="D8" s="41" t="s">
        <v>136</v>
      </c>
      <c r="E8" s="30"/>
      <c r="F8" s="30"/>
      <c r="G8" s="30"/>
      <c r="H8" s="30"/>
      <c r="I8" s="156"/>
      <c r="J8" s="30"/>
      <c r="K8" s="32"/>
      <c r="AZ8" s="280" t="s">
        <v>1231</v>
      </c>
      <c r="BA8" s="280" t="s">
        <v>1232</v>
      </c>
      <c r="BB8" s="280" t="s">
        <v>36</v>
      </c>
      <c r="BC8" s="280" t="s">
        <v>1233</v>
      </c>
      <c r="BD8" s="280" t="s">
        <v>89</v>
      </c>
    </row>
    <row r="9" s="1" customFormat="1" ht="16.5" customHeight="1">
      <c r="B9" s="48"/>
      <c r="C9" s="49"/>
      <c r="D9" s="49"/>
      <c r="E9" s="157" t="s">
        <v>664</v>
      </c>
      <c r="F9" s="49"/>
      <c r="G9" s="49"/>
      <c r="H9" s="49"/>
      <c r="I9" s="158"/>
      <c r="J9" s="49"/>
      <c r="K9" s="53"/>
      <c r="AZ9" s="280" t="s">
        <v>1234</v>
      </c>
      <c r="BA9" s="280" t="s">
        <v>36</v>
      </c>
      <c r="BB9" s="280" t="s">
        <v>36</v>
      </c>
      <c r="BC9" s="280" t="s">
        <v>1235</v>
      </c>
      <c r="BD9" s="280" t="s">
        <v>89</v>
      </c>
    </row>
    <row r="10" s="1" customFormat="1">
      <c r="B10" s="48"/>
      <c r="C10" s="49"/>
      <c r="D10" s="41" t="s">
        <v>665</v>
      </c>
      <c r="E10" s="49"/>
      <c r="F10" s="49"/>
      <c r="G10" s="49"/>
      <c r="H10" s="49"/>
      <c r="I10" s="158"/>
      <c r="J10" s="49"/>
      <c r="K10" s="53"/>
      <c r="AZ10" s="280" t="s">
        <v>1236</v>
      </c>
      <c r="BA10" s="280" t="s">
        <v>1237</v>
      </c>
      <c r="BB10" s="280" t="s">
        <v>36</v>
      </c>
      <c r="BC10" s="280" t="s">
        <v>1238</v>
      </c>
      <c r="BD10" s="280" t="s">
        <v>89</v>
      </c>
    </row>
    <row r="11" s="1" customFormat="1" ht="36.96" customHeight="1">
      <c r="B11" s="48"/>
      <c r="C11" s="49"/>
      <c r="D11" s="49"/>
      <c r="E11" s="159" t="s">
        <v>1239</v>
      </c>
      <c r="F11" s="49"/>
      <c r="G11" s="49"/>
      <c r="H11" s="49"/>
      <c r="I11" s="158"/>
      <c r="J11" s="49"/>
      <c r="K11" s="53"/>
      <c r="AZ11" s="280" t="s">
        <v>1240</v>
      </c>
      <c r="BA11" s="280" t="s">
        <v>36</v>
      </c>
      <c r="BB11" s="280" t="s">
        <v>36</v>
      </c>
      <c r="BC11" s="280" t="s">
        <v>1241</v>
      </c>
      <c r="BD11" s="280" t="s">
        <v>89</v>
      </c>
    </row>
    <row r="12" s="1" customFormat="1">
      <c r="B12" s="48"/>
      <c r="C12" s="49"/>
      <c r="D12" s="49"/>
      <c r="E12" s="49"/>
      <c r="F12" s="49"/>
      <c r="G12" s="49"/>
      <c r="H12" s="49"/>
      <c r="I12" s="158"/>
      <c r="J12" s="49"/>
      <c r="K12" s="53"/>
      <c r="AZ12" s="280" t="s">
        <v>1242</v>
      </c>
      <c r="BA12" s="280" t="s">
        <v>36</v>
      </c>
      <c r="BB12" s="280" t="s">
        <v>36</v>
      </c>
      <c r="BC12" s="280" t="s">
        <v>1243</v>
      </c>
      <c r="BD12" s="280" t="s">
        <v>89</v>
      </c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0" t="s">
        <v>22</v>
      </c>
      <c r="J13" s="36" t="s">
        <v>36</v>
      </c>
      <c r="K13" s="53"/>
      <c r="AZ13" s="280" t="s">
        <v>1244</v>
      </c>
      <c r="BA13" s="280" t="s">
        <v>36</v>
      </c>
      <c r="BB13" s="280" t="s">
        <v>36</v>
      </c>
      <c r="BC13" s="280" t="s">
        <v>476</v>
      </c>
      <c r="BD13" s="280" t="s">
        <v>89</v>
      </c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0" t="s">
        <v>26</v>
      </c>
      <c r="J14" s="161" t="str">
        <f>'Rekapitulace stavby'!AN8</f>
        <v>23. 4. 2018</v>
      </c>
      <c r="K14" s="53"/>
      <c r="AZ14" s="280" t="s">
        <v>1245</v>
      </c>
      <c r="BA14" s="280" t="s">
        <v>1246</v>
      </c>
      <c r="BB14" s="280" t="s">
        <v>36</v>
      </c>
      <c r="BC14" s="280" t="s">
        <v>1247</v>
      </c>
      <c r="BD14" s="280" t="s">
        <v>89</v>
      </c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8"/>
      <c r="J15" s="49"/>
      <c r="K15" s="53"/>
      <c r="AZ15" s="280" t="s">
        <v>1248</v>
      </c>
      <c r="BA15" s="280" t="s">
        <v>36</v>
      </c>
      <c r="BB15" s="280" t="s">
        <v>36</v>
      </c>
      <c r="BC15" s="280" t="s">
        <v>1249</v>
      </c>
      <c r="BD15" s="280" t="s">
        <v>89</v>
      </c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0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25</v>
      </c>
      <c r="F17" s="49"/>
      <c r="G17" s="49"/>
      <c r="H17" s="49"/>
      <c r="I17" s="160" t="s">
        <v>35</v>
      </c>
      <c r="J17" s="36" t="s">
        <v>36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8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0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0" t="s">
        <v>35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8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0" t="s">
        <v>33</v>
      </c>
      <c r="J22" s="36" t="s">
        <v>40</v>
      </c>
      <c r="K22" s="53"/>
    </row>
    <row r="23" s="1" customFormat="1" ht="18" customHeight="1">
      <c r="B23" s="48"/>
      <c r="C23" s="49"/>
      <c r="D23" s="49"/>
      <c r="E23" s="36" t="s">
        <v>41</v>
      </c>
      <c r="F23" s="49"/>
      <c r="G23" s="49"/>
      <c r="H23" s="49"/>
      <c r="I23" s="160" t="s">
        <v>35</v>
      </c>
      <c r="J23" s="36" t="s">
        <v>36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8"/>
      <c r="J24" s="49"/>
      <c r="K24" s="53"/>
    </row>
    <row r="25" s="1" customFormat="1" ht="14.4" customHeight="1">
      <c r="B25" s="48"/>
      <c r="C25" s="49"/>
      <c r="D25" s="41" t="s">
        <v>43</v>
      </c>
      <c r="E25" s="49"/>
      <c r="F25" s="49"/>
      <c r="G25" s="49"/>
      <c r="H25" s="49"/>
      <c r="I25" s="158"/>
      <c r="J25" s="49"/>
      <c r="K25" s="53"/>
    </row>
    <row r="26" s="7" customFormat="1" ht="16.5" customHeight="1">
      <c r="B26" s="162"/>
      <c r="C26" s="163"/>
      <c r="D26" s="163"/>
      <c r="E26" s="46" t="s">
        <v>36</v>
      </c>
      <c r="F26" s="46"/>
      <c r="G26" s="46"/>
      <c r="H26" s="46"/>
      <c r="I26" s="164"/>
      <c r="J26" s="163"/>
      <c r="K26" s="165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8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25.44" customHeight="1">
      <c r="B29" s="48"/>
      <c r="C29" s="49"/>
      <c r="D29" s="168" t="s">
        <v>45</v>
      </c>
      <c r="E29" s="49"/>
      <c r="F29" s="49"/>
      <c r="G29" s="49"/>
      <c r="H29" s="49"/>
      <c r="I29" s="158"/>
      <c r="J29" s="169">
        <f>ROUND(J91,1)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6"/>
      <c r="J30" s="108"/>
      <c r="K30" s="167"/>
    </row>
    <row r="31" s="1" customFormat="1" ht="14.4" customHeight="1">
      <c r="B31" s="48"/>
      <c r="C31" s="49"/>
      <c r="D31" s="49"/>
      <c r="E31" s="49"/>
      <c r="F31" s="54" t="s">
        <v>47</v>
      </c>
      <c r="G31" s="49"/>
      <c r="H31" s="49"/>
      <c r="I31" s="170" t="s">
        <v>46</v>
      </c>
      <c r="J31" s="54" t="s">
        <v>48</v>
      </c>
      <c r="K31" s="53"/>
    </row>
    <row r="32" s="1" customFormat="1" ht="14.4" customHeight="1">
      <c r="B32" s="48"/>
      <c r="C32" s="49"/>
      <c r="D32" s="57" t="s">
        <v>49</v>
      </c>
      <c r="E32" s="57" t="s">
        <v>50</v>
      </c>
      <c r="F32" s="171">
        <f>ROUND(SUM(BE91:BE384), 1)</f>
        <v>0</v>
      </c>
      <c r="G32" s="49"/>
      <c r="H32" s="49"/>
      <c r="I32" s="172">
        <v>0.20999999999999999</v>
      </c>
      <c r="J32" s="171">
        <f>ROUND(ROUND((SUM(BE91:BE384)), 1)*I32, 2)</f>
        <v>0</v>
      </c>
      <c r="K32" s="53"/>
    </row>
    <row r="33" s="1" customFormat="1" ht="14.4" customHeight="1">
      <c r="B33" s="48"/>
      <c r="C33" s="49"/>
      <c r="D33" s="49"/>
      <c r="E33" s="57" t="s">
        <v>51</v>
      </c>
      <c r="F33" s="171">
        <f>ROUND(SUM(BF91:BF384), 1)</f>
        <v>0</v>
      </c>
      <c r="G33" s="49"/>
      <c r="H33" s="49"/>
      <c r="I33" s="172">
        <v>0.14999999999999999</v>
      </c>
      <c r="J33" s="171">
        <f>ROUND(ROUND((SUM(BF91:BF384)), 1)*I33, 2)</f>
        <v>0</v>
      </c>
      <c r="K33" s="53"/>
    </row>
    <row r="34" hidden="1" s="1" customFormat="1" ht="14.4" customHeight="1">
      <c r="B34" s="48"/>
      <c r="C34" s="49"/>
      <c r="D34" s="49"/>
      <c r="E34" s="57" t="s">
        <v>52</v>
      </c>
      <c r="F34" s="171">
        <f>ROUND(SUM(BG91:BG384), 1)</f>
        <v>0</v>
      </c>
      <c r="G34" s="49"/>
      <c r="H34" s="49"/>
      <c r="I34" s="172">
        <v>0.20999999999999999</v>
      </c>
      <c r="J34" s="171">
        <v>0</v>
      </c>
      <c r="K34" s="53"/>
    </row>
    <row r="35" hidden="1" s="1" customFormat="1" ht="14.4" customHeight="1">
      <c r="B35" s="48"/>
      <c r="C35" s="49"/>
      <c r="D35" s="49"/>
      <c r="E35" s="57" t="s">
        <v>53</v>
      </c>
      <c r="F35" s="171">
        <f>ROUND(SUM(BH91:BH384), 1)</f>
        <v>0</v>
      </c>
      <c r="G35" s="49"/>
      <c r="H35" s="49"/>
      <c r="I35" s="172">
        <v>0.14999999999999999</v>
      </c>
      <c r="J35" s="171">
        <v>0</v>
      </c>
      <c r="K35" s="53"/>
    </row>
    <row r="36" hidden="1" s="1" customFormat="1" ht="14.4" customHeight="1">
      <c r="B36" s="48"/>
      <c r="C36" s="49"/>
      <c r="D36" s="49"/>
      <c r="E36" s="57" t="s">
        <v>54</v>
      </c>
      <c r="F36" s="171">
        <f>ROUND(SUM(BI91:BI384), 1)</f>
        <v>0</v>
      </c>
      <c r="G36" s="49"/>
      <c r="H36" s="49"/>
      <c r="I36" s="172">
        <v>0</v>
      </c>
      <c r="J36" s="171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8"/>
      <c r="J37" s="49"/>
      <c r="K37" s="53"/>
    </row>
    <row r="38" s="1" customFormat="1" ht="25.44" customHeight="1">
      <c r="B38" s="48"/>
      <c r="C38" s="173"/>
      <c r="D38" s="174" t="s">
        <v>55</v>
      </c>
      <c r="E38" s="100"/>
      <c r="F38" s="100"/>
      <c r="G38" s="175" t="s">
        <v>56</v>
      </c>
      <c r="H38" s="176" t="s">
        <v>57</v>
      </c>
      <c r="I38" s="177"/>
      <c r="J38" s="178">
        <f>SUM(J29:J36)</f>
        <v>0</v>
      </c>
      <c r="K38" s="179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0"/>
      <c r="J39" s="70"/>
      <c r="K39" s="71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8"/>
      <c r="C44" s="31" t="s">
        <v>138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8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6.5" customHeight="1">
      <c r="B47" s="48"/>
      <c r="C47" s="49"/>
      <c r="D47" s="49"/>
      <c r="E47" s="157" t="str">
        <f>E7</f>
        <v>Vrátkov - splašková kanalizace a ČOV</v>
      </c>
      <c r="F47" s="41"/>
      <c r="G47" s="41"/>
      <c r="H47" s="41"/>
      <c r="I47" s="158"/>
      <c r="J47" s="49"/>
      <c r="K47" s="53"/>
    </row>
    <row r="48">
      <c r="B48" s="29"/>
      <c r="C48" s="41" t="s">
        <v>136</v>
      </c>
      <c r="D48" s="30"/>
      <c r="E48" s="30"/>
      <c r="F48" s="30"/>
      <c r="G48" s="30"/>
      <c r="H48" s="30"/>
      <c r="I48" s="156"/>
      <c r="J48" s="30"/>
      <c r="K48" s="32"/>
    </row>
    <row r="49" s="1" customFormat="1" ht="16.5" customHeight="1">
      <c r="B49" s="48"/>
      <c r="C49" s="49"/>
      <c r="D49" s="49"/>
      <c r="E49" s="157" t="s">
        <v>664</v>
      </c>
      <c r="F49" s="49"/>
      <c r="G49" s="49"/>
      <c r="H49" s="49"/>
      <c r="I49" s="158"/>
      <c r="J49" s="49"/>
      <c r="K49" s="53"/>
    </row>
    <row r="50" s="1" customFormat="1" ht="14.4" customHeight="1">
      <c r="B50" s="48"/>
      <c r="C50" s="41" t="s">
        <v>665</v>
      </c>
      <c r="D50" s="49"/>
      <c r="E50" s="49"/>
      <c r="F50" s="49"/>
      <c r="G50" s="49"/>
      <c r="H50" s="49"/>
      <c r="I50" s="158"/>
      <c r="J50" s="49"/>
      <c r="K50" s="53"/>
    </row>
    <row r="51" s="1" customFormat="1" ht="17.25" customHeight="1">
      <c r="B51" s="48"/>
      <c r="C51" s="49"/>
      <c r="D51" s="49"/>
      <c r="E51" s="159" t="str">
        <f>E11</f>
        <v>SO 01.2 - Vedlejší tlakové řady</v>
      </c>
      <c r="F51" s="49"/>
      <c r="G51" s="49"/>
      <c r="H51" s="49"/>
      <c r="I51" s="158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8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obec Vrátkov</v>
      </c>
      <c r="G53" s="49"/>
      <c r="H53" s="49"/>
      <c r="I53" s="160" t="s">
        <v>26</v>
      </c>
      <c r="J53" s="161" t="str">
        <f>IF(J14="","",J14)</f>
        <v>23. 4. 2018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8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obec Vrátkov</v>
      </c>
      <c r="G55" s="49"/>
      <c r="H55" s="49"/>
      <c r="I55" s="160" t="s">
        <v>39</v>
      </c>
      <c r="J55" s="46" t="str">
        <f>E23</f>
        <v>Ing. Liběna Knapová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8"/>
      <c r="J56" s="185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8"/>
      <c r="J57" s="49"/>
      <c r="K57" s="53"/>
    </row>
    <row r="58" s="1" customFormat="1" ht="29.28" customHeight="1">
      <c r="B58" s="48"/>
      <c r="C58" s="186" t="s">
        <v>139</v>
      </c>
      <c r="D58" s="173"/>
      <c r="E58" s="173"/>
      <c r="F58" s="173"/>
      <c r="G58" s="173"/>
      <c r="H58" s="173"/>
      <c r="I58" s="187"/>
      <c r="J58" s="188" t="s">
        <v>140</v>
      </c>
      <c r="K58" s="189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29.28" customHeight="1">
      <c r="B60" s="48"/>
      <c r="C60" s="190" t="s">
        <v>141</v>
      </c>
      <c r="D60" s="49"/>
      <c r="E60" s="49"/>
      <c r="F60" s="49"/>
      <c r="G60" s="49"/>
      <c r="H60" s="49"/>
      <c r="I60" s="158"/>
      <c r="J60" s="169">
        <f>J91</f>
        <v>0</v>
      </c>
      <c r="K60" s="53"/>
      <c r="AU60" s="25" t="s">
        <v>142</v>
      </c>
    </row>
    <row r="61" s="8" customFormat="1" ht="24.96" customHeight="1">
      <c r="B61" s="191"/>
      <c r="C61" s="192"/>
      <c r="D61" s="193" t="s">
        <v>227</v>
      </c>
      <c r="E61" s="194"/>
      <c r="F61" s="194"/>
      <c r="G61" s="194"/>
      <c r="H61" s="194"/>
      <c r="I61" s="195"/>
      <c r="J61" s="196">
        <f>J92</f>
        <v>0</v>
      </c>
      <c r="K61" s="197"/>
    </row>
    <row r="62" s="9" customFormat="1" ht="19.92" customHeight="1">
      <c r="B62" s="198"/>
      <c r="C62" s="199"/>
      <c r="D62" s="200" t="s">
        <v>667</v>
      </c>
      <c r="E62" s="201"/>
      <c r="F62" s="201"/>
      <c r="G62" s="201"/>
      <c r="H62" s="201"/>
      <c r="I62" s="202"/>
      <c r="J62" s="203">
        <f>J93</f>
        <v>0</v>
      </c>
      <c r="K62" s="204"/>
    </row>
    <row r="63" s="9" customFormat="1" ht="19.92" customHeight="1">
      <c r="B63" s="198"/>
      <c r="C63" s="199"/>
      <c r="D63" s="200" t="s">
        <v>1250</v>
      </c>
      <c r="E63" s="201"/>
      <c r="F63" s="201"/>
      <c r="G63" s="201"/>
      <c r="H63" s="201"/>
      <c r="I63" s="202"/>
      <c r="J63" s="203">
        <f>J289</f>
        <v>0</v>
      </c>
      <c r="K63" s="204"/>
    </row>
    <row r="64" s="9" customFormat="1" ht="19.92" customHeight="1">
      <c r="B64" s="198"/>
      <c r="C64" s="199"/>
      <c r="D64" s="200" t="s">
        <v>669</v>
      </c>
      <c r="E64" s="201"/>
      <c r="F64" s="201"/>
      <c r="G64" s="201"/>
      <c r="H64" s="201"/>
      <c r="I64" s="202"/>
      <c r="J64" s="203">
        <f>J293</f>
        <v>0</v>
      </c>
      <c r="K64" s="204"/>
    </row>
    <row r="65" s="9" customFormat="1" ht="19.92" customHeight="1">
      <c r="B65" s="198"/>
      <c r="C65" s="199"/>
      <c r="D65" s="200" t="s">
        <v>670</v>
      </c>
      <c r="E65" s="201"/>
      <c r="F65" s="201"/>
      <c r="G65" s="201"/>
      <c r="H65" s="201"/>
      <c r="I65" s="202"/>
      <c r="J65" s="203">
        <f>J306</f>
        <v>0</v>
      </c>
      <c r="K65" s="204"/>
    </row>
    <row r="66" s="9" customFormat="1" ht="19.92" customHeight="1">
      <c r="B66" s="198"/>
      <c r="C66" s="199"/>
      <c r="D66" s="200" t="s">
        <v>671</v>
      </c>
      <c r="E66" s="201"/>
      <c r="F66" s="201"/>
      <c r="G66" s="201"/>
      <c r="H66" s="201"/>
      <c r="I66" s="202"/>
      <c r="J66" s="203">
        <f>J313</f>
        <v>0</v>
      </c>
      <c r="K66" s="204"/>
    </row>
    <row r="67" s="9" customFormat="1" ht="19.92" customHeight="1">
      <c r="B67" s="198"/>
      <c r="C67" s="199"/>
      <c r="D67" s="200" t="s">
        <v>228</v>
      </c>
      <c r="E67" s="201"/>
      <c r="F67" s="201"/>
      <c r="G67" s="201"/>
      <c r="H67" s="201"/>
      <c r="I67" s="202"/>
      <c r="J67" s="203">
        <f>J364</f>
        <v>0</v>
      </c>
      <c r="K67" s="204"/>
    </row>
    <row r="68" s="9" customFormat="1" ht="19.92" customHeight="1">
      <c r="B68" s="198"/>
      <c r="C68" s="199"/>
      <c r="D68" s="200" t="s">
        <v>672</v>
      </c>
      <c r="E68" s="201"/>
      <c r="F68" s="201"/>
      <c r="G68" s="201"/>
      <c r="H68" s="201"/>
      <c r="I68" s="202"/>
      <c r="J68" s="203">
        <f>J370</f>
        <v>0</v>
      </c>
      <c r="K68" s="204"/>
    </row>
    <row r="69" s="9" customFormat="1" ht="19.92" customHeight="1">
      <c r="B69" s="198"/>
      <c r="C69" s="199"/>
      <c r="D69" s="200" t="s">
        <v>673</v>
      </c>
      <c r="E69" s="201"/>
      <c r="F69" s="201"/>
      <c r="G69" s="201"/>
      <c r="H69" s="201"/>
      <c r="I69" s="202"/>
      <c r="J69" s="203">
        <f>J382</f>
        <v>0</v>
      </c>
      <c r="K69" s="204"/>
    </row>
    <row r="70" s="1" customFormat="1" ht="21.84" customHeight="1">
      <c r="B70" s="48"/>
      <c r="C70" s="49"/>
      <c r="D70" s="49"/>
      <c r="E70" s="49"/>
      <c r="F70" s="49"/>
      <c r="G70" s="49"/>
      <c r="H70" s="49"/>
      <c r="I70" s="158"/>
      <c r="J70" s="49"/>
      <c r="K70" s="53"/>
    </row>
    <row r="71" s="1" customFormat="1" ht="6.96" customHeight="1">
      <c r="B71" s="69"/>
      <c r="C71" s="70"/>
      <c r="D71" s="70"/>
      <c r="E71" s="70"/>
      <c r="F71" s="70"/>
      <c r="G71" s="70"/>
      <c r="H71" s="70"/>
      <c r="I71" s="180"/>
      <c r="J71" s="70"/>
      <c r="K71" s="71"/>
    </row>
    <row r="75" s="1" customFormat="1" ht="6.96" customHeight="1">
      <c r="B75" s="72"/>
      <c r="C75" s="73"/>
      <c r="D75" s="73"/>
      <c r="E75" s="73"/>
      <c r="F75" s="73"/>
      <c r="G75" s="73"/>
      <c r="H75" s="73"/>
      <c r="I75" s="183"/>
      <c r="J75" s="73"/>
      <c r="K75" s="73"/>
      <c r="L75" s="74"/>
    </row>
    <row r="76" s="1" customFormat="1" ht="36.96" customHeight="1">
      <c r="B76" s="48"/>
      <c r="C76" s="75" t="s">
        <v>145</v>
      </c>
      <c r="D76" s="76"/>
      <c r="E76" s="76"/>
      <c r="F76" s="76"/>
      <c r="G76" s="76"/>
      <c r="H76" s="76"/>
      <c r="I76" s="205"/>
      <c r="J76" s="76"/>
      <c r="K76" s="76"/>
      <c r="L76" s="74"/>
    </row>
    <row r="77" s="1" customFormat="1" ht="6.96" customHeight="1">
      <c r="B77" s="48"/>
      <c r="C77" s="76"/>
      <c r="D77" s="76"/>
      <c r="E77" s="76"/>
      <c r="F77" s="76"/>
      <c r="G77" s="76"/>
      <c r="H77" s="76"/>
      <c r="I77" s="205"/>
      <c r="J77" s="76"/>
      <c r="K77" s="76"/>
      <c r="L77" s="74"/>
    </row>
    <row r="78" s="1" customFormat="1" ht="14.4" customHeight="1">
      <c r="B78" s="48"/>
      <c r="C78" s="78" t="s">
        <v>18</v>
      </c>
      <c r="D78" s="76"/>
      <c r="E78" s="76"/>
      <c r="F78" s="76"/>
      <c r="G78" s="76"/>
      <c r="H78" s="76"/>
      <c r="I78" s="205"/>
      <c r="J78" s="76"/>
      <c r="K78" s="76"/>
      <c r="L78" s="74"/>
    </row>
    <row r="79" s="1" customFormat="1" ht="16.5" customHeight="1">
      <c r="B79" s="48"/>
      <c r="C79" s="76"/>
      <c r="D79" s="76"/>
      <c r="E79" s="206" t="str">
        <f>E7</f>
        <v>Vrátkov - splašková kanalizace a ČOV</v>
      </c>
      <c r="F79" s="78"/>
      <c r="G79" s="78"/>
      <c r="H79" s="78"/>
      <c r="I79" s="205"/>
      <c r="J79" s="76"/>
      <c r="K79" s="76"/>
      <c r="L79" s="74"/>
    </row>
    <row r="80">
      <c r="B80" s="29"/>
      <c r="C80" s="78" t="s">
        <v>136</v>
      </c>
      <c r="D80" s="281"/>
      <c r="E80" s="281"/>
      <c r="F80" s="281"/>
      <c r="G80" s="281"/>
      <c r="H80" s="281"/>
      <c r="I80" s="150"/>
      <c r="J80" s="281"/>
      <c r="K80" s="281"/>
      <c r="L80" s="282"/>
    </row>
    <row r="81" s="1" customFormat="1" ht="16.5" customHeight="1">
      <c r="B81" s="48"/>
      <c r="C81" s="76"/>
      <c r="D81" s="76"/>
      <c r="E81" s="206" t="s">
        <v>664</v>
      </c>
      <c r="F81" s="76"/>
      <c r="G81" s="76"/>
      <c r="H81" s="76"/>
      <c r="I81" s="205"/>
      <c r="J81" s="76"/>
      <c r="K81" s="76"/>
      <c r="L81" s="74"/>
    </row>
    <row r="82" s="1" customFormat="1" ht="14.4" customHeight="1">
      <c r="B82" s="48"/>
      <c r="C82" s="78" t="s">
        <v>665</v>
      </c>
      <c r="D82" s="76"/>
      <c r="E82" s="76"/>
      <c r="F82" s="76"/>
      <c r="G82" s="76"/>
      <c r="H82" s="76"/>
      <c r="I82" s="205"/>
      <c r="J82" s="76"/>
      <c r="K82" s="76"/>
      <c r="L82" s="74"/>
    </row>
    <row r="83" s="1" customFormat="1" ht="17.25" customHeight="1">
      <c r="B83" s="48"/>
      <c r="C83" s="76"/>
      <c r="D83" s="76"/>
      <c r="E83" s="84" t="str">
        <f>E11</f>
        <v>SO 01.2 - Vedlejší tlakové řady</v>
      </c>
      <c r="F83" s="76"/>
      <c r="G83" s="76"/>
      <c r="H83" s="76"/>
      <c r="I83" s="205"/>
      <c r="J83" s="76"/>
      <c r="K83" s="76"/>
      <c r="L83" s="74"/>
    </row>
    <row r="84" s="1" customFormat="1" ht="6.96" customHeight="1">
      <c r="B84" s="48"/>
      <c r="C84" s="76"/>
      <c r="D84" s="76"/>
      <c r="E84" s="76"/>
      <c r="F84" s="76"/>
      <c r="G84" s="76"/>
      <c r="H84" s="76"/>
      <c r="I84" s="205"/>
      <c r="J84" s="76"/>
      <c r="K84" s="76"/>
      <c r="L84" s="74"/>
    </row>
    <row r="85" s="1" customFormat="1" ht="18" customHeight="1">
      <c r="B85" s="48"/>
      <c r="C85" s="78" t="s">
        <v>24</v>
      </c>
      <c r="D85" s="76"/>
      <c r="E85" s="76"/>
      <c r="F85" s="207" t="str">
        <f>F14</f>
        <v>obec Vrátkov</v>
      </c>
      <c r="G85" s="76"/>
      <c r="H85" s="76"/>
      <c r="I85" s="208" t="s">
        <v>26</v>
      </c>
      <c r="J85" s="87" t="str">
        <f>IF(J14="","",J14)</f>
        <v>23. 4. 2018</v>
      </c>
      <c r="K85" s="76"/>
      <c r="L85" s="74"/>
    </row>
    <row r="86" s="1" customFormat="1" ht="6.96" customHeight="1">
      <c r="B86" s="48"/>
      <c r="C86" s="76"/>
      <c r="D86" s="76"/>
      <c r="E86" s="76"/>
      <c r="F86" s="76"/>
      <c r="G86" s="76"/>
      <c r="H86" s="76"/>
      <c r="I86" s="205"/>
      <c r="J86" s="76"/>
      <c r="K86" s="76"/>
      <c r="L86" s="74"/>
    </row>
    <row r="87" s="1" customFormat="1">
      <c r="B87" s="48"/>
      <c r="C87" s="78" t="s">
        <v>32</v>
      </c>
      <c r="D87" s="76"/>
      <c r="E87" s="76"/>
      <c r="F87" s="207" t="str">
        <f>E17</f>
        <v>obec Vrátkov</v>
      </c>
      <c r="G87" s="76"/>
      <c r="H87" s="76"/>
      <c r="I87" s="208" t="s">
        <v>39</v>
      </c>
      <c r="J87" s="207" t="str">
        <f>E23</f>
        <v>Ing. Liběna Knapová</v>
      </c>
      <c r="K87" s="76"/>
      <c r="L87" s="74"/>
    </row>
    <row r="88" s="1" customFormat="1" ht="14.4" customHeight="1">
      <c r="B88" s="48"/>
      <c r="C88" s="78" t="s">
        <v>37</v>
      </c>
      <c r="D88" s="76"/>
      <c r="E88" s="76"/>
      <c r="F88" s="207" t="str">
        <f>IF(E20="","",E20)</f>
        <v/>
      </c>
      <c r="G88" s="76"/>
      <c r="H88" s="76"/>
      <c r="I88" s="205"/>
      <c r="J88" s="76"/>
      <c r="K88" s="76"/>
      <c r="L88" s="74"/>
    </row>
    <row r="89" s="1" customFormat="1" ht="10.32" customHeight="1">
      <c r="B89" s="48"/>
      <c r="C89" s="76"/>
      <c r="D89" s="76"/>
      <c r="E89" s="76"/>
      <c r="F89" s="76"/>
      <c r="G89" s="76"/>
      <c r="H89" s="76"/>
      <c r="I89" s="205"/>
      <c r="J89" s="76"/>
      <c r="K89" s="76"/>
      <c r="L89" s="74"/>
    </row>
    <row r="90" s="10" customFormat="1" ht="29.28" customHeight="1">
      <c r="B90" s="209"/>
      <c r="C90" s="210" t="s">
        <v>146</v>
      </c>
      <c r="D90" s="211" t="s">
        <v>64</v>
      </c>
      <c r="E90" s="211" t="s">
        <v>60</v>
      </c>
      <c r="F90" s="211" t="s">
        <v>147</v>
      </c>
      <c r="G90" s="211" t="s">
        <v>148</v>
      </c>
      <c r="H90" s="211" t="s">
        <v>149</v>
      </c>
      <c r="I90" s="212" t="s">
        <v>150</v>
      </c>
      <c r="J90" s="211" t="s">
        <v>140</v>
      </c>
      <c r="K90" s="213" t="s">
        <v>151</v>
      </c>
      <c r="L90" s="214"/>
      <c r="M90" s="104" t="s">
        <v>152</v>
      </c>
      <c r="N90" s="105" t="s">
        <v>49</v>
      </c>
      <c r="O90" s="105" t="s">
        <v>153</v>
      </c>
      <c r="P90" s="105" t="s">
        <v>154</v>
      </c>
      <c r="Q90" s="105" t="s">
        <v>155</v>
      </c>
      <c r="R90" s="105" t="s">
        <v>156</v>
      </c>
      <c r="S90" s="105" t="s">
        <v>157</v>
      </c>
      <c r="T90" s="106" t="s">
        <v>158</v>
      </c>
    </row>
    <row r="91" s="1" customFormat="1" ht="29.28" customHeight="1">
      <c r="B91" s="48"/>
      <c r="C91" s="110" t="s">
        <v>141</v>
      </c>
      <c r="D91" s="76"/>
      <c r="E91" s="76"/>
      <c r="F91" s="76"/>
      <c r="G91" s="76"/>
      <c r="H91" s="76"/>
      <c r="I91" s="205"/>
      <c r="J91" s="215">
        <f>BK91</f>
        <v>0</v>
      </c>
      <c r="K91" s="76"/>
      <c r="L91" s="74"/>
      <c r="M91" s="107"/>
      <c r="N91" s="108"/>
      <c r="O91" s="108"/>
      <c r="P91" s="216">
        <f>P92</f>
        <v>0</v>
      </c>
      <c r="Q91" s="108"/>
      <c r="R91" s="216">
        <f>R92</f>
        <v>90.807866846650001</v>
      </c>
      <c r="S91" s="108"/>
      <c r="T91" s="217">
        <f>T92</f>
        <v>278.84379999999999</v>
      </c>
      <c r="AT91" s="25" t="s">
        <v>78</v>
      </c>
      <c r="AU91" s="25" t="s">
        <v>142</v>
      </c>
      <c r="BK91" s="218">
        <f>BK92</f>
        <v>0</v>
      </c>
    </row>
    <row r="92" s="11" customFormat="1" ht="37.44001" customHeight="1">
      <c r="B92" s="219"/>
      <c r="C92" s="220"/>
      <c r="D92" s="221" t="s">
        <v>78</v>
      </c>
      <c r="E92" s="222" t="s">
        <v>234</v>
      </c>
      <c r="F92" s="222" t="s">
        <v>235</v>
      </c>
      <c r="G92" s="220"/>
      <c r="H92" s="220"/>
      <c r="I92" s="223"/>
      <c r="J92" s="224">
        <f>BK92</f>
        <v>0</v>
      </c>
      <c r="K92" s="220"/>
      <c r="L92" s="225"/>
      <c r="M92" s="226"/>
      <c r="N92" s="227"/>
      <c r="O92" s="227"/>
      <c r="P92" s="228">
        <f>P93+P289+P293+P306+P313+P364+P370+P382</f>
        <v>0</v>
      </c>
      <c r="Q92" s="227"/>
      <c r="R92" s="228">
        <f>R93+R289+R293+R306+R313+R364+R370+R382</f>
        <v>90.807866846650001</v>
      </c>
      <c r="S92" s="227"/>
      <c r="T92" s="229">
        <f>T93+T289+T293+T306+T313+T364+T370+T382</f>
        <v>278.84379999999999</v>
      </c>
      <c r="AR92" s="230" t="s">
        <v>87</v>
      </c>
      <c r="AT92" s="231" t="s">
        <v>78</v>
      </c>
      <c r="AU92" s="231" t="s">
        <v>79</v>
      </c>
      <c r="AY92" s="230" t="s">
        <v>162</v>
      </c>
      <c r="BK92" s="232">
        <f>BK93+BK289+BK293+BK306+BK313+BK364+BK370+BK382</f>
        <v>0</v>
      </c>
    </row>
    <row r="93" s="11" customFormat="1" ht="19.92" customHeight="1">
      <c r="B93" s="219"/>
      <c r="C93" s="220"/>
      <c r="D93" s="221" t="s">
        <v>78</v>
      </c>
      <c r="E93" s="233" t="s">
        <v>87</v>
      </c>
      <c r="F93" s="233" t="s">
        <v>674</v>
      </c>
      <c r="G93" s="220"/>
      <c r="H93" s="220"/>
      <c r="I93" s="223"/>
      <c r="J93" s="234">
        <f>BK93</f>
        <v>0</v>
      </c>
      <c r="K93" s="220"/>
      <c r="L93" s="225"/>
      <c r="M93" s="226"/>
      <c r="N93" s="227"/>
      <c r="O93" s="227"/>
      <c r="P93" s="228">
        <f>SUM(P94:P288)</f>
        <v>0</v>
      </c>
      <c r="Q93" s="227"/>
      <c r="R93" s="228">
        <f>SUM(R94:R288)</f>
        <v>7.3198696292500003</v>
      </c>
      <c r="S93" s="227"/>
      <c r="T93" s="229">
        <f>SUM(T94:T288)</f>
        <v>278.84379999999999</v>
      </c>
      <c r="AR93" s="230" t="s">
        <v>87</v>
      </c>
      <c r="AT93" s="231" t="s">
        <v>78</v>
      </c>
      <c r="AU93" s="231" t="s">
        <v>87</v>
      </c>
      <c r="AY93" s="230" t="s">
        <v>162</v>
      </c>
      <c r="BK93" s="232">
        <f>SUM(BK94:BK288)</f>
        <v>0</v>
      </c>
    </row>
    <row r="94" s="1" customFormat="1" ht="38.25" customHeight="1">
      <c r="B94" s="48"/>
      <c r="C94" s="235" t="s">
        <v>87</v>
      </c>
      <c r="D94" s="235" t="s">
        <v>165</v>
      </c>
      <c r="E94" s="236" t="s">
        <v>1251</v>
      </c>
      <c r="F94" s="237" t="s">
        <v>1252</v>
      </c>
      <c r="G94" s="238" t="s">
        <v>648</v>
      </c>
      <c r="H94" s="239">
        <v>386.75999999999999</v>
      </c>
      <c r="I94" s="240"/>
      <c r="J94" s="239">
        <f>ROUND(I94*H94,1)</f>
        <v>0</v>
      </c>
      <c r="K94" s="237" t="s">
        <v>239</v>
      </c>
      <c r="L94" s="74"/>
      <c r="M94" s="241" t="s">
        <v>36</v>
      </c>
      <c r="N94" s="242" t="s">
        <v>50</v>
      </c>
      <c r="O94" s="49"/>
      <c r="P94" s="243">
        <f>O94*H94</f>
        <v>0</v>
      </c>
      <c r="Q94" s="243">
        <v>0</v>
      </c>
      <c r="R94" s="243">
        <f>Q94*H94</f>
        <v>0</v>
      </c>
      <c r="S94" s="243">
        <v>0.29499999999999998</v>
      </c>
      <c r="T94" s="244">
        <f>S94*H94</f>
        <v>114.09419999999999</v>
      </c>
      <c r="AR94" s="25" t="s">
        <v>179</v>
      </c>
      <c r="AT94" s="25" t="s">
        <v>165</v>
      </c>
      <c r="AU94" s="25" t="s">
        <v>89</v>
      </c>
      <c r="AY94" s="25" t="s">
        <v>162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87</v>
      </c>
      <c r="BK94" s="245">
        <f>ROUND(I94*H94,1)</f>
        <v>0</v>
      </c>
      <c r="BL94" s="25" t="s">
        <v>179</v>
      </c>
      <c r="BM94" s="25" t="s">
        <v>1253</v>
      </c>
    </row>
    <row r="95" s="12" customFormat="1">
      <c r="B95" s="246"/>
      <c r="C95" s="247"/>
      <c r="D95" s="248" t="s">
        <v>171</v>
      </c>
      <c r="E95" s="249" t="s">
        <v>36</v>
      </c>
      <c r="F95" s="250" t="s">
        <v>1254</v>
      </c>
      <c r="G95" s="247"/>
      <c r="H95" s="251">
        <v>113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171</v>
      </c>
      <c r="AU95" s="257" t="s">
        <v>89</v>
      </c>
      <c r="AV95" s="12" t="s">
        <v>89</v>
      </c>
      <c r="AW95" s="12" t="s">
        <v>42</v>
      </c>
      <c r="AX95" s="12" t="s">
        <v>79</v>
      </c>
      <c r="AY95" s="257" t="s">
        <v>162</v>
      </c>
    </row>
    <row r="96" s="12" customFormat="1">
      <c r="B96" s="246"/>
      <c r="C96" s="247"/>
      <c r="D96" s="248" t="s">
        <v>171</v>
      </c>
      <c r="E96" s="249" t="s">
        <v>36</v>
      </c>
      <c r="F96" s="250" t="s">
        <v>1255</v>
      </c>
      <c r="G96" s="247"/>
      <c r="H96" s="251">
        <v>273.75999999999999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171</v>
      </c>
      <c r="AU96" s="257" t="s">
        <v>89</v>
      </c>
      <c r="AV96" s="12" t="s">
        <v>89</v>
      </c>
      <c r="AW96" s="12" t="s">
        <v>42</v>
      </c>
      <c r="AX96" s="12" t="s">
        <v>79</v>
      </c>
      <c r="AY96" s="257" t="s">
        <v>162</v>
      </c>
    </row>
    <row r="97" s="14" customFormat="1">
      <c r="B97" s="283"/>
      <c r="C97" s="284"/>
      <c r="D97" s="248" t="s">
        <v>171</v>
      </c>
      <c r="E97" s="285" t="s">
        <v>1220</v>
      </c>
      <c r="F97" s="286" t="s">
        <v>679</v>
      </c>
      <c r="G97" s="284"/>
      <c r="H97" s="287">
        <v>386.75999999999999</v>
      </c>
      <c r="I97" s="288"/>
      <c r="J97" s="284"/>
      <c r="K97" s="284"/>
      <c r="L97" s="289"/>
      <c r="M97" s="290"/>
      <c r="N97" s="291"/>
      <c r="O97" s="291"/>
      <c r="P97" s="291"/>
      <c r="Q97" s="291"/>
      <c r="R97" s="291"/>
      <c r="S97" s="291"/>
      <c r="T97" s="292"/>
      <c r="AT97" s="293" t="s">
        <v>171</v>
      </c>
      <c r="AU97" s="293" t="s">
        <v>89</v>
      </c>
      <c r="AV97" s="14" t="s">
        <v>179</v>
      </c>
      <c r="AW97" s="14" t="s">
        <v>42</v>
      </c>
      <c r="AX97" s="14" t="s">
        <v>87</v>
      </c>
      <c r="AY97" s="293" t="s">
        <v>162</v>
      </c>
    </row>
    <row r="98" s="1" customFormat="1" ht="51" customHeight="1">
      <c r="B98" s="48"/>
      <c r="C98" s="235" t="s">
        <v>89</v>
      </c>
      <c r="D98" s="235" t="s">
        <v>165</v>
      </c>
      <c r="E98" s="236" t="s">
        <v>1256</v>
      </c>
      <c r="F98" s="237" t="s">
        <v>1257</v>
      </c>
      <c r="G98" s="238" t="s">
        <v>648</v>
      </c>
      <c r="H98" s="239">
        <v>52.710000000000001</v>
      </c>
      <c r="I98" s="240"/>
      <c r="J98" s="239">
        <f>ROUND(I98*H98,1)</f>
        <v>0</v>
      </c>
      <c r="K98" s="237" t="s">
        <v>239</v>
      </c>
      <c r="L98" s="74"/>
      <c r="M98" s="241" t="s">
        <v>36</v>
      </c>
      <c r="N98" s="242" t="s">
        <v>50</v>
      </c>
      <c r="O98" s="49"/>
      <c r="P98" s="243">
        <f>O98*H98</f>
        <v>0</v>
      </c>
      <c r="Q98" s="243">
        <v>0</v>
      </c>
      <c r="R98" s="243">
        <f>Q98*H98</f>
        <v>0</v>
      </c>
      <c r="S98" s="243">
        <v>0.23999999999999999</v>
      </c>
      <c r="T98" s="244">
        <f>S98*H98</f>
        <v>12.650399999999999</v>
      </c>
      <c r="AR98" s="25" t="s">
        <v>179</v>
      </c>
      <c r="AT98" s="25" t="s">
        <v>165</v>
      </c>
      <c r="AU98" s="25" t="s">
        <v>89</v>
      </c>
      <c r="AY98" s="25" t="s">
        <v>162</v>
      </c>
      <c r="BE98" s="245">
        <f>IF(N98="základní",J98,0)</f>
        <v>0</v>
      </c>
      <c r="BF98" s="245">
        <f>IF(N98="snížená",J98,0)</f>
        <v>0</v>
      </c>
      <c r="BG98" s="245">
        <f>IF(N98="zákl. přenesená",J98,0)</f>
        <v>0</v>
      </c>
      <c r="BH98" s="245">
        <f>IF(N98="sníž. přenesená",J98,0)</f>
        <v>0</v>
      </c>
      <c r="BI98" s="245">
        <f>IF(N98="nulová",J98,0)</f>
        <v>0</v>
      </c>
      <c r="BJ98" s="25" t="s">
        <v>87</v>
      </c>
      <c r="BK98" s="245">
        <f>ROUND(I98*H98,1)</f>
        <v>0</v>
      </c>
      <c r="BL98" s="25" t="s">
        <v>179</v>
      </c>
      <c r="BM98" s="25" t="s">
        <v>1258</v>
      </c>
    </row>
    <row r="99" s="12" customFormat="1">
      <c r="B99" s="246"/>
      <c r="C99" s="247"/>
      <c r="D99" s="248" t="s">
        <v>171</v>
      </c>
      <c r="E99" s="249" t="s">
        <v>36</v>
      </c>
      <c r="F99" s="250" t="s">
        <v>1259</v>
      </c>
      <c r="G99" s="247"/>
      <c r="H99" s="251">
        <v>17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171</v>
      </c>
      <c r="AU99" s="257" t="s">
        <v>89</v>
      </c>
      <c r="AV99" s="12" t="s">
        <v>89</v>
      </c>
      <c r="AW99" s="12" t="s">
        <v>42</v>
      </c>
      <c r="AX99" s="12" t="s">
        <v>79</v>
      </c>
      <c r="AY99" s="257" t="s">
        <v>162</v>
      </c>
    </row>
    <row r="100" s="12" customFormat="1">
      <c r="B100" s="246"/>
      <c r="C100" s="247"/>
      <c r="D100" s="248" t="s">
        <v>171</v>
      </c>
      <c r="E100" s="249" t="s">
        <v>36</v>
      </c>
      <c r="F100" s="250" t="s">
        <v>1260</v>
      </c>
      <c r="G100" s="247"/>
      <c r="H100" s="251">
        <v>35.710000000000001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171</v>
      </c>
      <c r="AU100" s="257" t="s">
        <v>89</v>
      </c>
      <c r="AV100" s="12" t="s">
        <v>89</v>
      </c>
      <c r="AW100" s="12" t="s">
        <v>42</v>
      </c>
      <c r="AX100" s="12" t="s">
        <v>79</v>
      </c>
      <c r="AY100" s="257" t="s">
        <v>162</v>
      </c>
    </row>
    <row r="101" s="14" customFormat="1">
      <c r="B101" s="283"/>
      <c r="C101" s="284"/>
      <c r="D101" s="248" t="s">
        <v>171</v>
      </c>
      <c r="E101" s="285" t="s">
        <v>1222</v>
      </c>
      <c r="F101" s="286" t="s">
        <v>679</v>
      </c>
      <c r="G101" s="284"/>
      <c r="H101" s="287">
        <v>52.710000000000001</v>
      </c>
      <c r="I101" s="288"/>
      <c r="J101" s="284"/>
      <c r="K101" s="284"/>
      <c r="L101" s="289"/>
      <c r="M101" s="290"/>
      <c r="N101" s="291"/>
      <c r="O101" s="291"/>
      <c r="P101" s="291"/>
      <c r="Q101" s="291"/>
      <c r="R101" s="291"/>
      <c r="S101" s="291"/>
      <c r="T101" s="292"/>
      <c r="AT101" s="293" t="s">
        <v>171</v>
      </c>
      <c r="AU101" s="293" t="s">
        <v>89</v>
      </c>
      <c r="AV101" s="14" t="s">
        <v>179</v>
      </c>
      <c r="AW101" s="14" t="s">
        <v>42</v>
      </c>
      <c r="AX101" s="14" t="s">
        <v>87</v>
      </c>
      <c r="AY101" s="293" t="s">
        <v>162</v>
      </c>
    </row>
    <row r="102" s="1" customFormat="1" ht="51" customHeight="1">
      <c r="B102" s="48"/>
      <c r="C102" s="235" t="s">
        <v>161</v>
      </c>
      <c r="D102" s="235" t="s">
        <v>165</v>
      </c>
      <c r="E102" s="236" t="s">
        <v>680</v>
      </c>
      <c r="F102" s="237" t="s">
        <v>681</v>
      </c>
      <c r="G102" s="238" t="s">
        <v>648</v>
      </c>
      <c r="H102" s="239">
        <v>524.48000000000002</v>
      </c>
      <c r="I102" s="240"/>
      <c r="J102" s="239">
        <f>ROUND(I102*H102,1)</f>
        <v>0</v>
      </c>
      <c r="K102" s="237" t="s">
        <v>239</v>
      </c>
      <c r="L102" s="74"/>
      <c r="M102" s="241" t="s">
        <v>36</v>
      </c>
      <c r="N102" s="242" t="s">
        <v>50</v>
      </c>
      <c r="O102" s="49"/>
      <c r="P102" s="243">
        <f>O102*H102</f>
        <v>0</v>
      </c>
      <c r="Q102" s="243">
        <v>0</v>
      </c>
      <c r="R102" s="243">
        <f>Q102*H102</f>
        <v>0</v>
      </c>
      <c r="S102" s="243">
        <v>0.28999999999999998</v>
      </c>
      <c r="T102" s="244">
        <f>S102*H102</f>
        <v>152.0992</v>
      </c>
      <c r="AR102" s="25" t="s">
        <v>179</v>
      </c>
      <c r="AT102" s="25" t="s">
        <v>165</v>
      </c>
      <c r="AU102" s="25" t="s">
        <v>89</v>
      </c>
      <c r="AY102" s="25" t="s">
        <v>162</v>
      </c>
      <c r="BE102" s="245">
        <f>IF(N102="základní",J102,0)</f>
        <v>0</v>
      </c>
      <c r="BF102" s="245">
        <f>IF(N102="snížená",J102,0)</f>
        <v>0</v>
      </c>
      <c r="BG102" s="245">
        <f>IF(N102="zákl. přenesená",J102,0)</f>
        <v>0</v>
      </c>
      <c r="BH102" s="245">
        <f>IF(N102="sníž. přenesená",J102,0)</f>
        <v>0</v>
      </c>
      <c r="BI102" s="245">
        <f>IF(N102="nulová",J102,0)</f>
        <v>0</v>
      </c>
      <c r="BJ102" s="25" t="s">
        <v>87</v>
      </c>
      <c r="BK102" s="245">
        <f>ROUND(I102*H102,1)</f>
        <v>0</v>
      </c>
      <c r="BL102" s="25" t="s">
        <v>179</v>
      </c>
      <c r="BM102" s="25" t="s">
        <v>1261</v>
      </c>
    </row>
    <row r="103" s="12" customFormat="1">
      <c r="B103" s="246"/>
      <c r="C103" s="247"/>
      <c r="D103" s="248" t="s">
        <v>171</v>
      </c>
      <c r="E103" s="249" t="s">
        <v>36</v>
      </c>
      <c r="F103" s="250" t="s">
        <v>1262</v>
      </c>
      <c r="G103" s="247"/>
      <c r="H103" s="251">
        <v>439.47000000000003</v>
      </c>
      <c r="I103" s="252"/>
      <c r="J103" s="247"/>
      <c r="K103" s="247"/>
      <c r="L103" s="253"/>
      <c r="M103" s="254"/>
      <c r="N103" s="255"/>
      <c r="O103" s="255"/>
      <c r="P103" s="255"/>
      <c r="Q103" s="255"/>
      <c r="R103" s="255"/>
      <c r="S103" s="255"/>
      <c r="T103" s="256"/>
      <c r="AT103" s="257" t="s">
        <v>171</v>
      </c>
      <c r="AU103" s="257" t="s">
        <v>89</v>
      </c>
      <c r="AV103" s="12" t="s">
        <v>89</v>
      </c>
      <c r="AW103" s="12" t="s">
        <v>42</v>
      </c>
      <c r="AX103" s="12" t="s">
        <v>79</v>
      </c>
      <c r="AY103" s="257" t="s">
        <v>162</v>
      </c>
    </row>
    <row r="104" s="12" customFormat="1">
      <c r="B104" s="246"/>
      <c r="C104" s="247"/>
      <c r="D104" s="248" t="s">
        <v>171</v>
      </c>
      <c r="E104" s="249" t="s">
        <v>36</v>
      </c>
      <c r="F104" s="250" t="s">
        <v>1263</v>
      </c>
      <c r="G104" s="247"/>
      <c r="H104" s="251">
        <v>25.5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171</v>
      </c>
      <c r="AU104" s="257" t="s">
        <v>89</v>
      </c>
      <c r="AV104" s="12" t="s">
        <v>89</v>
      </c>
      <c r="AW104" s="12" t="s">
        <v>42</v>
      </c>
      <c r="AX104" s="12" t="s">
        <v>79</v>
      </c>
      <c r="AY104" s="257" t="s">
        <v>162</v>
      </c>
    </row>
    <row r="105" s="12" customFormat="1">
      <c r="B105" s="246"/>
      <c r="C105" s="247"/>
      <c r="D105" s="248" t="s">
        <v>171</v>
      </c>
      <c r="E105" s="249" t="s">
        <v>36</v>
      </c>
      <c r="F105" s="250" t="s">
        <v>1264</v>
      </c>
      <c r="G105" s="247"/>
      <c r="H105" s="251">
        <v>59.509999999999998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171</v>
      </c>
      <c r="AU105" s="257" t="s">
        <v>89</v>
      </c>
      <c r="AV105" s="12" t="s">
        <v>89</v>
      </c>
      <c r="AW105" s="12" t="s">
        <v>42</v>
      </c>
      <c r="AX105" s="12" t="s">
        <v>79</v>
      </c>
      <c r="AY105" s="257" t="s">
        <v>162</v>
      </c>
    </row>
    <row r="106" s="14" customFormat="1">
      <c r="B106" s="283"/>
      <c r="C106" s="284"/>
      <c r="D106" s="248" t="s">
        <v>171</v>
      </c>
      <c r="E106" s="285" t="s">
        <v>1234</v>
      </c>
      <c r="F106" s="286" t="s">
        <v>679</v>
      </c>
      <c r="G106" s="284"/>
      <c r="H106" s="287">
        <v>524.48000000000002</v>
      </c>
      <c r="I106" s="288"/>
      <c r="J106" s="284"/>
      <c r="K106" s="284"/>
      <c r="L106" s="289"/>
      <c r="M106" s="290"/>
      <c r="N106" s="291"/>
      <c r="O106" s="291"/>
      <c r="P106" s="291"/>
      <c r="Q106" s="291"/>
      <c r="R106" s="291"/>
      <c r="S106" s="291"/>
      <c r="T106" s="292"/>
      <c r="AT106" s="293" t="s">
        <v>171</v>
      </c>
      <c r="AU106" s="293" t="s">
        <v>89</v>
      </c>
      <c r="AV106" s="14" t="s">
        <v>179</v>
      </c>
      <c r="AW106" s="14" t="s">
        <v>42</v>
      </c>
      <c r="AX106" s="14" t="s">
        <v>87</v>
      </c>
      <c r="AY106" s="293" t="s">
        <v>162</v>
      </c>
    </row>
    <row r="107" s="1" customFormat="1" ht="25.5" customHeight="1">
      <c r="B107" s="48"/>
      <c r="C107" s="235" t="s">
        <v>179</v>
      </c>
      <c r="D107" s="235" t="s">
        <v>165</v>
      </c>
      <c r="E107" s="236" t="s">
        <v>697</v>
      </c>
      <c r="F107" s="237" t="s">
        <v>698</v>
      </c>
      <c r="G107" s="238" t="s">
        <v>699</v>
      </c>
      <c r="H107" s="239">
        <v>293.85000000000002</v>
      </c>
      <c r="I107" s="240"/>
      <c r="J107" s="239">
        <f>ROUND(I107*H107,1)</f>
        <v>0</v>
      </c>
      <c r="K107" s="237" t="s">
        <v>239</v>
      </c>
      <c r="L107" s="74"/>
      <c r="M107" s="241" t="s">
        <v>36</v>
      </c>
      <c r="N107" s="242" t="s">
        <v>50</v>
      </c>
      <c r="O107" s="49"/>
      <c r="P107" s="243">
        <f>O107*H107</f>
        <v>0</v>
      </c>
      <c r="Q107" s="243">
        <v>0</v>
      </c>
      <c r="R107" s="243">
        <f>Q107*H107</f>
        <v>0</v>
      </c>
      <c r="S107" s="243">
        <v>0</v>
      </c>
      <c r="T107" s="244">
        <f>S107*H107</f>
        <v>0</v>
      </c>
      <c r="AR107" s="25" t="s">
        <v>179</v>
      </c>
      <c r="AT107" s="25" t="s">
        <v>165</v>
      </c>
      <c r="AU107" s="25" t="s">
        <v>89</v>
      </c>
      <c r="AY107" s="25" t="s">
        <v>162</v>
      </c>
      <c r="BE107" s="245">
        <f>IF(N107="základní",J107,0)</f>
        <v>0</v>
      </c>
      <c r="BF107" s="245">
        <f>IF(N107="snížená",J107,0)</f>
        <v>0</v>
      </c>
      <c r="BG107" s="245">
        <f>IF(N107="zákl. přenesená",J107,0)</f>
        <v>0</v>
      </c>
      <c r="BH107" s="245">
        <f>IF(N107="sníž. přenesená",J107,0)</f>
        <v>0</v>
      </c>
      <c r="BI107" s="245">
        <f>IF(N107="nulová",J107,0)</f>
        <v>0</v>
      </c>
      <c r="BJ107" s="25" t="s">
        <v>87</v>
      </c>
      <c r="BK107" s="245">
        <f>ROUND(I107*H107,1)</f>
        <v>0</v>
      </c>
      <c r="BL107" s="25" t="s">
        <v>179</v>
      </c>
      <c r="BM107" s="25" t="s">
        <v>1265</v>
      </c>
    </row>
    <row r="108" s="13" customFormat="1">
      <c r="B108" s="261"/>
      <c r="C108" s="262"/>
      <c r="D108" s="248" t="s">
        <v>171</v>
      </c>
      <c r="E108" s="263" t="s">
        <v>36</v>
      </c>
      <c r="F108" s="264" t="s">
        <v>1266</v>
      </c>
      <c r="G108" s="262"/>
      <c r="H108" s="263" t="s">
        <v>36</v>
      </c>
      <c r="I108" s="265"/>
      <c r="J108" s="262"/>
      <c r="K108" s="262"/>
      <c r="L108" s="266"/>
      <c r="M108" s="267"/>
      <c r="N108" s="268"/>
      <c r="O108" s="268"/>
      <c r="P108" s="268"/>
      <c r="Q108" s="268"/>
      <c r="R108" s="268"/>
      <c r="S108" s="268"/>
      <c r="T108" s="269"/>
      <c r="AT108" s="270" t="s">
        <v>171</v>
      </c>
      <c r="AU108" s="270" t="s">
        <v>89</v>
      </c>
      <c r="AV108" s="13" t="s">
        <v>87</v>
      </c>
      <c r="AW108" s="13" t="s">
        <v>42</v>
      </c>
      <c r="AX108" s="13" t="s">
        <v>79</v>
      </c>
      <c r="AY108" s="270" t="s">
        <v>162</v>
      </c>
    </row>
    <row r="109" s="12" customFormat="1">
      <c r="B109" s="246"/>
      <c r="C109" s="247"/>
      <c r="D109" s="248" t="s">
        <v>171</v>
      </c>
      <c r="E109" s="249" t="s">
        <v>36</v>
      </c>
      <c r="F109" s="250" t="s">
        <v>1267</v>
      </c>
      <c r="G109" s="247"/>
      <c r="H109" s="251">
        <v>293.85000000000002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171</v>
      </c>
      <c r="AU109" s="257" t="s">
        <v>89</v>
      </c>
      <c r="AV109" s="12" t="s">
        <v>89</v>
      </c>
      <c r="AW109" s="12" t="s">
        <v>42</v>
      </c>
      <c r="AX109" s="12" t="s">
        <v>87</v>
      </c>
      <c r="AY109" s="257" t="s">
        <v>162</v>
      </c>
    </row>
    <row r="110" s="1" customFormat="1" ht="25.5" customHeight="1">
      <c r="B110" s="48"/>
      <c r="C110" s="235" t="s">
        <v>183</v>
      </c>
      <c r="D110" s="235" t="s">
        <v>165</v>
      </c>
      <c r="E110" s="236" t="s">
        <v>702</v>
      </c>
      <c r="F110" s="237" t="s">
        <v>703</v>
      </c>
      <c r="G110" s="238" t="s">
        <v>704</v>
      </c>
      <c r="H110" s="239">
        <v>156</v>
      </c>
      <c r="I110" s="240"/>
      <c r="J110" s="239">
        <f>ROUND(I110*H110,1)</f>
        <v>0</v>
      </c>
      <c r="K110" s="237" t="s">
        <v>239</v>
      </c>
      <c r="L110" s="74"/>
      <c r="M110" s="241" t="s">
        <v>36</v>
      </c>
      <c r="N110" s="242" t="s">
        <v>50</v>
      </c>
      <c r="O110" s="49"/>
      <c r="P110" s="243">
        <f>O110*H110</f>
        <v>0</v>
      </c>
      <c r="Q110" s="243">
        <v>0</v>
      </c>
      <c r="R110" s="243">
        <f>Q110*H110</f>
        <v>0</v>
      </c>
      <c r="S110" s="243">
        <v>0</v>
      </c>
      <c r="T110" s="244">
        <f>S110*H110</f>
        <v>0</v>
      </c>
      <c r="AR110" s="25" t="s">
        <v>179</v>
      </c>
      <c r="AT110" s="25" t="s">
        <v>165</v>
      </c>
      <c r="AU110" s="25" t="s">
        <v>89</v>
      </c>
      <c r="AY110" s="25" t="s">
        <v>162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87</v>
      </c>
      <c r="BK110" s="245">
        <f>ROUND(I110*H110,1)</f>
        <v>0</v>
      </c>
      <c r="BL110" s="25" t="s">
        <v>179</v>
      </c>
      <c r="BM110" s="25" t="s">
        <v>1268</v>
      </c>
    </row>
    <row r="111" s="12" customFormat="1">
      <c r="B111" s="246"/>
      <c r="C111" s="247"/>
      <c r="D111" s="248" t="s">
        <v>171</v>
      </c>
      <c r="E111" s="249" t="s">
        <v>36</v>
      </c>
      <c r="F111" s="250" t="s">
        <v>1269</v>
      </c>
      <c r="G111" s="247"/>
      <c r="H111" s="251">
        <v>156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171</v>
      </c>
      <c r="AU111" s="257" t="s">
        <v>89</v>
      </c>
      <c r="AV111" s="12" t="s">
        <v>89</v>
      </c>
      <c r="AW111" s="12" t="s">
        <v>42</v>
      </c>
      <c r="AX111" s="12" t="s">
        <v>87</v>
      </c>
      <c r="AY111" s="257" t="s">
        <v>162</v>
      </c>
    </row>
    <row r="112" s="1" customFormat="1" ht="63.75" customHeight="1">
      <c r="B112" s="48"/>
      <c r="C112" s="235" t="s">
        <v>187</v>
      </c>
      <c r="D112" s="235" t="s">
        <v>165</v>
      </c>
      <c r="E112" s="236" t="s">
        <v>707</v>
      </c>
      <c r="F112" s="237" t="s">
        <v>708</v>
      </c>
      <c r="G112" s="238" t="s">
        <v>247</v>
      </c>
      <c r="H112" s="239">
        <v>40</v>
      </c>
      <c r="I112" s="240"/>
      <c r="J112" s="239">
        <f>ROUND(I112*H112,1)</f>
        <v>0</v>
      </c>
      <c r="K112" s="237" t="s">
        <v>239</v>
      </c>
      <c r="L112" s="74"/>
      <c r="M112" s="241" t="s">
        <v>36</v>
      </c>
      <c r="N112" s="242" t="s">
        <v>50</v>
      </c>
      <c r="O112" s="49"/>
      <c r="P112" s="243">
        <f>O112*H112</f>
        <v>0</v>
      </c>
      <c r="Q112" s="243">
        <v>0.0086767000000000007</v>
      </c>
      <c r="R112" s="243">
        <f>Q112*H112</f>
        <v>0.34706800000000004</v>
      </c>
      <c r="S112" s="243">
        <v>0</v>
      </c>
      <c r="T112" s="244">
        <f>S112*H112</f>
        <v>0</v>
      </c>
      <c r="AR112" s="25" t="s">
        <v>179</v>
      </c>
      <c r="AT112" s="25" t="s">
        <v>165</v>
      </c>
      <c r="AU112" s="25" t="s">
        <v>89</v>
      </c>
      <c r="AY112" s="25" t="s">
        <v>162</v>
      </c>
      <c r="BE112" s="245">
        <f>IF(N112="základní",J112,0)</f>
        <v>0</v>
      </c>
      <c r="BF112" s="245">
        <f>IF(N112="snížená",J112,0)</f>
        <v>0</v>
      </c>
      <c r="BG112" s="245">
        <f>IF(N112="zákl. přenesená",J112,0)</f>
        <v>0</v>
      </c>
      <c r="BH112" s="245">
        <f>IF(N112="sníž. přenesená",J112,0)</f>
        <v>0</v>
      </c>
      <c r="BI112" s="245">
        <f>IF(N112="nulová",J112,0)</f>
        <v>0</v>
      </c>
      <c r="BJ112" s="25" t="s">
        <v>87</v>
      </c>
      <c r="BK112" s="245">
        <f>ROUND(I112*H112,1)</f>
        <v>0</v>
      </c>
      <c r="BL112" s="25" t="s">
        <v>179</v>
      </c>
      <c r="BM112" s="25" t="s">
        <v>1270</v>
      </c>
    </row>
    <row r="113" s="12" customFormat="1">
      <c r="B113" s="246"/>
      <c r="C113" s="247"/>
      <c r="D113" s="248" t="s">
        <v>171</v>
      </c>
      <c r="E113" s="249" t="s">
        <v>36</v>
      </c>
      <c r="F113" s="250" t="s">
        <v>1271</v>
      </c>
      <c r="G113" s="247"/>
      <c r="H113" s="251">
        <v>40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171</v>
      </c>
      <c r="AU113" s="257" t="s">
        <v>89</v>
      </c>
      <c r="AV113" s="12" t="s">
        <v>89</v>
      </c>
      <c r="AW113" s="12" t="s">
        <v>42</v>
      </c>
      <c r="AX113" s="12" t="s">
        <v>87</v>
      </c>
      <c r="AY113" s="257" t="s">
        <v>162</v>
      </c>
    </row>
    <row r="114" s="1" customFormat="1" ht="63.75" customHeight="1">
      <c r="B114" s="48"/>
      <c r="C114" s="235" t="s">
        <v>191</v>
      </c>
      <c r="D114" s="235" t="s">
        <v>165</v>
      </c>
      <c r="E114" s="236" t="s">
        <v>711</v>
      </c>
      <c r="F114" s="237" t="s">
        <v>712</v>
      </c>
      <c r="G114" s="238" t="s">
        <v>247</v>
      </c>
      <c r="H114" s="239">
        <v>8</v>
      </c>
      <c r="I114" s="240"/>
      <c r="J114" s="239">
        <f>ROUND(I114*H114,1)</f>
        <v>0</v>
      </c>
      <c r="K114" s="237" t="s">
        <v>239</v>
      </c>
      <c r="L114" s="74"/>
      <c r="M114" s="241" t="s">
        <v>36</v>
      </c>
      <c r="N114" s="242" t="s">
        <v>50</v>
      </c>
      <c r="O114" s="49"/>
      <c r="P114" s="243">
        <f>O114*H114</f>
        <v>0</v>
      </c>
      <c r="Q114" s="243">
        <v>0.0126885</v>
      </c>
      <c r="R114" s="243">
        <f>Q114*H114</f>
        <v>0.101508</v>
      </c>
      <c r="S114" s="243">
        <v>0</v>
      </c>
      <c r="T114" s="244">
        <f>S114*H114</f>
        <v>0</v>
      </c>
      <c r="AR114" s="25" t="s">
        <v>179</v>
      </c>
      <c r="AT114" s="25" t="s">
        <v>165</v>
      </c>
      <c r="AU114" s="25" t="s">
        <v>89</v>
      </c>
      <c r="AY114" s="25" t="s">
        <v>162</v>
      </c>
      <c r="BE114" s="245">
        <f>IF(N114="základní",J114,0)</f>
        <v>0</v>
      </c>
      <c r="BF114" s="245">
        <f>IF(N114="snížená",J114,0)</f>
        <v>0</v>
      </c>
      <c r="BG114" s="245">
        <f>IF(N114="zákl. přenesená",J114,0)</f>
        <v>0</v>
      </c>
      <c r="BH114" s="245">
        <f>IF(N114="sníž. přenesená",J114,0)</f>
        <v>0</v>
      </c>
      <c r="BI114" s="245">
        <f>IF(N114="nulová",J114,0)</f>
        <v>0</v>
      </c>
      <c r="BJ114" s="25" t="s">
        <v>87</v>
      </c>
      <c r="BK114" s="245">
        <f>ROUND(I114*H114,1)</f>
        <v>0</v>
      </c>
      <c r="BL114" s="25" t="s">
        <v>179</v>
      </c>
      <c r="BM114" s="25" t="s">
        <v>1272</v>
      </c>
    </row>
    <row r="115" s="12" customFormat="1">
      <c r="B115" s="246"/>
      <c r="C115" s="247"/>
      <c r="D115" s="248" t="s">
        <v>171</v>
      </c>
      <c r="E115" s="249" t="s">
        <v>36</v>
      </c>
      <c r="F115" s="250" t="s">
        <v>1273</v>
      </c>
      <c r="G115" s="247"/>
      <c r="H115" s="251">
        <v>8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171</v>
      </c>
      <c r="AU115" s="257" t="s">
        <v>89</v>
      </c>
      <c r="AV115" s="12" t="s">
        <v>89</v>
      </c>
      <c r="AW115" s="12" t="s">
        <v>42</v>
      </c>
      <c r="AX115" s="12" t="s">
        <v>87</v>
      </c>
      <c r="AY115" s="257" t="s">
        <v>162</v>
      </c>
    </row>
    <row r="116" s="1" customFormat="1" ht="63.75" customHeight="1">
      <c r="B116" s="48"/>
      <c r="C116" s="235" t="s">
        <v>195</v>
      </c>
      <c r="D116" s="235" t="s">
        <v>165</v>
      </c>
      <c r="E116" s="236" t="s">
        <v>715</v>
      </c>
      <c r="F116" s="237" t="s">
        <v>716</v>
      </c>
      <c r="G116" s="238" t="s">
        <v>247</v>
      </c>
      <c r="H116" s="239">
        <v>32</v>
      </c>
      <c r="I116" s="240"/>
      <c r="J116" s="239">
        <f>ROUND(I116*H116,1)</f>
        <v>0</v>
      </c>
      <c r="K116" s="237" t="s">
        <v>239</v>
      </c>
      <c r="L116" s="74"/>
      <c r="M116" s="241" t="s">
        <v>36</v>
      </c>
      <c r="N116" s="242" t="s">
        <v>50</v>
      </c>
      <c r="O116" s="49"/>
      <c r="P116" s="243">
        <f>O116*H116</f>
        <v>0</v>
      </c>
      <c r="Q116" s="243">
        <v>0.036904300000000001</v>
      </c>
      <c r="R116" s="243">
        <f>Q116*H116</f>
        <v>1.1809376</v>
      </c>
      <c r="S116" s="243">
        <v>0</v>
      </c>
      <c r="T116" s="244">
        <f>S116*H116</f>
        <v>0</v>
      </c>
      <c r="AR116" s="25" t="s">
        <v>179</v>
      </c>
      <c r="AT116" s="25" t="s">
        <v>165</v>
      </c>
      <c r="AU116" s="25" t="s">
        <v>89</v>
      </c>
      <c r="AY116" s="25" t="s">
        <v>162</v>
      </c>
      <c r="BE116" s="245">
        <f>IF(N116="základní",J116,0)</f>
        <v>0</v>
      </c>
      <c r="BF116" s="245">
        <f>IF(N116="snížená",J116,0)</f>
        <v>0</v>
      </c>
      <c r="BG116" s="245">
        <f>IF(N116="zákl. přenesená",J116,0)</f>
        <v>0</v>
      </c>
      <c r="BH116" s="245">
        <f>IF(N116="sníž. přenesená",J116,0)</f>
        <v>0</v>
      </c>
      <c r="BI116" s="245">
        <f>IF(N116="nulová",J116,0)</f>
        <v>0</v>
      </c>
      <c r="BJ116" s="25" t="s">
        <v>87</v>
      </c>
      <c r="BK116" s="245">
        <f>ROUND(I116*H116,1)</f>
        <v>0</v>
      </c>
      <c r="BL116" s="25" t="s">
        <v>179</v>
      </c>
      <c r="BM116" s="25" t="s">
        <v>1274</v>
      </c>
    </row>
    <row r="117" s="12" customFormat="1">
      <c r="B117" s="246"/>
      <c r="C117" s="247"/>
      <c r="D117" s="248" t="s">
        <v>171</v>
      </c>
      <c r="E117" s="249" t="s">
        <v>36</v>
      </c>
      <c r="F117" s="250" t="s">
        <v>1275</v>
      </c>
      <c r="G117" s="247"/>
      <c r="H117" s="251">
        <v>32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171</v>
      </c>
      <c r="AU117" s="257" t="s">
        <v>89</v>
      </c>
      <c r="AV117" s="12" t="s">
        <v>89</v>
      </c>
      <c r="AW117" s="12" t="s">
        <v>42</v>
      </c>
      <c r="AX117" s="12" t="s">
        <v>87</v>
      </c>
      <c r="AY117" s="257" t="s">
        <v>162</v>
      </c>
    </row>
    <row r="118" s="1" customFormat="1" ht="38.25" customHeight="1">
      <c r="B118" s="48"/>
      <c r="C118" s="235" t="s">
        <v>199</v>
      </c>
      <c r="D118" s="235" t="s">
        <v>165</v>
      </c>
      <c r="E118" s="236" t="s">
        <v>726</v>
      </c>
      <c r="F118" s="237" t="s">
        <v>727</v>
      </c>
      <c r="G118" s="238" t="s">
        <v>614</v>
      </c>
      <c r="H118" s="239">
        <v>269.39999999999998</v>
      </c>
      <c r="I118" s="240"/>
      <c r="J118" s="239">
        <f>ROUND(I118*H118,1)</f>
        <v>0</v>
      </c>
      <c r="K118" s="237" t="s">
        <v>239</v>
      </c>
      <c r="L118" s="74"/>
      <c r="M118" s="241" t="s">
        <v>36</v>
      </c>
      <c r="N118" s="242" t="s">
        <v>50</v>
      </c>
      <c r="O118" s="49"/>
      <c r="P118" s="243">
        <f>O118*H118</f>
        <v>0</v>
      </c>
      <c r="Q118" s="243">
        <v>0</v>
      </c>
      <c r="R118" s="243">
        <f>Q118*H118</f>
        <v>0</v>
      </c>
      <c r="S118" s="243">
        <v>0</v>
      </c>
      <c r="T118" s="244">
        <f>S118*H118</f>
        <v>0</v>
      </c>
      <c r="AR118" s="25" t="s">
        <v>179</v>
      </c>
      <c r="AT118" s="25" t="s">
        <v>165</v>
      </c>
      <c r="AU118" s="25" t="s">
        <v>89</v>
      </c>
      <c r="AY118" s="25" t="s">
        <v>162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87</v>
      </c>
      <c r="BK118" s="245">
        <f>ROUND(I118*H118,1)</f>
        <v>0</v>
      </c>
      <c r="BL118" s="25" t="s">
        <v>179</v>
      </c>
      <c r="BM118" s="25" t="s">
        <v>1276</v>
      </c>
    </row>
    <row r="119" s="12" customFormat="1">
      <c r="B119" s="246"/>
      <c r="C119" s="247"/>
      <c r="D119" s="248" t="s">
        <v>171</v>
      </c>
      <c r="E119" s="249" t="s">
        <v>36</v>
      </c>
      <c r="F119" s="250" t="s">
        <v>1277</v>
      </c>
      <c r="G119" s="247"/>
      <c r="H119" s="251">
        <v>123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171</v>
      </c>
      <c r="AU119" s="257" t="s">
        <v>89</v>
      </c>
      <c r="AV119" s="12" t="s">
        <v>89</v>
      </c>
      <c r="AW119" s="12" t="s">
        <v>42</v>
      </c>
      <c r="AX119" s="12" t="s">
        <v>79</v>
      </c>
      <c r="AY119" s="257" t="s">
        <v>162</v>
      </c>
    </row>
    <row r="120" s="12" customFormat="1">
      <c r="B120" s="246"/>
      <c r="C120" s="247"/>
      <c r="D120" s="248" t="s">
        <v>171</v>
      </c>
      <c r="E120" s="249" t="s">
        <v>36</v>
      </c>
      <c r="F120" s="250" t="s">
        <v>1278</v>
      </c>
      <c r="G120" s="247"/>
      <c r="H120" s="251">
        <v>146.40000000000001</v>
      </c>
      <c r="I120" s="252"/>
      <c r="J120" s="247"/>
      <c r="K120" s="247"/>
      <c r="L120" s="253"/>
      <c r="M120" s="254"/>
      <c r="N120" s="255"/>
      <c r="O120" s="255"/>
      <c r="P120" s="255"/>
      <c r="Q120" s="255"/>
      <c r="R120" s="255"/>
      <c r="S120" s="255"/>
      <c r="T120" s="256"/>
      <c r="AT120" s="257" t="s">
        <v>171</v>
      </c>
      <c r="AU120" s="257" t="s">
        <v>89</v>
      </c>
      <c r="AV120" s="12" t="s">
        <v>89</v>
      </c>
      <c r="AW120" s="12" t="s">
        <v>42</v>
      </c>
      <c r="AX120" s="12" t="s">
        <v>79</v>
      </c>
      <c r="AY120" s="257" t="s">
        <v>162</v>
      </c>
    </row>
    <row r="121" s="14" customFormat="1">
      <c r="B121" s="283"/>
      <c r="C121" s="284"/>
      <c r="D121" s="248" t="s">
        <v>171</v>
      </c>
      <c r="E121" s="285" t="s">
        <v>656</v>
      </c>
      <c r="F121" s="286" t="s">
        <v>679</v>
      </c>
      <c r="G121" s="284"/>
      <c r="H121" s="287">
        <v>269.39999999999998</v>
      </c>
      <c r="I121" s="288"/>
      <c r="J121" s="284"/>
      <c r="K121" s="284"/>
      <c r="L121" s="289"/>
      <c r="M121" s="290"/>
      <c r="N121" s="291"/>
      <c r="O121" s="291"/>
      <c r="P121" s="291"/>
      <c r="Q121" s="291"/>
      <c r="R121" s="291"/>
      <c r="S121" s="291"/>
      <c r="T121" s="292"/>
      <c r="AT121" s="293" t="s">
        <v>171</v>
      </c>
      <c r="AU121" s="293" t="s">
        <v>89</v>
      </c>
      <c r="AV121" s="14" t="s">
        <v>179</v>
      </c>
      <c r="AW121" s="14" t="s">
        <v>42</v>
      </c>
      <c r="AX121" s="14" t="s">
        <v>87</v>
      </c>
      <c r="AY121" s="293" t="s">
        <v>162</v>
      </c>
    </row>
    <row r="122" s="1" customFormat="1" ht="25.5" customHeight="1">
      <c r="B122" s="48"/>
      <c r="C122" s="235" t="s">
        <v>203</v>
      </c>
      <c r="D122" s="235" t="s">
        <v>165</v>
      </c>
      <c r="E122" s="236" t="s">
        <v>730</v>
      </c>
      <c r="F122" s="237" t="s">
        <v>731</v>
      </c>
      <c r="G122" s="238" t="s">
        <v>614</v>
      </c>
      <c r="H122" s="239">
        <v>156</v>
      </c>
      <c r="I122" s="240"/>
      <c r="J122" s="239">
        <f>ROUND(I122*H122,1)</f>
        <v>0</v>
      </c>
      <c r="K122" s="237" t="s">
        <v>239</v>
      </c>
      <c r="L122" s="74"/>
      <c r="M122" s="241" t="s">
        <v>36</v>
      </c>
      <c r="N122" s="242" t="s">
        <v>50</v>
      </c>
      <c r="O122" s="49"/>
      <c r="P122" s="243">
        <f>O122*H122</f>
        <v>0</v>
      </c>
      <c r="Q122" s="243">
        <v>0</v>
      </c>
      <c r="R122" s="243">
        <f>Q122*H122</f>
        <v>0</v>
      </c>
      <c r="S122" s="243">
        <v>0</v>
      </c>
      <c r="T122" s="244">
        <f>S122*H122</f>
        <v>0</v>
      </c>
      <c r="AR122" s="25" t="s">
        <v>179</v>
      </c>
      <c r="AT122" s="25" t="s">
        <v>165</v>
      </c>
      <c r="AU122" s="25" t="s">
        <v>89</v>
      </c>
      <c r="AY122" s="25" t="s">
        <v>162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87</v>
      </c>
      <c r="BK122" s="245">
        <f>ROUND(I122*H122,1)</f>
        <v>0</v>
      </c>
      <c r="BL122" s="25" t="s">
        <v>179</v>
      </c>
      <c r="BM122" s="25" t="s">
        <v>1279</v>
      </c>
    </row>
    <row r="123" s="12" customFormat="1">
      <c r="B123" s="246"/>
      <c r="C123" s="247"/>
      <c r="D123" s="248" t="s">
        <v>171</v>
      </c>
      <c r="E123" s="249" t="s">
        <v>36</v>
      </c>
      <c r="F123" s="250" t="s">
        <v>1280</v>
      </c>
      <c r="G123" s="247"/>
      <c r="H123" s="251">
        <v>90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171</v>
      </c>
      <c r="AU123" s="257" t="s">
        <v>89</v>
      </c>
      <c r="AV123" s="12" t="s">
        <v>89</v>
      </c>
      <c r="AW123" s="12" t="s">
        <v>42</v>
      </c>
      <c r="AX123" s="12" t="s">
        <v>79</v>
      </c>
      <c r="AY123" s="257" t="s">
        <v>162</v>
      </c>
    </row>
    <row r="124" s="12" customFormat="1">
      <c r="B124" s="246"/>
      <c r="C124" s="247"/>
      <c r="D124" s="248" t="s">
        <v>171</v>
      </c>
      <c r="E124" s="249" t="s">
        <v>36</v>
      </c>
      <c r="F124" s="250" t="s">
        <v>1281</v>
      </c>
      <c r="G124" s="247"/>
      <c r="H124" s="251">
        <v>48</v>
      </c>
      <c r="I124" s="252"/>
      <c r="J124" s="247"/>
      <c r="K124" s="247"/>
      <c r="L124" s="253"/>
      <c r="M124" s="254"/>
      <c r="N124" s="255"/>
      <c r="O124" s="255"/>
      <c r="P124" s="255"/>
      <c r="Q124" s="255"/>
      <c r="R124" s="255"/>
      <c r="S124" s="255"/>
      <c r="T124" s="256"/>
      <c r="AT124" s="257" t="s">
        <v>171</v>
      </c>
      <c r="AU124" s="257" t="s">
        <v>89</v>
      </c>
      <c r="AV124" s="12" t="s">
        <v>89</v>
      </c>
      <c r="AW124" s="12" t="s">
        <v>42</v>
      </c>
      <c r="AX124" s="12" t="s">
        <v>79</v>
      </c>
      <c r="AY124" s="257" t="s">
        <v>162</v>
      </c>
    </row>
    <row r="125" s="12" customFormat="1">
      <c r="B125" s="246"/>
      <c r="C125" s="247"/>
      <c r="D125" s="248" t="s">
        <v>171</v>
      </c>
      <c r="E125" s="249" t="s">
        <v>36</v>
      </c>
      <c r="F125" s="250" t="s">
        <v>1282</v>
      </c>
      <c r="G125" s="247"/>
      <c r="H125" s="251">
        <v>18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171</v>
      </c>
      <c r="AU125" s="257" t="s">
        <v>89</v>
      </c>
      <c r="AV125" s="12" t="s">
        <v>89</v>
      </c>
      <c r="AW125" s="12" t="s">
        <v>42</v>
      </c>
      <c r="AX125" s="12" t="s">
        <v>79</v>
      </c>
      <c r="AY125" s="257" t="s">
        <v>162</v>
      </c>
    </row>
    <row r="126" s="14" customFormat="1">
      <c r="B126" s="283"/>
      <c r="C126" s="284"/>
      <c r="D126" s="248" t="s">
        <v>171</v>
      </c>
      <c r="E126" s="285" t="s">
        <v>36</v>
      </c>
      <c r="F126" s="286" t="s">
        <v>679</v>
      </c>
      <c r="G126" s="284"/>
      <c r="H126" s="287">
        <v>156</v>
      </c>
      <c r="I126" s="288"/>
      <c r="J126" s="284"/>
      <c r="K126" s="284"/>
      <c r="L126" s="289"/>
      <c r="M126" s="290"/>
      <c r="N126" s="291"/>
      <c r="O126" s="291"/>
      <c r="P126" s="291"/>
      <c r="Q126" s="291"/>
      <c r="R126" s="291"/>
      <c r="S126" s="291"/>
      <c r="T126" s="292"/>
      <c r="AT126" s="293" t="s">
        <v>171</v>
      </c>
      <c r="AU126" s="293" t="s">
        <v>89</v>
      </c>
      <c r="AV126" s="14" t="s">
        <v>179</v>
      </c>
      <c r="AW126" s="14" t="s">
        <v>42</v>
      </c>
      <c r="AX126" s="14" t="s">
        <v>87</v>
      </c>
      <c r="AY126" s="293" t="s">
        <v>162</v>
      </c>
    </row>
    <row r="127" s="1" customFormat="1" ht="38.25" customHeight="1">
      <c r="B127" s="48"/>
      <c r="C127" s="235" t="s">
        <v>207</v>
      </c>
      <c r="D127" s="235" t="s">
        <v>165</v>
      </c>
      <c r="E127" s="236" t="s">
        <v>736</v>
      </c>
      <c r="F127" s="237" t="s">
        <v>737</v>
      </c>
      <c r="G127" s="238" t="s">
        <v>614</v>
      </c>
      <c r="H127" s="239">
        <v>158.71000000000001</v>
      </c>
      <c r="I127" s="240"/>
      <c r="J127" s="239">
        <f>ROUND(I127*H127,1)</f>
        <v>0</v>
      </c>
      <c r="K127" s="237" t="s">
        <v>239</v>
      </c>
      <c r="L127" s="74"/>
      <c r="M127" s="241" t="s">
        <v>36</v>
      </c>
      <c r="N127" s="242" t="s">
        <v>50</v>
      </c>
      <c r="O127" s="49"/>
      <c r="P127" s="243">
        <f>O127*H127</f>
        <v>0</v>
      </c>
      <c r="Q127" s="243">
        <v>0</v>
      </c>
      <c r="R127" s="243">
        <f>Q127*H127</f>
        <v>0</v>
      </c>
      <c r="S127" s="243">
        <v>0</v>
      </c>
      <c r="T127" s="244">
        <f>S127*H127</f>
        <v>0</v>
      </c>
      <c r="AR127" s="25" t="s">
        <v>179</v>
      </c>
      <c r="AT127" s="25" t="s">
        <v>165</v>
      </c>
      <c r="AU127" s="25" t="s">
        <v>89</v>
      </c>
      <c r="AY127" s="25" t="s">
        <v>162</v>
      </c>
      <c r="BE127" s="245">
        <f>IF(N127="základní",J127,0)</f>
        <v>0</v>
      </c>
      <c r="BF127" s="245">
        <f>IF(N127="snížená",J127,0)</f>
        <v>0</v>
      </c>
      <c r="BG127" s="245">
        <f>IF(N127="zákl. přenesená",J127,0)</f>
        <v>0</v>
      </c>
      <c r="BH127" s="245">
        <f>IF(N127="sníž. přenesená",J127,0)</f>
        <v>0</v>
      </c>
      <c r="BI127" s="245">
        <f>IF(N127="nulová",J127,0)</f>
        <v>0</v>
      </c>
      <c r="BJ127" s="25" t="s">
        <v>87</v>
      </c>
      <c r="BK127" s="245">
        <f>ROUND(I127*H127,1)</f>
        <v>0</v>
      </c>
      <c r="BL127" s="25" t="s">
        <v>179</v>
      </c>
      <c r="BM127" s="25" t="s">
        <v>1283</v>
      </c>
    </row>
    <row r="128" s="12" customFormat="1">
      <c r="B128" s="246"/>
      <c r="C128" s="247"/>
      <c r="D128" s="248" t="s">
        <v>171</v>
      </c>
      <c r="E128" s="249" t="s">
        <v>36</v>
      </c>
      <c r="F128" s="250" t="s">
        <v>1284</v>
      </c>
      <c r="G128" s="247"/>
      <c r="H128" s="251">
        <v>678.60000000000002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171</v>
      </c>
      <c r="AU128" s="257" t="s">
        <v>89</v>
      </c>
      <c r="AV128" s="12" t="s">
        <v>89</v>
      </c>
      <c r="AW128" s="12" t="s">
        <v>42</v>
      </c>
      <c r="AX128" s="12" t="s">
        <v>79</v>
      </c>
      <c r="AY128" s="257" t="s">
        <v>162</v>
      </c>
    </row>
    <row r="129" s="12" customFormat="1">
      <c r="B129" s="246"/>
      <c r="C129" s="247"/>
      <c r="D129" s="248" t="s">
        <v>171</v>
      </c>
      <c r="E129" s="249" t="s">
        <v>36</v>
      </c>
      <c r="F129" s="250" t="s">
        <v>1285</v>
      </c>
      <c r="G129" s="247"/>
      <c r="H129" s="251">
        <v>-29.829999999999998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171</v>
      </c>
      <c r="AU129" s="257" t="s">
        <v>89</v>
      </c>
      <c r="AV129" s="12" t="s">
        <v>89</v>
      </c>
      <c r="AW129" s="12" t="s">
        <v>42</v>
      </c>
      <c r="AX129" s="12" t="s">
        <v>79</v>
      </c>
      <c r="AY129" s="257" t="s">
        <v>162</v>
      </c>
    </row>
    <row r="130" s="12" customFormat="1">
      <c r="B130" s="246"/>
      <c r="C130" s="247"/>
      <c r="D130" s="248" t="s">
        <v>171</v>
      </c>
      <c r="E130" s="249" t="s">
        <v>36</v>
      </c>
      <c r="F130" s="250" t="s">
        <v>1286</v>
      </c>
      <c r="G130" s="247"/>
      <c r="H130" s="251">
        <v>-5.4400000000000004</v>
      </c>
      <c r="I130" s="252"/>
      <c r="J130" s="247"/>
      <c r="K130" s="247"/>
      <c r="L130" s="253"/>
      <c r="M130" s="254"/>
      <c r="N130" s="255"/>
      <c r="O130" s="255"/>
      <c r="P130" s="255"/>
      <c r="Q130" s="255"/>
      <c r="R130" s="255"/>
      <c r="S130" s="255"/>
      <c r="T130" s="256"/>
      <c r="AT130" s="257" t="s">
        <v>171</v>
      </c>
      <c r="AU130" s="257" t="s">
        <v>89</v>
      </c>
      <c r="AV130" s="12" t="s">
        <v>89</v>
      </c>
      <c r="AW130" s="12" t="s">
        <v>42</v>
      </c>
      <c r="AX130" s="12" t="s">
        <v>79</v>
      </c>
      <c r="AY130" s="257" t="s">
        <v>162</v>
      </c>
    </row>
    <row r="131" s="12" customFormat="1">
      <c r="B131" s="246"/>
      <c r="C131" s="247"/>
      <c r="D131" s="248" t="s">
        <v>171</v>
      </c>
      <c r="E131" s="249" t="s">
        <v>36</v>
      </c>
      <c r="F131" s="250" t="s">
        <v>1287</v>
      </c>
      <c r="G131" s="247"/>
      <c r="H131" s="251">
        <v>-5.0999999999999996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171</v>
      </c>
      <c r="AU131" s="257" t="s">
        <v>89</v>
      </c>
      <c r="AV131" s="12" t="s">
        <v>89</v>
      </c>
      <c r="AW131" s="12" t="s">
        <v>42</v>
      </c>
      <c r="AX131" s="12" t="s">
        <v>79</v>
      </c>
      <c r="AY131" s="257" t="s">
        <v>162</v>
      </c>
    </row>
    <row r="132" s="12" customFormat="1">
      <c r="B132" s="246"/>
      <c r="C132" s="247"/>
      <c r="D132" s="248" t="s">
        <v>171</v>
      </c>
      <c r="E132" s="249" t="s">
        <v>36</v>
      </c>
      <c r="F132" s="250" t="s">
        <v>1288</v>
      </c>
      <c r="G132" s="247"/>
      <c r="H132" s="251">
        <v>-49.200000000000003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171</v>
      </c>
      <c r="AU132" s="257" t="s">
        <v>89</v>
      </c>
      <c r="AV132" s="12" t="s">
        <v>89</v>
      </c>
      <c r="AW132" s="12" t="s">
        <v>42</v>
      </c>
      <c r="AX132" s="12" t="s">
        <v>79</v>
      </c>
      <c r="AY132" s="257" t="s">
        <v>162</v>
      </c>
    </row>
    <row r="133" s="12" customFormat="1">
      <c r="B133" s="246"/>
      <c r="C133" s="247"/>
      <c r="D133" s="248" t="s">
        <v>171</v>
      </c>
      <c r="E133" s="249" t="s">
        <v>36</v>
      </c>
      <c r="F133" s="250" t="s">
        <v>1289</v>
      </c>
      <c r="G133" s="247"/>
      <c r="H133" s="251">
        <v>-60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171</v>
      </c>
      <c r="AU133" s="257" t="s">
        <v>89</v>
      </c>
      <c r="AV133" s="12" t="s">
        <v>89</v>
      </c>
      <c r="AW133" s="12" t="s">
        <v>42</v>
      </c>
      <c r="AX133" s="12" t="s">
        <v>79</v>
      </c>
      <c r="AY133" s="257" t="s">
        <v>162</v>
      </c>
    </row>
    <row r="134" s="14" customFormat="1">
      <c r="B134" s="283"/>
      <c r="C134" s="284"/>
      <c r="D134" s="248" t="s">
        <v>171</v>
      </c>
      <c r="E134" s="285" t="s">
        <v>1245</v>
      </c>
      <c r="F134" s="286" t="s">
        <v>679</v>
      </c>
      <c r="G134" s="284"/>
      <c r="H134" s="287">
        <v>529.02999999999997</v>
      </c>
      <c r="I134" s="288"/>
      <c r="J134" s="284"/>
      <c r="K134" s="284"/>
      <c r="L134" s="289"/>
      <c r="M134" s="290"/>
      <c r="N134" s="291"/>
      <c r="O134" s="291"/>
      <c r="P134" s="291"/>
      <c r="Q134" s="291"/>
      <c r="R134" s="291"/>
      <c r="S134" s="291"/>
      <c r="T134" s="292"/>
      <c r="AT134" s="293" t="s">
        <v>171</v>
      </c>
      <c r="AU134" s="293" t="s">
        <v>89</v>
      </c>
      <c r="AV134" s="14" t="s">
        <v>179</v>
      </c>
      <c r="AW134" s="14" t="s">
        <v>42</v>
      </c>
      <c r="AX134" s="14" t="s">
        <v>87</v>
      </c>
      <c r="AY134" s="293" t="s">
        <v>162</v>
      </c>
    </row>
    <row r="135" s="13" customFormat="1">
      <c r="B135" s="261"/>
      <c r="C135" s="262"/>
      <c r="D135" s="248" t="s">
        <v>171</v>
      </c>
      <c r="E135" s="263" t="s">
        <v>36</v>
      </c>
      <c r="F135" s="264" t="s">
        <v>750</v>
      </c>
      <c r="G135" s="262"/>
      <c r="H135" s="263" t="s">
        <v>36</v>
      </c>
      <c r="I135" s="265"/>
      <c r="J135" s="262"/>
      <c r="K135" s="262"/>
      <c r="L135" s="266"/>
      <c r="M135" s="267"/>
      <c r="N135" s="268"/>
      <c r="O135" s="268"/>
      <c r="P135" s="268"/>
      <c r="Q135" s="268"/>
      <c r="R135" s="268"/>
      <c r="S135" s="268"/>
      <c r="T135" s="269"/>
      <c r="AT135" s="270" t="s">
        <v>171</v>
      </c>
      <c r="AU135" s="270" t="s">
        <v>89</v>
      </c>
      <c r="AV135" s="13" t="s">
        <v>87</v>
      </c>
      <c r="AW135" s="13" t="s">
        <v>42</v>
      </c>
      <c r="AX135" s="13" t="s">
        <v>79</v>
      </c>
      <c r="AY135" s="270" t="s">
        <v>162</v>
      </c>
    </row>
    <row r="136" s="12" customFormat="1">
      <c r="B136" s="246"/>
      <c r="C136" s="247"/>
      <c r="D136" s="248" t="s">
        <v>171</v>
      </c>
      <c r="E136" s="247"/>
      <c r="F136" s="250" t="s">
        <v>1290</v>
      </c>
      <c r="G136" s="247"/>
      <c r="H136" s="251">
        <v>158.71000000000001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171</v>
      </c>
      <c r="AU136" s="257" t="s">
        <v>89</v>
      </c>
      <c r="AV136" s="12" t="s">
        <v>89</v>
      </c>
      <c r="AW136" s="12" t="s">
        <v>6</v>
      </c>
      <c r="AX136" s="12" t="s">
        <v>87</v>
      </c>
      <c r="AY136" s="257" t="s">
        <v>162</v>
      </c>
    </row>
    <row r="137" s="1" customFormat="1" ht="38.25" customHeight="1">
      <c r="B137" s="48"/>
      <c r="C137" s="235" t="s">
        <v>211</v>
      </c>
      <c r="D137" s="235" t="s">
        <v>165</v>
      </c>
      <c r="E137" s="236" t="s">
        <v>752</v>
      </c>
      <c r="F137" s="237" t="s">
        <v>753</v>
      </c>
      <c r="G137" s="238" t="s">
        <v>614</v>
      </c>
      <c r="H137" s="239">
        <v>79.359999999999999</v>
      </c>
      <c r="I137" s="240"/>
      <c r="J137" s="239">
        <f>ROUND(I137*H137,1)</f>
        <v>0</v>
      </c>
      <c r="K137" s="237" t="s">
        <v>239</v>
      </c>
      <c r="L137" s="74"/>
      <c r="M137" s="241" t="s">
        <v>36</v>
      </c>
      <c r="N137" s="242" t="s">
        <v>50</v>
      </c>
      <c r="O137" s="49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AR137" s="25" t="s">
        <v>179</v>
      </c>
      <c r="AT137" s="25" t="s">
        <v>165</v>
      </c>
      <c r="AU137" s="25" t="s">
        <v>89</v>
      </c>
      <c r="AY137" s="25" t="s">
        <v>162</v>
      </c>
      <c r="BE137" s="245">
        <f>IF(N137="základní",J137,0)</f>
        <v>0</v>
      </c>
      <c r="BF137" s="245">
        <f>IF(N137="snížená",J137,0)</f>
        <v>0</v>
      </c>
      <c r="BG137" s="245">
        <f>IF(N137="zákl. přenesená",J137,0)</f>
        <v>0</v>
      </c>
      <c r="BH137" s="245">
        <f>IF(N137="sníž. přenesená",J137,0)</f>
        <v>0</v>
      </c>
      <c r="BI137" s="245">
        <f>IF(N137="nulová",J137,0)</f>
        <v>0</v>
      </c>
      <c r="BJ137" s="25" t="s">
        <v>87</v>
      </c>
      <c r="BK137" s="245">
        <f>ROUND(I137*H137,1)</f>
        <v>0</v>
      </c>
      <c r="BL137" s="25" t="s">
        <v>179</v>
      </c>
      <c r="BM137" s="25" t="s">
        <v>1291</v>
      </c>
    </row>
    <row r="138" s="12" customFormat="1">
      <c r="B138" s="246"/>
      <c r="C138" s="247"/>
      <c r="D138" s="248" t="s">
        <v>171</v>
      </c>
      <c r="E138" s="249" t="s">
        <v>36</v>
      </c>
      <c r="F138" s="250" t="s">
        <v>1292</v>
      </c>
      <c r="G138" s="247"/>
      <c r="H138" s="251">
        <v>158.71000000000001</v>
      </c>
      <c r="I138" s="252"/>
      <c r="J138" s="247"/>
      <c r="K138" s="247"/>
      <c r="L138" s="253"/>
      <c r="M138" s="254"/>
      <c r="N138" s="255"/>
      <c r="O138" s="255"/>
      <c r="P138" s="255"/>
      <c r="Q138" s="255"/>
      <c r="R138" s="255"/>
      <c r="S138" s="255"/>
      <c r="T138" s="256"/>
      <c r="AT138" s="257" t="s">
        <v>171</v>
      </c>
      <c r="AU138" s="257" t="s">
        <v>89</v>
      </c>
      <c r="AV138" s="12" t="s">
        <v>89</v>
      </c>
      <c r="AW138" s="12" t="s">
        <v>42</v>
      </c>
      <c r="AX138" s="12" t="s">
        <v>87</v>
      </c>
      <c r="AY138" s="257" t="s">
        <v>162</v>
      </c>
    </row>
    <row r="139" s="13" customFormat="1">
      <c r="B139" s="261"/>
      <c r="C139" s="262"/>
      <c r="D139" s="248" t="s">
        <v>171</v>
      </c>
      <c r="E139" s="263" t="s">
        <v>36</v>
      </c>
      <c r="F139" s="264" t="s">
        <v>1293</v>
      </c>
      <c r="G139" s="262"/>
      <c r="H139" s="263" t="s">
        <v>36</v>
      </c>
      <c r="I139" s="265"/>
      <c r="J139" s="262"/>
      <c r="K139" s="262"/>
      <c r="L139" s="266"/>
      <c r="M139" s="267"/>
      <c r="N139" s="268"/>
      <c r="O139" s="268"/>
      <c r="P139" s="268"/>
      <c r="Q139" s="268"/>
      <c r="R139" s="268"/>
      <c r="S139" s="268"/>
      <c r="T139" s="269"/>
      <c r="AT139" s="270" t="s">
        <v>171</v>
      </c>
      <c r="AU139" s="270" t="s">
        <v>89</v>
      </c>
      <c r="AV139" s="13" t="s">
        <v>87</v>
      </c>
      <c r="AW139" s="13" t="s">
        <v>42</v>
      </c>
      <c r="AX139" s="13" t="s">
        <v>79</v>
      </c>
      <c r="AY139" s="270" t="s">
        <v>162</v>
      </c>
    </row>
    <row r="140" s="12" customFormat="1">
      <c r="B140" s="246"/>
      <c r="C140" s="247"/>
      <c r="D140" s="248" t="s">
        <v>171</v>
      </c>
      <c r="E140" s="247"/>
      <c r="F140" s="250" t="s">
        <v>1294</v>
      </c>
      <c r="G140" s="247"/>
      <c r="H140" s="251">
        <v>79.359999999999999</v>
      </c>
      <c r="I140" s="252"/>
      <c r="J140" s="247"/>
      <c r="K140" s="247"/>
      <c r="L140" s="253"/>
      <c r="M140" s="254"/>
      <c r="N140" s="255"/>
      <c r="O140" s="255"/>
      <c r="P140" s="255"/>
      <c r="Q140" s="255"/>
      <c r="R140" s="255"/>
      <c r="S140" s="255"/>
      <c r="T140" s="256"/>
      <c r="AT140" s="257" t="s">
        <v>171</v>
      </c>
      <c r="AU140" s="257" t="s">
        <v>89</v>
      </c>
      <c r="AV140" s="12" t="s">
        <v>89</v>
      </c>
      <c r="AW140" s="12" t="s">
        <v>6</v>
      </c>
      <c r="AX140" s="12" t="s">
        <v>87</v>
      </c>
      <c r="AY140" s="257" t="s">
        <v>162</v>
      </c>
    </row>
    <row r="141" s="1" customFormat="1" ht="38.25" customHeight="1">
      <c r="B141" s="48"/>
      <c r="C141" s="235" t="s">
        <v>215</v>
      </c>
      <c r="D141" s="235" t="s">
        <v>165</v>
      </c>
      <c r="E141" s="236" t="s">
        <v>1295</v>
      </c>
      <c r="F141" s="237" t="s">
        <v>1296</v>
      </c>
      <c r="G141" s="238" t="s">
        <v>614</v>
      </c>
      <c r="H141" s="239">
        <v>18</v>
      </c>
      <c r="I141" s="240"/>
      <c r="J141" s="239">
        <f>ROUND(I141*H141,1)</f>
        <v>0</v>
      </c>
      <c r="K141" s="237" t="s">
        <v>239</v>
      </c>
      <c r="L141" s="74"/>
      <c r="M141" s="241" t="s">
        <v>36</v>
      </c>
      <c r="N141" s="242" t="s">
        <v>50</v>
      </c>
      <c r="O141" s="49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AR141" s="25" t="s">
        <v>179</v>
      </c>
      <c r="AT141" s="25" t="s">
        <v>165</v>
      </c>
      <c r="AU141" s="25" t="s">
        <v>89</v>
      </c>
      <c r="AY141" s="25" t="s">
        <v>162</v>
      </c>
      <c r="BE141" s="245">
        <f>IF(N141="základní",J141,0)</f>
        <v>0</v>
      </c>
      <c r="BF141" s="245">
        <f>IF(N141="snížená",J141,0)</f>
        <v>0</v>
      </c>
      <c r="BG141" s="245">
        <f>IF(N141="zákl. přenesená",J141,0)</f>
        <v>0</v>
      </c>
      <c r="BH141" s="245">
        <f>IF(N141="sníž. přenesená",J141,0)</f>
        <v>0</v>
      </c>
      <c r="BI141" s="245">
        <f>IF(N141="nulová",J141,0)</f>
        <v>0</v>
      </c>
      <c r="BJ141" s="25" t="s">
        <v>87</v>
      </c>
      <c r="BK141" s="245">
        <f>ROUND(I141*H141,1)</f>
        <v>0</v>
      </c>
      <c r="BL141" s="25" t="s">
        <v>179</v>
      </c>
      <c r="BM141" s="25" t="s">
        <v>1297</v>
      </c>
    </row>
    <row r="142" s="12" customFormat="1">
      <c r="B142" s="246"/>
      <c r="C142" s="247"/>
      <c r="D142" s="248" t="s">
        <v>171</v>
      </c>
      <c r="E142" s="249" t="s">
        <v>1244</v>
      </c>
      <c r="F142" s="250" t="s">
        <v>1298</v>
      </c>
      <c r="G142" s="247"/>
      <c r="H142" s="251">
        <v>60</v>
      </c>
      <c r="I142" s="252"/>
      <c r="J142" s="247"/>
      <c r="K142" s="247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171</v>
      </c>
      <c r="AU142" s="257" t="s">
        <v>89</v>
      </c>
      <c r="AV142" s="12" t="s">
        <v>89</v>
      </c>
      <c r="AW142" s="12" t="s">
        <v>42</v>
      </c>
      <c r="AX142" s="12" t="s">
        <v>87</v>
      </c>
      <c r="AY142" s="257" t="s">
        <v>162</v>
      </c>
    </row>
    <row r="143" s="13" customFormat="1">
      <c r="B143" s="261"/>
      <c r="C143" s="262"/>
      <c r="D143" s="248" t="s">
        <v>171</v>
      </c>
      <c r="E143" s="263" t="s">
        <v>36</v>
      </c>
      <c r="F143" s="264" t="s">
        <v>750</v>
      </c>
      <c r="G143" s="262"/>
      <c r="H143" s="263" t="s">
        <v>36</v>
      </c>
      <c r="I143" s="265"/>
      <c r="J143" s="262"/>
      <c r="K143" s="262"/>
      <c r="L143" s="266"/>
      <c r="M143" s="267"/>
      <c r="N143" s="268"/>
      <c r="O143" s="268"/>
      <c r="P143" s="268"/>
      <c r="Q143" s="268"/>
      <c r="R143" s="268"/>
      <c r="S143" s="268"/>
      <c r="T143" s="269"/>
      <c r="AT143" s="270" t="s">
        <v>171</v>
      </c>
      <c r="AU143" s="270" t="s">
        <v>89</v>
      </c>
      <c r="AV143" s="13" t="s">
        <v>87</v>
      </c>
      <c r="AW143" s="13" t="s">
        <v>42</v>
      </c>
      <c r="AX143" s="13" t="s">
        <v>79</v>
      </c>
      <c r="AY143" s="270" t="s">
        <v>162</v>
      </c>
    </row>
    <row r="144" s="12" customFormat="1">
      <c r="B144" s="246"/>
      <c r="C144" s="247"/>
      <c r="D144" s="248" t="s">
        <v>171</v>
      </c>
      <c r="E144" s="247"/>
      <c r="F144" s="250" t="s">
        <v>1299</v>
      </c>
      <c r="G144" s="247"/>
      <c r="H144" s="251">
        <v>18</v>
      </c>
      <c r="I144" s="252"/>
      <c r="J144" s="247"/>
      <c r="K144" s="247"/>
      <c r="L144" s="253"/>
      <c r="M144" s="254"/>
      <c r="N144" s="255"/>
      <c r="O144" s="255"/>
      <c r="P144" s="255"/>
      <c r="Q144" s="255"/>
      <c r="R144" s="255"/>
      <c r="S144" s="255"/>
      <c r="T144" s="256"/>
      <c r="AT144" s="257" t="s">
        <v>171</v>
      </c>
      <c r="AU144" s="257" t="s">
        <v>89</v>
      </c>
      <c r="AV144" s="12" t="s">
        <v>89</v>
      </c>
      <c r="AW144" s="12" t="s">
        <v>6</v>
      </c>
      <c r="AX144" s="12" t="s">
        <v>87</v>
      </c>
      <c r="AY144" s="257" t="s">
        <v>162</v>
      </c>
    </row>
    <row r="145" s="1" customFormat="1" ht="38.25" customHeight="1">
      <c r="B145" s="48"/>
      <c r="C145" s="235" t="s">
        <v>219</v>
      </c>
      <c r="D145" s="235" t="s">
        <v>165</v>
      </c>
      <c r="E145" s="236" t="s">
        <v>1300</v>
      </c>
      <c r="F145" s="237" t="s">
        <v>1301</v>
      </c>
      <c r="G145" s="238" t="s">
        <v>614</v>
      </c>
      <c r="H145" s="239">
        <v>9</v>
      </c>
      <c r="I145" s="240"/>
      <c r="J145" s="239">
        <f>ROUND(I145*H145,1)</f>
        <v>0</v>
      </c>
      <c r="K145" s="237" t="s">
        <v>239</v>
      </c>
      <c r="L145" s="74"/>
      <c r="M145" s="241" t="s">
        <v>36</v>
      </c>
      <c r="N145" s="242" t="s">
        <v>50</v>
      </c>
      <c r="O145" s="49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AR145" s="25" t="s">
        <v>179</v>
      </c>
      <c r="AT145" s="25" t="s">
        <v>165</v>
      </c>
      <c r="AU145" s="25" t="s">
        <v>89</v>
      </c>
      <c r="AY145" s="25" t="s">
        <v>162</v>
      </c>
      <c r="BE145" s="245">
        <f>IF(N145="základní",J145,0)</f>
        <v>0</v>
      </c>
      <c r="BF145" s="245">
        <f>IF(N145="snížená",J145,0)</f>
        <v>0</v>
      </c>
      <c r="BG145" s="245">
        <f>IF(N145="zákl. přenesená",J145,0)</f>
        <v>0</v>
      </c>
      <c r="BH145" s="245">
        <f>IF(N145="sníž. přenesená",J145,0)</f>
        <v>0</v>
      </c>
      <c r="BI145" s="245">
        <f>IF(N145="nulová",J145,0)</f>
        <v>0</v>
      </c>
      <c r="BJ145" s="25" t="s">
        <v>87</v>
      </c>
      <c r="BK145" s="245">
        <f>ROUND(I145*H145,1)</f>
        <v>0</v>
      </c>
      <c r="BL145" s="25" t="s">
        <v>179</v>
      </c>
      <c r="BM145" s="25" t="s">
        <v>1302</v>
      </c>
    </row>
    <row r="146" s="12" customFormat="1">
      <c r="B146" s="246"/>
      <c r="C146" s="247"/>
      <c r="D146" s="248" t="s">
        <v>171</v>
      </c>
      <c r="E146" s="249" t="s">
        <v>36</v>
      </c>
      <c r="F146" s="250" t="s">
        <v>1303</v>
      </c>
      <c r="G146" s="247"/>
      <c r="H146" s="251">
        <v>18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171</v>
      </c>
      <c r="AU146" s="257" t="s">
        <v>89</v>
      </c>
      <c r="AV146" s="12" t="s">
        <v>89</v>
      </c>
      <c r="AW146" s="12" t="s">
        <v>42</v>
      </c>
      <c r="AX146" s="12" t="s">
        <v>87</v>
      </c>
      <c r="AY146" s="257" t="s">
        <v>162</v>
      </c>
    </row>
    <row r="147" s="13" customFormat="1">
      <c r="B147" s="261"/>
      <c r="C147" s="262"/>
      <c r="D147" s="248" t="s">
        <v>171</v>
      </c>
      <c r="E147" s="263" t="s">
        <v>36</v>
      </c>
      <c r="F147" s="264" t="s">
        <v>1293</v>
      </c>
      <c r="G147" s="262"/>
      <c r="H147" s="263" t="s">
        <v>36</v>
      </c>
      <c r="I147" s="265"/>
      <c r="J147" s="262"/>
      <c r="K147" s="262"/>
      <c r="L147" s="266"/>
      <c r="M147" s="267"/>
      <c r="N147" s="268"/>
      <c r="O147" s="268"/>
      <c r="P147" s="268"/>
      <c r="Q147" s="268"/>
      <c r="R147" s="268"/>
      <c r="S147" s="268"/>
      <c r="T147" s="269"/>
      <c r="AT147" s="270" t="s">
        <v>171</v>
      </c>
      <c r="AU147" s="270" t="s">
        <v>89</v>
      </c>
      <c r="AV147" s="13" t="s">
        <v>87</v>
      </c>
      <c r="AW147" s="13" t="s">
        <v>42</v>
      </c>
      <c r="AX147" s="13" t="s">
        <v>79</v>
      </c>
      <c r="AY147" s="270" t="s">
        <v>162</v>
      </c>
    </row>
    <row r="148" s="12" customFormat="1">
      <c r="B148" s="246"/>
      <c r="C148" s="247"/>
      <c r="D148" s="248" t="s">
        <v>171</v>
      </c>
      <c r="E148" s="247"/>
      <c r="F148" s="250" t="s">
        <v>1304</v>
      </c>
      <c r="G148" s="247"/>
      <c r="H148" s="251">
        <v>9</v>
      </c>
      <c r="I148" s="252"/>
      <c r="J148" s="247"/>
      <c r="K148" s="247"/>
      <c r="L148" s="253"/>
      <c r="M148" s="254"/>
      <c r="N148" s="255"/>
      <c r="O148" s="255"/>
      <c r="P148" s="255"/>
      <c r="Q148" s="255"/>
      <c r="R148" s="255"/>
      <c r="S148" s="255"/>
      <c r="T148" s="256"/>
      <c r="AT148" s="257" t="s">
        <v>171</v>
      </c>
      <c r="AU148" s="257" t="s">
        <v>89</v>
      </c>
      <c r="AV148" s="12" t="s">
        <v>89</v>
      </c>
      <c r="AW148" s="12" t="s">
        <v>6</v>
      </c>
      <c r="AX148" s="12" t="s">
        <v>87</v>
      </c>
      <c r="AY148" s="257" t="s">
        <v>162</v>
      </c>
    </row>
    <row r="149" s="1" customFormat="1" ht="38.25" customHeight="1">
      <c r="B149" s="48"/>
      <c r="C149" s="235" t="s">
        <v>10</v>
      </c>
      <c r="D149" s="235" t="s">
        <v>165</v>
      </c>
      <c r="E149" s="236" t="s">
        <v>1305</v>
      </c>
      <c r="F149" s="237" t="s">
        <v>1306</v>
      </c>
      <c r="G149" s="238" t="s">
        <v>614</v>
      </c>
      <c r="H149" s="239">
        <v>317.42000000000002</v>
      </c>
      <c r="I149" s="240"/>
      <c r="J149" s="239">
        <f>ROUND(I149*H149,1)</f>
        <v>0</v>
      </c>
      <c r="K149" s="237" t="s">
        <v>239</v>
      </c>
      <c r="L149" s="74"/>
      <c r="M149" s="241" t="s">
        <v>36</v>
      </c>
      <c r="N149" s="242" t="s">
        <v>50</v>
      </c>
      <c r="O149" s="49"/>
      <c r="P149" s="243">
        <f>O149*H149</f>
        <v>0</v>
      </c>
      <c r="Q149" s="243">
        <v>0</v>
      </c>
      <c r="R149" s="243">
        <f>Q149*H149</f>
        <v>0</v>
      </c>
      <c r="S149" s="243">
        <v>0</v>
      </c>
      <c r="T149" s="244">
        <f>S149*H149</f>
        <v>0</v>
      </c>
      <c r="AR149" s="25" t="s">
        <v>179</v>
      </c>
      <c r="AT149" s="25" t="s">
        <v>165</v>
      </c>
      <c r="AU149" s="25" t="s">
        <v>89</v>
      </c>
      <c r="AY149" s="25" t="s">
        <v>162</v>
      </c>
      <c r="BE149" s="245">
        <f>IF(N149="základní",J149,0)</f>
        <v>0</v>
      </c>
      <c r="BF149" s="245">
        <f>IF(N149="snížená",J149,0)</f>
        <v>0</v>
      </c>
      <c r="BG149" s="245">
        <f>IF(N149="zákl. přenesená",J149,0)</f>
        <v>0</v>
      </c>
      <c r="BH149" s="245">
        <f>IF(N149="sníž. přenesená",J149,0)</f>
        <v>0</v>
      </c>
      <c r="BI149" s="245">
        <f>IF(N149="nulová",J149,0)</f>
        <v>0</v>
      </c>
      <c r="BJ149" s="25" t="s">
        <v>87</v>
      </c>
      <c r="BK149" s="245">
        <f>ROUND(I149*H149,1)</f>
        <v>0</v>
      </c>
      <c r="BL149" s="25" t="s">
        <v>179</v>
      </c>
      <c r="BM149" s="25" t="s">
        <v>1307</v>
      </c>
    </row>
    <row r="150" s="12" customFormat="1">
      <c r="B150" s="246"/>
      <c r="C150" s="247"/>
      <c r="D150" s="248" t="s">
        <v>171</v>
      </c>
      <c r="E150" s="249" t="s">
        <v>36</v>
      </c>
      <c r="F150" s="250" t="s">
        <v>1245</v>
      </c>
      <c r="G150" s="247"/>
      <c r="H150" s="251">
        <v>529.02999999999997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171</v>
      </c>
      <c r="AU150" s="257" t="s">
        <v>89</v>
      </c>
      <c r="AV150" s="12" t="s">
        <v>89</v>
      </c>
      <c r="AW150" s="12" t="s">
        <v>42</v>
      </c>
      <c r="AX150" s="12" t="s">
        <v>87</v>
      </c>
      <c r="AY150" s="257" t="s">
        <v>162</v>
      </c>
    </row>
    <row r="151" s="13" customFormat="1">
      <c r="B151" s="261"/>
      <c r="C151" s="262"/>
      <c r="D151" s="248" t="s">
        <v>171</v>
      </c>
      <c r="E151" s="263" t="s">
        <v>36</v>
      </c>
      <c r="F151" s="264" t="s">
        <v>760</v>
      </c>
      <c r="G151" s="262"/>
      <c r="H151" s="263" t="s">
        <v>36</v>
      </c>
      <c r="I151" s="265"/>
      <c r="J151" s="262"/>
      <c r="K151" s="262"/>
      <c r="L151" s="266"/>
      <c r="M151" s="267"/>
      <c r="N151" s="268"/>
      <c r="O151" s="268"/>
      <c r="P151" s="268"/>
      <c r="Q151" s="268"/>
      <c r="R151" s="268"/>
      <c r="S151" s="268"/>
      <c r="T151" s="269"/>
      <c r="AT151" s="270" t="s">
        <v>171</v>
      </c>
      <c r="AU151" s="270" t="s">
        <v>89</v>
      </c>
      <c r="AV151" s="13" t="s">
        <v>87</v>
      </c>
      <c r="AW151" s="13" t="s">
        <v>42</v>
      </c>
      <c r="AX151" s="13" t="s">
        <v>79</v>
      </c>
      <c r="AY151" s="270" t="s">
        <v>162</v>
      </c>
    </row>
    <row r="152" s="12" customFormat="1">
      <c r="B152" s="246"/>
      <c r="C152" s="247"/>
      <c r="D152" s="248" t="s">
        <v>171</v>
      </c>
      <c r="E152" s="247"/>
      <c r="F152" s="250" t="s">
        <v>1308</v>
      </c>
      <c r="G152" s="247"/>
      <c r="H152" s="251">
        <v>317.42000000000002</v>
      </c>
      <c r="I152" s="252"/>
      <c r="J152" s="247"/>
      <c r="K152" s="247"/>
      <c r="L152" s="253"/>
      <c r="M152" s="254"/>
      <c r="N152" s="255"/>
      <c r="O152" s="255"/>
      <c r="P152" s="255"/>
      <c r="Q152" s="255"/>
      <c r="R152" s="255"/>
      <c r="S152" s="255"/>
      <c r="T152" s="256"/>
      <c r="AT152" s="257" t="s">
        <v>171</v>
      </c>
      <c r="AU152" s="257" t="s">
        <v>89</v>
      </c>
      <c r="AV152" s="12" t="s">
        <v>89</v>
      </c>
      <c r="AW152" s="12" t="s">
        <v>6</v>
      </c>
      <c r="AX152" s="12" t="s">
        <v>87</v>
      </c>
      <c r="AY152" s="257" t="s">
        <v>162</v>
      </c>
    </row>
    <row r="153" s="1" customFormat="1" ht="38.25" customHeight="1">
      <c r="B153" s="48"/>
      <c r="C153" s="235" t="s">
        <v>264</v>
      </c>
      <c r="D153" s="235" t="s">
        <v>165</v>
      </c>
      <c r="E153" s="236" t="s">
        <v>762</v>
      </c>
      <c r="F153" s="237" t="s">
        <v>763</v>
      </c>
      <c r="G153" s="238" t="s">
        <v>614</v>
      </c>
      <c r="H153" s="239">
        <v>158.71000000000001</v>
      </c>
      <c r="I153" s="240"/>
      <c r="J153" s="239">
        <f>ROUND(I153*H153,1)</f>
        <v>0</v>
      </c>
      <c r="K153" s="237" t="s">
        <v>239</v>
      </c>
      <c r="L153" s="74"/>
      <c r="M153" s="241" t="s">
        <v>36</v>
      </c>
      <c r="N153" s="242" t="s">
        <v>50</v>
      </c>
      <c r="O153" s="49"/>
      <c r="P153" s="243">
        <f>O153*H153</f>
        <v>0</v>
      </c>
      <c r="Q153" s="243">
        <v>0</v>
      </c>
      <c r="R153" s="243">
        <f>Q153*H153</f>
        <v>0</v>
      </c>
      <c r="S153" s="243">
        <v>0</v>
      </c>
      <c r="T153" s="244">
        <f>S153*H153</f>
        <v>0</v>
      </c>
      <c r="AR153" s="25" t="s">
        <v>179</v>
      </c>
      <c r="AT153" s="25" t="s">
        <v>165</v>
      </c>
      <c r="AU153" s="25" t="s">
        <v>89</v>
      </c>
      <c r="AY153" s="25" t="s">
        <v>162</v>
      </c>
      <c r="BE153" s="245">
        <f>IF(N153="základní",J153,0)</f>
        <v>0</v>
      </c>
      <c r="BF153" s="245">
        <f>IF(N153="snížená",J153,0)</f>
        <v>0</v>
      </c>
      <c r="BG153" s="245">
        <f>IF(N153="zákl. přenesená",J153,0)</f>
        <v>0</v>
      </c>
      <c r="BH153" s="245">
        <f>IF(N153="sníž. přenesená",J153,0)</f>
        <v>0</v>
      </c>
      <c r="BI153" s="245">
        <f>IF(N153="nulová",J153,0)</f>
        <v>0</v>
      </c>
      <c r="BJ153" s="25" t="s">
        <v>87</v>
      </c>
      <c r="BK153" s="245">
        <f>ROUND(I153*H153,1)</f>
        <v>0</v>
      </c>
      <c r="BL153" s="25" t="s">
        <v>179</v>
      </c>
      <c r="BM153" s="25" t="s">
        <v>1309</v>
      </c>
    </row>
    <row r="154" s="12" customFormat="1">
      <c r="B154" s="246"/>
      <c r="C154" s="247"/>
      <c r="D154" s="248" t="s">
        <v>171</v>
      </c>
      <c r="E154" s="249" t="s">
        <v>36</v>
      </c>
      <c r="F154" s="250" t="s">
        <v>1310</v>
      </c>
      <c r="G154" s="247"/>
      <c r="H154" s="251">
        <v>317.42000000000002</v>
      </c>
      <c r="I154" s="252"/>
      <c r="J154" s="247"/>
      <c r="K154" s="247"/>
      <c r="L154" s="253"/>
      <c r="M154" s="254"/>
      <c r="N154" s="255"/>
      <c r="O154" s="255"/>
      <c r="P154" s="255"/>
      <c r="Q154" s="255"/>
      <c r="R154" s="255"/>
      <c r="S154" s="255"/>
      <c r="T154" s="256"/>
      <c r="AT154" s="257" t="s">
        <v>171</v>
      </c>
      <c r="AU154" s="257" t="s">
        <v>89</v>
      </c>
      <c r="AV154" s="12" t="s">
        <v>89</v>
      </c>
      <c r="AW154" s="12" t="s">
        <v>42</v>
      </c>
      <c r="AX154" s="12" t="s">
        <v>87</v>
      </c>
      <c r="AY154" s="257" t="s">
        <v>162</v>
      </c>
    </row>
    <row r="155" s="13" customFormat="1">
      <c r="B155" s="261"/>
      <c r="C155" s="262"/>
      <c r="D155" s="248" t="s">
        <v>171</v>
      </c>
      <c r="E155" s="263" t="s">
        <v>36</v>
      </c>
      <c r="F155" s="264" t="s">
        <v>1293</v>
      </c>
      <c r="G155" s="262"/>
      <c r="H155" s="263" t="s">
        <v>36</v>
      </c>
      <c r="I155" s="265"/>
      <c r="J155" s="262"/>
      <c r="K155" s="262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171</v>
      </c>
      <c r="AU155" s="270" t="s">
        <v>89</v>
      </c>
      <c r="AV155" s="13" t="s">
        <v>87</v>
      </c>
      <c r="AW155" s="13" t="s">
        <v>42</v>
      </c>
      <c r="AX155" s="13" t="s">
        <v>79</v>
      </c>
      <c r="AY155" s="270" t="s">
        <v>162</v>
      </c>
    </row>
    <row r="156" s="12" customFormat="1">
      <c r="B156" s="246"/>
      <c r="C156" s="247"/>
      <c r="D156" s="248" t="s">
        <v>171</v>
      </c>
      <c r="E156" s="247"/>
      <c r="F156" s="250" t="s">
        <v>1311</v>
      </c>
      <c r="G156" s="247"/>
      <c r="H156" s="251">
        <v>158.71000000000001</v>
      </c>
      <c r="I156" s="252"/>
      <c r="J156" s="247"/>
      <c r="K156" s="247"/>
      <c r="L156" s="253"/>
      <c r="M156" s="254"/>
      <c r="N156" s="255"/>
      <c r="O156" s="255"/>
      <c r="P156" s="255"/>
      <c r="Q156" s="255"/>
      <c r="R156" s="255"/>
      <c r="S156" s="255"/>
      <c r="T156" s="256"/>
      <c r="AT156" s="257" t="s">
        <v>171</v>
      </c>
      <c r="AU156" s="257" t="s">
        <v>89</v>
      </c>
      <c r="AV156" s="12" t="s">
        <v>89</v>
      </c>
      <c r="AW156" s="12" t="s">
        <v>6</v>
      </c>
      <c r="AX156" s="12" t="s">
        <v>87</v>
      </c>
      <c r="AY156" s="257" t="s">
        <v>162</v>
      </c>
    </row>
    <row r="157" s="1" customFormat="1" ht="38.25" customHeight="1">
      <c r="B157" s="48"/>
      <c r="C157" s="235" t="s">
        <v>302</v>
      </c>
      <c r="D157" s="235" t="s">
        <v>165</v>
      </c>
      <c r="E157" s="236" t="s">
        <v>1312</v>
      </c>
      <c r="F157" s="237" t="s">
        <v>1313</v>
      </c>
      <c r="G157" s="238" t="s">
        <v>614</v>
      </c>
      <c r="H157" s="239">
        <v>36</v>
      </c>
      <c r="I157" s="240"/>
      <c r="J157" s="239">
        <f>ROUND(I157*H157,1)</f>
        <v>0</v>
      </c>
      <c r="K157" s="237" t="s">
        <v>239</v>
      </c>
      <c r="L157" s="74"/>
      <c r="M157" s="241" t="s">
        <v>36</v>
      </c>
      <c r="N157" s="242" t="s">
        <v>50</v>
      </c>
      <c r="O157" s="49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AR157" s="25" t="s">
        <v>179</v>
      </c>
      <c r="AT157" s="25" t="s">
        <v>165</v>
      </c>
      <c r="AU157" s="25" t="s">
        <v>89</v>
      </c>
      <c r="AY157" s="25" t="s">
        <v>162</v>
      </c>
      <c r="BE157" s="245">
        <f>IF(N157="základní",J157,0)</f>
        <v>0</v>
      </c>
      <c r="BF157" s="245">
        <f>IF(N157="snížená",J157,0)</f>
        <v>0</v>
      </c>
      <c r="BG157" s="245">
        <f>IF(N157="zákl. přenesená",J157,0)</f>
        <v>0</v>
      </c>
      <c r="BH157" s="245">
        <f>IF(N157="sníž. přenesená",J157,0)</f>
        <v>0</v>
      </c>
      <c r="BI157" s="245">
        <f>IF(N157="nulová",J157,0)</f>
        <v>0</v>
      </c>
      <c r="BJ157" s="25" t="s">
        <v>87</v>
      </c>
      <c r="BK157" s="245">
        <f>ROUND(I157*H157,1)</f>
        <v>0</v>
      </c>
      <c r="BL157" s="25" t="s">
        <v>179</v>
      </c>
      <c r="BM157" s="25" t="s">
        <v>1314</v>
      </c>
    </row>
    <row r="158" s="12" customFormat="1">
      <c r="B158" s="246"/>
      <c r="C158" s="247"/>
      <c r="D158" s="248" t="s">
        <v>171</v>
      </c>
      <c r="E158" s="249" t="s">
        <v>36</v>
      </c>
      <c r="F158" s="250" t="s">
        <v>1244</v>
      </c>
      <c r="G158" s="247"/>
      <c r="H158" s="251">
        <v>60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171</v>
      </c>
      <c r="AU158" s="257" t="s">
        <v>89</v>
      </c>
      <c r="AV158" s="12" t="s">
        <v>89</v>
      </c>
      <c r="AW158" s="12" t="s">
        <v>42</v>
      </c>
      <c r="AX158" s="12" t="s">
        <v>87</v>
      </c>
      <c r="AY158" s="257" t="s">
        <v>162</v>
      </c>
    </row>
    <row r="159" s="13" customFormat="1">
      <c r="B159" s="261"/>
      <c r="C159" s="262"/>
      <c r="D159" s="248" t="s">
        <v>171</v>
      </c>
      <c r="E159" s="263" t="s">
        <v>36</v>
      </c>
      <c r="F159" s="264" t="s">
        <v>760</v>
      </c>
      <c r="G159" s="262"/>
      <c r="H159" s="263" t="s">
        <v>36</v>
      </c>
      <c r="I159" s="265"/>
      <c r="J159" s="262"/>
      <c r="K159" s="262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171</v>
      </c>
      <c r="AU159" s="270" t="s">
        <v>89</v>
      </c>
      <c r="AV159" s="13" t="s">
        <v>87</v>
      </c>
      <c r="AW159" s="13" t="s">
        <v>42</v>
      </c>
      <c r="AX159" s="13" t="s">
        <v>79</v>
      </c>
      <c r="AY159" s="270" t="s">
        <v>162</v>
      </c>
    </row>
    <row r="160" s="12" customFormat="1">
      <c r="B160" s="246"/>
      <c r="C160" s="247"/>
      <c r="D160" s="248" t="s">
        <v>171</v>
      </c>
      <c r="E160" s="247"/>
      <c r="F160" s="250" t="s">
        <v>1315</v>
      </c>
      <c r="G160" s="247"/>
      <c r="H160" s="251">
        <v>36</v>
      </c>
      <c r="I160" s="252"/>
      <c r="J160" s="247"/>
      <c r="K160" s="247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171</v>
      </c>
      <c r="AU160" s="257" t="s">
        <v>89</v>
      </c>
      <c r="AV160" s="12" t="s">
        <v>89</v>
      </c>
      <c r="AW160" s="12" t="s">
        <v>6</v>
      </c>
      <c r="AX160" s="12" t="s">
        <v>87</v>
      </c>
      <c r="AY160" s="257" t="s">
        <v>162</v>
      </c>
    </row>
    <row r="161" s="1" customFormat="1" ht="38.25" customHeight="1">
      <c r="B161" s="48"/>
      <c r="C161" s="235" t="s">
        <v>307</v>
      </c>
      <c r="D161" s="235" t="s">
        <v>165</v>
      </c>
      <c r="E161" s="236" t="s">
        <v>1316</v>
      </c>
      <c r="F161" s="237" t="s">
        <v>1317</v>
      </c>
      <c r="G161" s="238" t="s">
        <v>614</v>
      </c>
      <c r="H161" s="239">
        <v>18</v>
      </c>
      <c r="I161" s="240"/>
      <c r="J161" s="239">
        <f>ROUND(I161*H161,1)</f>
        <v>0</v>
      </c>
      <c r="K161" s="237" t="s">
        <v>239</v>
      </c>
      <c r="L161" s="74"/>
      <c r="M161" s="241" t="s">
        <v>36</v>
      </c>
      <c r="N161" s="242" t="s">
        <v>50</v>
      </c>
      <c r="O161" s="49"/>
      <c r="P161" s="243">
        <f>O161*H161</f>
        <v>0</v>
      </c>
      <c r="Q161" s="243">
        <v>0</v>
      </c>
      <c r="R161" s="243">
        <f>Q161*H161</f>
        <v>0</v>
      </c>
      <c r="S161" s="243">
        <v>0</v>
      </c>
      <c r="T161" s="244">
        <f>S161*H161</f>
        <v>0</v>
      </c>
      <c r="AR161" s="25" t="s">
        <v>179</v>
      </c>
      <c r="AT161" s="25" t="s">
        <v>165</v>
      </c>
      <c r="AU161" s="25" t="s">
        <v>89</v>
      </c>
      <c r="AY161" s="25" t="s">
        <v>162</v>
      </c>
      <c r="BE161" s="245">
        <f>IF(N161="základní",J161,0)</f>
        <v>0</v>
      </c>
      <c r="BF161" s="245">
        <f>IF(N161="snížená",J161,0)</f>
        <v>0</v>
      </c>
      <c r="BG161" s="245">
        <f>IF(N161="zákl. přenesená",J161,0)</f>
        <v>0</v>
      </c>
      <c r="BH161" s="245">
        <f>IF(N161="sníž. přenesená",J161,0)</f>
        <v>0</v>
      </c>
      <c r="BI161" s="245">
        <f>IF(N161="nulová",J161,0)</f>
        <v>0</v>
      </c>
      <c r="BJ161" s="25" t="s">
        <v>87</v>
      </c>
      <c r="BK161" s="245">
        <f>ROUND(I161*H161,1)</f>
        <v>0</v>
      </c>
      <c r="BL161" s="25" t="s">
        <v>179</v>
      </c>
      <c r="BM161" s="25" t="s">
        <v>1318</v>
      </c>
    </row>
    <row r="162" s="12" customFormat="1">
      <c r="B162" s="246"/>
      <c r="C162" s="247"/>
      <c r="D162" s="248" t="s">
        <v>171</v>
      </c>
      <c r="E162" s="249" t="s">
        <v>36</v>
      </c>
      <c r="F162" s="250" t="s">
        <v>1319</v>
      </c>
      <c r="G162" s="247"/>
      <c r="H162" s="251">
        <v>36</v>
      </c>
      <c r="I162" s="252"/>
      <c r="J162" s="247"/>
      <c r="K162" s="247"/>
      <c r="L162" s="253"/>
      <c r="M162" s="254"/>
      <c r="N162" s="255"/>
      <c r="O162" s="255"/>
      <c r="P162" s="255"/>
      <c r="Q162" s="255"/>
      <c r="R162" s="255"/>
      <c r="S162" s="255"/>
      <c r="T162" s="256"/>
      <c r="AT162" s="257" t="s">
        <v>171</v>
      </c>
      <c r="AU162" s="257" t="s">
        <v>89</v>
      </c>
      <c r="AV162" s="12" t="s">
        <v>89</v>
      </c>
      <c r="AW162" s="12" t="s">
        <v>42</v>
      </c>
      <c r="AX162" s="12" t="s">
        <v>87</v>
      </c>
      <c r="AY162" s="257" t="s">
        <v>162</v>
      </c>
    </row>
    <row r="163" s="13" customFormat="1">
      <c r="B163" s="261"/>
      <c r="C163" s="262"/>
      <c r="D163" s="248" t="s">
        <v>171</v>
      </c>
      <c r="E163" s="263" t="s">
        <v>36</v>
      </c>
      <c r="F163" s="264" t="s">
        <v>1293</v>
      </c>
      <c r="G163" s="262"/>
      <c r="H163" s="263" t="s">
        <v>36</v>
      </c>
      <c r="I163" s="265"/>
      <c r="J163" s="262"/>
      <c r="K163" s="262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171</v>
      </c>
      <c r="AU163" s="270" t="s">
        <v>89</v>
      </c>
      <c r="AV163" s="13" t="s">
        <v>87</v>
      </c>
      <c r="AW163" s="13" t="s">
        <v>42</v>
      </c>
      <c r="AX163" s="13" t="s">
        <v>79</v>
      </c>
      <c r="AY163" s="270" t="s">
        <v>162</v>
      </c>
    </row>
    <row r="164" s="12" customFormat="1">
      <c r="B164" s="246"/>
      <c r="C164" s="247"/>
      <c r="D164" s="248" t="s">
        <v>171</v>
      </c>
      <c r="E164" s="247"/>
      <c r="F164" s="250" t="s">
        <v>1320</v>
      </c>
      <c r="G164" s="247"/>
      <c r="H164" s="251">
        <v>18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171</v>
      </c>
      <c r="AU164" s="257" t="s">
        <v>89</v>
      </c>
      <c r="AV164" s="12" t="s">
        <v>89</v>
      </c>
      <c r="AW164" s="12" t="s">
        <v>6</v>
      </c>
      <c r="AX164" s="12" t="s">
        <v>87</v>
      </c>
      <c r="AY164" s="257" t="s">
        <v>162</v>
      </c>
    </row>
    <row r="165" s="1" customFormat="1" ht="38.25" customHeight="1">
      <c r="B165" s="48"/>
      <c r="C165" s="235" t="s">
        <v>311</v>
      </c>
      <c r="D165" s="235" t="s">
        <v>165</v>
      </c>
      <c r="E165" s="236" t="s">
        <v>768</v>
      </c>
      <c r="F165" s="237" t="s">
        <v>769</v>
      </c>
      <c r="G165" s="238" t="s">
        <v>614</v>
      </c>
      <c r="H165" s="239">
        <v>52.899999999999999</v>
      </c>
      <c r="I165" s="240"/>
      <c r="J165" s="239">
        <f>ROUND(I165*H165,1)</f>
        <v>0</v>
      </c>
      <c r="K165" s="237" t="s">
        <v>239</v>
      </c>
      <c r="L165" s="74"/>
      <c r="M165" s="241" t="s">
        <v>36</v>
      </c>
      <c r="N165" s="242" t="s">
        <v>50</v>
      </c>
      <c r="O165" s="49"/>
      <c r="P165" s="243">
        <f>O165*H165</f>
        <v>0</v>
      </c>
      <c r="Q165" s="243">
        <v>0.01046325</v>
      </c>
      <c r="R165" s="243">
        <f>Q165*H165</f>
        <v>0.55350592499999995</v>
      </c>
      <c r="S165" s="243">
        <v>0</v>
      </c>
      <c r="T165" s="244">
        <f>S165*H165</f>
        <v>0</v>
      </c>
      <c r="AR165" s="25" t="s">
        <v>179</v>
      </c>
      <c r="AT165" s="25" t="s">
        <v>165</v>
      </c>
      <c r="AU165" s="25" t="s">
        <v>89</v>
      </c>
      <c r="AY165" s="25" t="s">
        <v>162</v>
      </c>
      <c r="BE165" s="245">
        <f>IF(N165="základní",J165,0)</f>
        <v>0</v>
      </c>
      <c r="BF165" s="245">
        <f>IF(N165="snížená",J165,0)</f>
        <v>0</v>
      </c>
      <c r="BG165" s="245">
        <f>IF(N165="zákl. přenesená",J165,0)</f>
        <v>0</v>
      </c>
      <c r="BH165" s="245">
        <f>IF(N165="sníž. přenesená",J165,0)</f>
        <v>0</v>
      </c>
      <c r="BI165" s="245">
        <f>IF(N165="nulová",J165,0)</f>
        <v>0</v>
      </c>
      <c r="BJ165" s="25" t="s">
        <v>87</v>
      </c>
      <c r="BK165" s="245">
        <f>ROUND(I165*H165,1)</f>
        <v>0</v>
      </c>
      <c r="BL165" s="25" t="s">
        <v>179</v>
      </c>
      <c r="BM165" s="25" t="s">
        <v>1321</v>
      </c>
    </row>
    <row r="166" s="12" customFormat="1">
      <c r="B166" s="246"/>
      <c r="C166" s="247"/>
      <c r="D166" s="248" t="s">
        <v>171</v>
      </c>
      <c r="E166" s="249" t="s">
        <v>36</v>
      </c>
      <c r="F166" s="250" t="s">
        <v>1245</v>
      </c>
      <c r="G166" s="247"/>
      <c r="H166" s="251">
        <v>529.02999999999997</v>
      </c>
      <c r="I166" s="252"/>
      <c r="J166" s="247"/>
      <c r="K166" s="247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171</v>
      </c>
      <c r="AU166" s="257" t="s">
        <v>89</v>
      </c>
      <c r="AV166" s="12" t="s">
        <v>89</v>
      </c>
      <c r="AW166" s="12" t="s">
        <v>42</v>
      </c>
      <c r="AX166" s="12" t="s">
        <v>87</v>
      </c>
      <c r="AY166" s="257" t="s">
        <v>162</v>
      </c>
    </row>
    <row r="167" s="13" customFormat="1">
      <c r="B167" s="261"/>
      <c r="C167" s="262"/>
      <c r="D167" s="248" t="s">
        <v>171</v>
      </c>
      <c r="E167" s="263" t="s">
        <v>36</v>
      </c>
      <c r="F167" s="264" t="s">
        <v>771</v>
      </c>
      <c r="G167" s="262"/>
      <c r="H167" s="263" t="s">
        <v>36</v>
      </c>
      <c r="I167" s="265"/>
      <c r="J167" s="262"/>
      <c r="K167" s="262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171</v>
      </c>
      <c r="AU167" s="270" t="s">
        <v>89</v>
      </c>
      <c r="AV167" s="13" t="s">
        <v>87</v>
      </c>
      <c r="AW167" s="13" t="s">
        <v>42</v>
      </c>
      <c r="AX167" s="13" t="s">
        <v>79</v>
      </c>
      <c r="AY167" s="270" t="s">
        <v>162</v>
      </c>
    </row>
    <row r="168" s="12" customFormat="1">
      <c r="B168" s="246"/>
      <c r="C168" s="247"/>
      <c r="D168" s="248" t="s">
        <v>171</v>
      </c>
      <c r="E168" s="247"/>
      <c r="F168" s="250" t="s">
        <v>1322</v>
      </c>
      <c r="G168" s="247"/>
      <c r="H168" s="251">
        <v>52.899999999999999</v>
      </c>
      <c r="I168" s="252"/>
      <c r="J168" s="247"/>
      <c r="K168" s="247"/>
      <c r="L168" s="253"/>
      <c r="M168" s="254"/>
      <c r="N168" s="255"/>
      <c r="O168" s="255"/>
      <c r="P168" s="255"/>
      <c r="Q168" s="255"/>
      <c r="R168" s="255"/>
      <c r="S168" s="255"/>
      <c r="T168" s="256"/>
      <c r="AT168" s="257" t="s">
        <v>171</v>
      </c>
      <c r="AU168" s="257" t="s">
        <v>89</v>
      </c>
      <c r="AV168" s="12" t="s">
        <v>89</v>
      </c>
      <c r="AW168" s="12" t="s">
        <v>6</v>
      </c>
      <c r="AX168" s="12" t="s">
        <v>87</v>
      </c>
      <c r="AY168" s="257" t="s">
        <v>162</v>
      </c>
    </row>
    <row r="169" s="1" customFormat="1" ht="38.25" customHeight="1">
      <c r="B169" s="48"/>
      <c r="C169" s="235" t="s">
        <v>249</v>
      </c>
      <c r="D169" s="235" t="s">
        <v>165</v>
      </c>
      <c r="E169" s="236" t="s">
        <v>1323</v>
      </c>
      <c r="F169" s="237" t="s">
        <v>1324</v>
      </c>
      <c r="G169" s="238" t="s">
        <v>614</v>
      </c>
      <c r="H169" s="239">
        <v>6</v>
      </c>
      <c r="I169" s="240"/>
      <c r="J169" s="239">
        <f>ROUND(I169*H169,1)</f>
        <v>0</v>
      </c>
      <c r="K169" s="237" t="s">
        <v>239</v>
      </c>
      <c r="L169" s="74"/>
      <c r="M169" s="241" t="s">
        <v>36</v>
      </c>
      <c r="N169" s="242" t="s">
        <v>50</v>
      </c>
      <c r="O169" s="49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AR169" s="25" t="s">
        <v>179</v>
      </c>
      <c r="AT169" s="25" t="s">
        <v>165</v>
      </c>
      <c r="AU169" s="25" t="s">
        <v>89</v>
      </c>
      <c r="AY169" s="25" t="s">
        <v>162</v>
      </c>
      <c r="BE169" s="245">
        <f>IF(N169="základní",J169,0)</f>
        <v>0</v>
      </c>
      <c r="BF169" s="245">
        <f>IF(N169="snížená",J169,0)</f>
        <v>0</v>
      </c>
      <c r="BG169" s="245">
        <f>IF(N169="zákl. přenesená",J169,0)</f>
        <v>0</v>
      </c>
      <c r="BH169" s="245">
        <f>IF(N169="sníž. přenesená",J169,0)</f>
        <v>0</v>
      </c>
      <c r="BI169" s="245">
        <f>IF(N169="nulová",J169,0)</f>
        <v>0</v>
      </c>
      <c r="BJ169" s="25" t="s">
        <v>87</v>
      </c>
      <c r="BK169" s="245">
        <f>ROUND(I169*H169,1)</f>
        <v>0</v>
      </c>
      <c r="BL169" s="25" t="s">
        <v>179</v>
      </c>
      <c r="BM169" s="25" t="s">
        <v>1325</v>
      </c>
    </row>
    <row r="170" s="13" customFormat="1">
      <c r="B170" s="261"/>
      <c r="C170" s="262"/>
      <c r="D170" s="248" t="s">
        <v>171</v>
      </c>
      <c r="E170" s="263" t="s">
        <v>36</v>
      </c>
      <c r="F170" s="264" t="s">
        <v>771</v>
      </c>
      <c r="G170" s="262"/>
      <c r="H170" s="263" t="s">
        <v>36</v>
      </c>
      <c r="I170" s="265"/>
      <c r="J170" s="262"/>
      <c r="K170" s="262"/>
      <c r="L170" s="266"/>
      <c r="M170" s="267"/>
      <c r="N170" s="268"/>
      <c r="O170" s="268"/>
      <c r="P170" s="268"/>
      <c r="Q170" s="268"/>
      <c r="R170" s="268"/>
      <c r="S170" s="268"/>
      <c r="T170" s="269"/>
      <c r="AT170" s="270" t="s">
        <v>171</v>
      </c>
      <c r="AU170" s="270" t="s">
        <v>89</v>
      </c>
      <c r="AV170" s="13" t="s">
        <v>87</v>
      </c>
      <c r="AW170" s="13" t="s">
        <v>42</v>
      </c>
      <c r="AX170" s="13" t="s">
        <v>79</v>
      </c>
      <c r="AY170" s="270" t="s">
        <v>162</v>
      </c>
    </row>
    <row r="171" s="12" customFormat="1">
      <c r="B171" s="246"/>
      <c r="C171" s="247"/>
      <c r="D171" s="248" t="s">
        <v>171</v>
      </c>
      <c r="E171" s="249" t="s">
        <v>36</v>
      </c>
      <c r="F171" s="250" t="s">
        <v>1244</v>
      </c>
      <c r="G171" s="247"/>
      <c r="H171" s="251">
        <v>60</v>
      </c>
      <c r="I171" s="252"/>
      <c r="J171" s="247"/>
      <c r="K171" s="247"/>
      <c r="L171" s="253"/>
      <c r="M171" s="254"/>
      <c r="N171" s="255"/>
      <c r="O171" s="255"/>
      <c r="P171" s="255"/>
      <c r="Q171" s="255"/>
      <c r="R171" s="255"/>
      <c r="S171" s="255"/>
      <c r="T171" s="256"/>
      <c r="AT171" s="257" t="s">
        <v>171</v>
      </c>
      <c r="AU171" s="257" t="s">
        <v>89</v>
      </c>
      <c r="AV171" s="12" t="s">
        <v>89</v>
      </c>
      <c r="AW171" s="12" t="s">
        <v>42</v>
      </c>
      <c r="AX171" s="12" t="s">
        <v>87</v>
      </c>
      <c r="AY171" s="257" t="s">
        <v>162</v>
      </c>
    </row>
    <row r="172" s="12" customFormat="1">
      <c r="B172" s="246"/>
      <c r="C172" s="247"/>
      <c r="D172" s="248" t="s">
        <v>171</v>
      </c>
      <c r="E172" s="247"/>
      <c r="F172" s="250" t="s">
        <v>1326</v>
      </c>
      <c r="G172" s="247"/>
      <c r="H172" s="251">
        <v>6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171</v>
      </c>
      <c r="AU172" s="257" t="s">
        <v>89</v>
      </c>
      <c r="AV172" s="12" t="s">
        <v>89</v>
      </c>
      <c r="AW172" s="12" t="s">
        <v>6</v>
      </c>
      <c r="AX172" s="12" t="s">
        <v>87</v>
      </c>
      <c r="AY172" s="257" t="s">
        <v>162</v>
      </c>
    </row>
    <row r="173" s="1" customFormat="1" ht="25.5" customHeight="1">
      <c r="B173" s="48"/>
      <c r="C173" s="235" t="s">
        <v>9</v>
      </c>
      <c r="D173" s="235" t="s">
        <v>165</v>
      </c>
      <c r="E173" s="236" t="s">
        <v>1327</v>
      </c>
      <c r="F173" s="237" t="s">
        <v>1328</v>
      </c>
      <c r="G173" s="238" t="s">
        <v>614</v>
      </c>
      <c r="H173" s="239">
        <v>390.23000000000002</v>
      </c>
      <c r="I173" s="240"/>
      <c r="J173" s="239">
        <f>ROUND(I173*H173,1)</f>
        <v>0</v>
      </c>
      <c r="K173" s="237" t="s">
        <v>239</v>
      </c>
      <c r="L173" s="74"/>
      <c r="M173" s="241" t="s">
        <v>36</v>
      </c>
      <c r="N173" s="242" t="s">
        <v>50</v>
      </c>
      <c r="O173" s="49"/>
      <c r="P173" s="243">
        <f>O173*H173</f>
        <v>0</v>
      </c>
      <c r="Q173" s="243">
        <v>0</v>
      </c>
      <c r="R173" s="243">
        <f>Q173*H173</f>
        <v>0</v>
      </c>
      <c r="S173" s="243">
        <v>0</v>
      </c>
      <c r="T173" s="244">
        <f>S173*H173</f>
        <v>0</v>
      </c>
      <c r="AR173" s="25" t="s">
        <v>179</v>
      </c>
      <c r="AT173" s="25" t="s">
        <v>165</v>
      </c>
      <c r="AU173" s="25" t="s">
        <v>89</v>
      </c>
      <c r="AY173" s="25" t="s">
        <v>162</v>
      </c>
      <c r="BE173" s="245">
        <f>IF(N173="základní",J173,0)</f>
        <v>0</v>
      </c>
      <c r="BF173" s="245">
        <f>IF(N173="snížená",J173,0)</f>
        <v>0</v>
      </c>
      <c r="BG173" s="245">
        <f>IF(N173="zákl. přenesená",J173,0)</f>
        <v>0</v>
      </c>
      <c r="BH173" s="245">
        <f>IF(N173="sníž. přenesená",J173,0)</f>
        <v>0</v>
      </c>
      <c r="BI173" s="245">
        <f>IF(N173="nulová",J173,0)</f>
        <v>0</v>
      </c>
      <c r="BJ173" s="25" t="s">
        <v>87</v>
      </c>
      <c r="BK173" s="245">
        <f>ROUND(I173*H173,1)</f>
        <v>0</v>
      </c>
      <c r="BL173" s="25" t="s">
        <v>179</v>
      </c>
      <c r="BM173" s="25" t="s">
        <v>1329</v>
      </c>
    </row>
    <row r="174" s="12" customFormat="1">
      <c r="B174" s="246"/>
      <c r="C174" s="247"/>
      <c r="D174" s="248" t="s">
        <v>171</v>
      </c>
      <c r="E174" s="249" t="s">
        <v>36</v>
      </c>
      <c r="F174" s="250" t="s">
        <v>1330</v>
      </c>
      <c r="G174" s="247"/>
      <c r="H174" s="251">
        <v>1161.48</v>
      </c>
      <c r="I174" s="252"/>
      <c r="J174" s="247"/>
      <c r="K174" s="247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171</v>
      </c>
      <c r="AU174" s="257" t="s">
        <v>89</v>
      </c>
      <c r="AV174" s="12" t="s">
        <v>89</v>
      </c>
      <c r="AW174" s="12" t="s">
        <v>42</v>
      </c>
      <c r="AX174" s="12" t="s">
        <v>79</v>
      </c>
      <c r="AY174" s="257" t="s">
        <v>162</v>
      </c>
    </row>
    <row r="175" s="12" customFormat="1">
      <c r="B175" s="246"/>
      <c r="C175" s="247"/>
      <c r="D175" s="248" t="s">
        <v>171</v>
      </c>
      <c r="E175" s="249" t="s">
        <v>36</v>
      </c>
      <c r="F175" s="250" t="s">
        <v>1331</v>
      </c>
      <c r="G175" s="247"/>
      <c r="H175" s="251">
        <v>405.17000000000002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171</v>
      </c>
      <c r="AU175" s="257" t="s">
        <v>89</v>
      </c>
      <c r="AV175" s="12" t="s">
        <v>89</v>
      </c>
      <c r="AW175" s="12" t="s">
        <v>42</v>
      </c>
      <c r="AX175" s="12" t="s">
        <v>79</v>
      </c>
      <c r="AY175" s="257" t="s">
        <v>162</v>
      </c>
    </row>
    <row r="176" s="12" customFormat="1">
      <c r="B176" s="246"/>
      <c r="C176" s="247"/>
      <c r="D176" s="248" t="s">
        <v>171</v>
      </c>
      <c r="E176" s="249" t="s">
        <v>36</v>
      </c>
      <c r="F176" s="250" t="s">
        <v>1332</v>
      </c>
      <c r="G176" s="247"/>
      <c r="H176" s="251">
        <v>-146.40000000000001</v>
      </c>
      <c r="I176" s="252"/>
      <c r="J176" s="247"/>
      <c r="K176" s="247"/>
      <c r="L176" s="253"/>
      <c r="M176" s="254"/>
      <c r="N176" s="255"/>
      <c r="O176" s="255"/>
      <c r="P176" s="255"/>
      <c r="Q176" s="255"/>
      <c r="R176" s="255"/>
      <c r="S176" s="255"/>
      <c r="T176" s="256"/>
      <c r="AT176" s="257" t="s">
        <v>171</v>
      </c>
      <c r="AU176" s="257" t="s">
        <v>89</v>
      </c>
      <c r="AV176" s="12" t="s">
        <v>89</v>
      </c>
      <c r="AW176" s="12" t="s">
        <v>42</v>
      </c>
      <c r="AX176" s="12" t="s">
        <v>79</v>
      </c>
      <c r="AY176" s="257" t="s">
        <v>162</v>
      </c>
    </row>
    <row r="177" s="12" customFormat="1">
      <c r="B177" s="246"/>
      <c r="C177" s="247"/>
      <c r="D177" s="248" t="s">
        <v>171</v>
      </c>
      <c r="E177" s="249" t="s">
        <v>36</v>
      </c>
      <c r="F177" s="250" t="s">
        <v>1333</v>
      </c>
      <c r="G177" s="247"/>
      <c r="H177" s="251">
        <v>-14.279999999999999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171</v>
      </c>
      <c r="AU177" s="257" t="s">
        <v>89</v>
      </c>
      <c r="AV177" s="12" t="s">
        <v>89</v>
      </c>
      <c r="AW177" s="12" t="s">
        <v>42</v>
      </c>
      <c r="AX177" s="12" t="s">
        <v>79</v>
      </c>
      <c r="AY177" s="257" t="s">
        <v>162</v>
      </c>
    </row>
    <row r="178" s="12" customFormat="1">
      <c r="B178" s="246"/>
      <c r="C178" s="247"/>
      <c r="D178" s="248" t="s">
        <v>171</v>
      </c>
      <c r="E178" s="249" t="s">
        <v>36</v>
      </c>
      <c r="F178" s="250" t="s">
        <v>1334</v>
      </c>
      <c r="G178" s="247"/>
      <c r="H178" s="251">
        <v>-90.340000000000003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171</v>
      </c>
      <c r="AU178" s="257" t="s">
        <v>89</v>
      </c>
      <c r="AV178" s="12" t="s">
        <v>89</v>
      </c>
      <c r="AW178" s="12" t="s">
        <v>42</v>
      </c>
      <c r="AX178" s="12" t="s">
        <v>79</v>
      </c>
      <c r="AY178" s="257" t="s">
        <v>162</v>
      </c>
    </row>
    <row r="179" s="12" customFormat="1">
      <c r="B179" s="246"/>
      <c r="C179" s="247"/>
      <c r="D179" s="248" t="s">
        <v>171</v>
      </c>
      <c r="E179" s="249" t="s">
        <v>36</v>
      </c>
      <c r="F179" s="250" t="s">
        <v>1335</v>
      </c>
      <c r="G179" s="247"/>
      <c r="H179" s="251">
        <v>-14.880000000000001</v>
      </c>
      <c r="I179" s="252"/>
      <c r="J179" s="247"/>
      <c r="K179" s="247"/>
      <c r="L179" s="253"/>
      <c r="M179" s="254"/>
      <c r="N179" s="255"/>
      <c r="O179" s="255"/>
      <c r="P179" s="255"/>
      <c r="Q179" s="255"/>
      <c r="R179" s="255"/>
      <c r="S179" s="255"/>
      <c r="T179" s="256"/>
      <c r="AT179" s="257" t="s">
        <v>171</v>
      </c>
      <c r="AU179" s="257" t="s">
        <v>89</v>
      </c>
      <c r="AV179" s="12" t="s">
        <v>89</v>
      </c>
      <c r="AW179" s="12" t="s">
        <v>42</v>
      </c>
      <c r="AX179" s="12" t="s">
        <v>79</v>
      </c>
      <c r="AY179" s="257" t="s">
        <v>162</v>
      </c>
    </row>
    <row r="180" s="14" customFormat="1">
      <c r="B180" s="283"/>
      <c r="C180" s="284"/>
      <c r="D180" s="248" t="s">
        <v>171</v>
      </c>
      <c r="E180" s="285" t="s">
        <v>1242</v>
      </c>
      <c r="F180" s="286" t="s">
        <v>679</v>
      </c>
      <c r="G180" s="284"/>
      <c r="H180" s="287">
        <v>1300.75</v>
      </c>
      <c r="I180" s="288"/>
      <c r="J180" s="284"/>
      <c r="K180" s="284"/>
      <c r="L180" s="289"/>
      <c r="M180" s="290"/>
      <c r="N180" s="291"/>
      <c r="O180" s="291"/>
      <c r="P180" s="291"/>
      <c r="Q180" s="291"/>
      <c r="R180" s="291"/>
      <c r="S180" s="291"/>
      <c r="T180" s="292"/>
      <c r="AT180" s="293" t="s">
        <v>171</v>
      </c>
      <c r="AU180" s="293" t="s">
        <v>89</v>
      </c>
      <c r="AV180" s="14" t="s">
        <v>179</v>
      </c>
      <c r="AW180" s="14" t="s">
        <v>42</v>
      </c>
      <c r="AX180" s="14" t="s">
        <v>87</v>
      </c>
      <c r="AY180" s="293" t="s">
        <v>162</v>
      </c>
    </row>
    <row r="181" s="13" customFormat="1">
      <c r="B181" s="261"/>
      <c r="C181" s="262"/>
      <c r="D181" s="248" t="s">
        <v>171</v>
      </c>
      <c r="E181" s="263" t="s">
        <v>36</v>
      </c>
      <c r="F181" s="264" t="s">
        <v>750</v>
      </c>
      <c r="G181" s="262"/>
      <c r="H181" s="263" t="s">
        <v>36</v>
      </c>
      <c r="I181" s="265"/>
      <c r="J181" s="262"/>
      <c r="K181" s="262"/>
      <c r="L181" s="266"/>
      <c r="M181" s="267"/>
      <c r="N181" s="268"/>
      <c r="O181" s="268"/>
      <c r="P181" s="268"/>
      <c r="Q181" s="268"/>
      <c r="R181" s="268"/>
      <c r="S181" s="268"/>
      <c r="T181" s="269"/>
      <c r="AT181" s="270" t="s">
        <v>171</v>
      </c>
      <c r="AU181" s="270" t="s">
        <v>89</v>
      </c>
      <c r="AV181" s="13" t="s">
        <v>87</v>
      </c>
      <c r="AW181" s="13" t="s">
        <v>42</v>
      </c>
      <c r="AX181" s="13" t="s">
        <v>79</v>
      </c>
      <c r="AY181" s="270" t="s">
        <v>162</v>
      </c>
    </row>
    <row r="182" s="12" customFormat="1">
      <c r="B182" s="246"/>
      <c r="C182" s="247"/>
      <c r="D182" s="248" t="s">
        <v>171</v>
      </c>
      <c r="E182" s="247"/>
      <c r="F182" s="250" t="s">
        <v>1336</v>
      </c>
      <c r="G182" s="247"/>
      <c r="H182" s="251">
        <v>390.23000000000002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171</v>
      </c>
      <c r="AU182" s="257" t="s">
        <v>89</v>
      </c>
      <c r="AV182" s="12" t="s">
        <v>89</v>
      </c>
      <c r="AW182" s="12" t="s">
        <v>6</v>
      </c>
      <c r="AX182" s="12" t="s">
        <v>87</v>
      </c>
      <c r="AY182" s="257" t="s">
        <v>162</v>
      </c>
    </row>
    <row r="183" s="1" customFormat="1" ht="38.25" customHeight="1">
      <c r="B183" s="48"/>
      <c r="C183" s="235" t="s">
        <v>324</v>
      </c>
      <c r="D183" s="235" t="s">
        <v>165</v>
      </c>
      <c r="E183" s="236" t="s">
        <v>1337</v>
      </c>
      <c r="F183" s="237" t="s">
        <v>1338</v>
      </c>
      <c r="G183" s="238" t="s">
        <v>614</v>
      </c>
      <c r="H183" s="239">
        <v>195.12000000000001</v>
      </c>
      <c r="I183" s="240"/>
      <c r="J183" s="239">
        <f>ROUND(I183*H183,1)</f>
        <v>0</v>
      </c>
      <c r="K183" s="237" t="s">
        <v>239</v>
      </c>
      <c r="L183" s="74"/>
      <c r="M183" s="241" t="s">
        <v>36</v>
      </c>
      <c r="N183" s="242" t="s">
        <v>50</v>
      </c>
      <c r="O183" s="49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AR183" s="25" t="s">
        <v>179</v>
      </c>
      <c r="AT183" s="25" t="s">
        <v>165</v>
      </c>
      <c r="AU183" s="25" t="s">
        <v>89</v>
      </c>
      <c r="AY183" s="25" t="s">
        <v>162</v>
      </c>
      <c r="BE183" s="245">
        <f>IF(N183="základní",J183,0)</f>
        <v>0</v>
      </c>
      <c r="BF183" s="245">
        <f>IF(N183="snížená",J183,0)</f>
        <v>0</v>
      </c>
      <c r="BG183" s="245">
        <f>IF(N183="zákl. přenesená",J183,0)</f>
        <v>0</v>
      </c>
      <c r="BH183" s="245">
        <f>IF(N183="sníž. přenesená",J183,0)</f>
        <v>0</v>
      </c>
      <c r="BI183" s="245">
        <f>IF(N183="nulová",J183,0)</f>
        <v>0</v>
      </c>
      <c r="BJ183" s="25" t="s">
        <v>87</v>
      </c>
      <c r="BK183" s="245">
        <f>ROUND(I183*H183,1)</f>
        <v>0</v>
      </c>
      <c r="BL183" s="25" t="s">
        <v>179</v>
      </c>
      <c r="BM183" s="25" t="s">
        <v>1339</v>
      </c>
    </row>
    <row r="184" s="12" customFormat="1">
      <c r="B184" s="246"/>
      <c r="C184" s="247"/>
      <c r="D184" s="248" t="s">
        <v>171</v>
      </c>
      <c r="E184" s="249" t="s">
        <v>36</v>
      </c>
      <c r="F184" s="250" t="s">
        <v>1340</v>
      </c>
      <c r="G184" s="247"/>
      <c r="H184" s="251">
        <v>390.23000000000002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171</v>
      </c>
      <c r="AU184" s="257" t="s">
        <v>89</v>
      </c>
      <c r="AV184" s="12" t="s">
        <v>89</v>
      </c>
      <c r="AW184" s="12" t="s">
        <v>42</v>
      </c>
      <c r="AX184" s="12" t="s">
        <v>87</v>
      </c>
      <c r="AY184" s="257" t="s">
        <v>162</v>
      </c>
    </row>
    <row r="185" s="13" customFormat="1">
      <c r="B185" s="261"/>
      <c r="C185" s="262"/>
      <c r="D185" s="248" t="s">
        <v>171</v>
      </c>
      <c r="E185" s="263" t="s">
        <v>36</v>
      </c>
      <c r="F185" s="264" t="s">
        <v>1293</v>
      </c>
      <c r="G185" s="262"/>
      <c r="H185" s="263" t="s">
        <v>36</v>
      </c>
      <c r="I185" s="265"/>
      <c r="J185" s="262"/>
      <c r="K185" s="262"/>
      <c r="L185" s="266"/>
      <c r="M185" s="267"/>
      <c r="N185" s="268"/>
      <c r="O185" s="268"/>
      <c r="P185" s="268"/>
      <c r="Q185" s="268"/>
      <c r="R185" s="268"/>
      <c r="S185" s="268"/>
      <c r="T185" s="269"/>
      <c r="AT185" s="270" t="s">
        <v>171</v>
      </c>
      <c r="AU185" s="270" t="s">
        <v>89</v>
      </c>
      <c r="AV185" s="13" t="s">
        <v>87</v>
      </c>
      <c r="AW185" s="13" t="s">
        <v>42</v>
      </c>
      <c r="AX185" s="13" t="s">
        <v>79</v>
      </c>
      <c r="AY185" s="270" t="s">
        <v>162</v>
      </c>
    </row>
    <row r="186" s="12" customFormat="1">
      <c r="B186" s="246"/>
      <c r="C186" s="247"/>
      <c r="D186" s="248" t="s">
        <v>171</v>
      </c>
      <c r="E186" s="247"/>
      <c r="F186" s="250" t="s">
        <v>1341</v>
      </c>
      <c r="G186" s="247"/>
      <c r="H186" s="251">
        <v>195.12000000000001</v>
      </c>
      <c r="I186" s="252"/>
      <c r="J186" s="247"/>
      <c r="K186" s="247"/>
      <c r="L186" s="253"/>
      <c r="M186" s="254"/>
      <c r="N186" s="255"/>
      <c r="O186" s="255"/>
      <c r="P186" s="255"/>
      <c r="Q186" s="255"/>
      <c r="R186" s="255"/>
      <c r="S186" s="255"/>
      <c r="T186" s="256"/>
      <c r="AT186" s="257" t="s">
        <v>171</v>
      </c>
      <c r="AU186" s="257" t="s">
        <v>89</v>
      </c>
      <c r="AV186" s="12" t="s">
        <v>89</v>
      </c>
      <c r="AW186" s="12" t="s">
        <v>6</v>
      </c>
      <c r="AX186" s="12" t="s">
        <v>87</v>
      </c>
      <c r="AY186" s="257" t="s">
        <v>162</v>
      </c>
    </row>
    <row r="187" s="1" customFormat="1" ht="25.5" customHeight="1">
      <c r="B187" s="48"/>
      <c r="C187" s="235" t="s">
        <v>328</v>
      </c>
      <c r="D187" s="235" t="s">
        <v>165</v>
      </c>
      <c r="E187" s="236" t="s">
        <v>1342</v>
      </c>
      <c r="F187" s="237" t="s">
        <v>1343</v>
      </c>
      <c r="G187" s="238" t="s">
        <v>614</v>
      </c>
      <c r="H187" s="239">
        <v>650.38</v>
      </c>
      <c r="I187" s="240"/>
      <c r="J187" s="239">
        <f>ROUND(I187*H187,1)</f>
        <v>0</v>
      </c>
      <c r="K187" s="237" t="s">
        <v>239</v>
      </c>
      <c r="L187" s="74"/>
      <c r="M187" s="241" t="s">
        <v>36</v>
      </c>
      <c r="N187" s="242" t="s">
        <v>50</v>
      </c>
      <c r="O187" s="49"/>
      <c r="P187" s="243">
        <f>O187*H187</f>
        <v>0</v>
      </c>
      <c r="Q187" s="243">
        <v>0</v>
      </c>
      <c r="R187" s="243">
        <f>Q187*H187</f>
        <v>0</v>
      </c>
      <c r="S187" s="243">
        <v>0</v>
      </c>
      <c r="T187" s="244">
        <f>S187*H187</f>
        <v>0</v>
      </c>
      <c r="AR187" s="25" t="s">
        <v>179</v>
      </c>
      <c r="AT187" s="25" t="s">
        <v>165</v>
      </c>
      <c r="AU187" s="25" t="s">
        <v>89</v>
      </c>
      <c r="AY187" s="25" t="s">
        <v>162</v>
      </c>
      <c r="BE187" s="245">
        <f>IF(N187="základní",J187,0)</f>
        <v>0</v>
      </c>
      <c r="BF187" s="245">
        <f>IF(N187="snížená",J187,0)</f>
        <v>0</v>
      </c>
      <c r="BG187" s="245">
        <f>IF(N187="zákl. přenesená",J187,0)</f>
        <v>0</v>
      </c>
      <c r="BH187" s="245">
        <f>IF(N187="sníž. přenesená",J187,0)</f>
        <v>0</v>
      </c>
      <c r="BI187" s="245">
        <f>IF(N187="nulová",J187,0)</f>
        <v>0</v>
      </c>
      <c r="BJ187" s="25" t="s">
        <v>87</v>
      </c>
      <c r="BK187" s="245">
        <f>ROUND(I187*H187,1)</f>
        <v>0</v>
      </c>
      <c r="BL187" s="25" t="s">
        <v>179</v>
      </c>
      <c r="BM187" s="25" t="s">
        <v>1344</v>
      </c>
    </row>
    <row r="188" s="12" customFormat="1">
      <c r="B188" s="246"/>
      <c r="C188" s="247"/>
      <c r="D188" s="248" t="s">
        <v>171</v>
      </c>
      <c r="E188" s="249" t="s">
        <v>36</v>
      </c>
      <c r="F188" s="250" t="s">
        <v>1242</v>
      </c>
      <c r="G188" s="247"/>
      <c r="H188" s="251">
        <v>1300.75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171</v>
      </c>
      <c r="AU188" s="257" t="s">
        <v>89</v>
      </c>
      <c r="AV188" s="12" t="s">
        <v>89</v>
      </c>
      <c r="AW188" s="12" t="s">
        <v>42</v>
      </c>
      <c r="AX188" s="12" t="s">
        <v>87</v>
      </c>
      <c r="AY188" s="257" t="s">
        <v>162</v>
      </c>
    </row>
    <row r="189" s="13" customFormat="1">
      <c r="B189" s="261"/>
      <c r="C189" s="262"/>
      <c r="D189" s="248" t="s">
        <v>171</v>
      </c>
      <c r="E189" s="263" t="s">
        <v>36</v>
      </c>
      <c r="F189" s="264" t="s">
        <v>766</v>
      </c>
      <c r="G189" s="262"/>
      <c r="H189" s="263" t="s">
        <v>36</v>
      </c>
      <c r="I189" s="265"/>
      <c r="J189" s="262"/>
      <c r="K189" s="262"/>
      <c r="L189" s="266"/>
      <c r="M189" s="267"/>
      <c r="N189" s="268"/>
      <c r="O189" s="268"/>
      <c r="P189" s="268"/>
      <c r="Q189" s="268"/>
      <c r="R189" s="268"/>
      <c r="S189" s="268"/>
      <c r="T189" s="269"/>
      <c r="AT189" s="270" t="s">
        <v>171</v>
      </c>
      <c r="AU189" s="270" t="s">
        <v>89</v>
      </c>
      <c r="AV189" s="13" t="s">
        <v>87</v>
      </c>
      <c r="AW189" s="13" t="s">
        <v>42</v>
      </c>
      <c r="AX189" s="13" t="s">
        <v>79</v>
      </c>
      <c r="AY189" s="270" t="s">
        <v>162</v>
      </c>
    </row>
    <row r="190" s="12" customFormat="1">
      <c r="B190" s="246"/>
      <c r="C190" s="247"/>
      <c r="D190" s="248" t="s">
        <v>171</v>
      </c>
      <c r="E190" s="247"/>
      <c r="F190" s="250" t="s">
        <v>1345</v>
      </c>
      <c r="G190" s="247"/>
      <c r="H190" s="251">
        <v>650.38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171</v>
      </c>
      <c r="AU190" s="257" t="s">
        <v>89</v>
      </c>
      <c r="AV190" s="12" t="s">
        <v>89</v>
      </c>
      <c r="AW190" s="12" t="s">
        <v>6</v>
      </c>
      <c r="AX190" s="12" t="s">
        <v>87</v>
      </c>
      <c r="AY190" s="257" t="s">
        <v>162</v>
      </c>
    </row>
    <row r="191" s="1" customFormat="1" ht="38.25" customHeight="1">
      <c r="B191" s="48"/>
      <c r="C191" s="235" t="s">
        <v>332</v>
      </c>
      <c r="D191" s="235" t="s">
        <v>165</v>
      </c>
      <c r="E191" s="236" t="s">
        <v>1346</v>
      </c>
      <c r="F191" s="237" t="s">
        <v>1347</v>
      </c>
      <c r="G191" s="238" t="s">
        <v>614</v>
      </c>
      <c r="H191" s="239">
        <v>325.19</v>
      </c>
      <c r="I191" s="240"/>
      <c r="J191" s="239">
        <f>ROUND(I191*H191,1)</f>
        <v>0</v>
      </c>
      <c r="K191" s="237" t="s">
        <v>239</v>
      </c>
      <c r="L191" s="74"/>
      <c r="M191" s="241" t="s">
        <v>36</v>
      </c>
      <c r="N191" s="242" t="s">
        <v>50</v>
      </c>
      <c r="O191" s="49"/>
      <c r="P191" s="243">
        <f>O191*H191</f>
        <v>0</v>
      </c>
      <c r="Q191" s="243">
        <v>0</v>
      </c>
      <c r="R191" s="243">
        <f>Q191*H191</f>
        <v>0</v>
      </c>
      <c r="S191" s="243">
        <v>0</v>
      </c>
      <c r="T191" s="244">
        <f>S191*H191</f>
        <v>0</v>
      </c>
      <c r="AR191" s="25" t="s">
        <v>179</v>
      </c>
      <c r="AT191" s="25" t="s">
        <v>165</v>
      </c>
      <c r="AU191" s="25" t="s">
        <v>89</v>
      </c>
      <c r="AY191" s="25" t="s">
        <v>162</v>
      </c>
      <c r="BE191" s="245">
        <f>IF(N191="základní",J191,0)</f>
        <v>0</v>
      </c>
      <c r="BF191" s="245">
        <f>IF(N191="snížená",J191,0)</f>
        <v>0</v>
      </c>
      <c r="BG191" s="245">
        <f>IF(N191="zákl. přenesená",J191,0)</f>
        <v>0</v>
      </c>
      <c r="BH191" s="245">
        <f>IF(N191="sníž. přenesená",J191,0)</f>
        <v>0</v>
      </c>
      <c r="BI191" s="245">
        <f>IF(N191="nulová",J191,0)</f>
        <v>0</v>
      </c>
      <c r="BJ191" s="25" t="s">
        <v>87</v>
      </c>
      <c r="BK191" s="245">
        <f>ROUND(I191*H191,1)</f>
        <v>0</v>
      </c>
      <c r="BL191" s="25" t="s">
        <v>179</v>
      </c>
      <c r="BM191" s="25" t="s">
        <v>1348</v>
      </c>
    </row>
    <row r="192" s="12" customFormat="1">
      <c r="B192" s="246"/>
      <c r="C192" s="247"/>
      <c r="D192" s="248" t="s">
        <v>171</v>
      </c>
      <c r="E192" s="249" t="s">
        <v>36</v>
      </c>
      <c r="F192" s="250" t="s">
        <v>1349</v>
      </c>
      <c r="G192" s="247"/>
      <c r="H192" s="251">
        <v>650.38</v>
      </c>
      <c r="I192" s="252"/>
      <c r="J192" s="247"/>
      <c r="K192" s="247"/>
      <c r="L192" s="253"/>
      <c r="M192" s="254"/>
      <c r="N192" s="255"/>
      <c r="O192" s="255"/>
      <c r="P192" s="255"/>
      <c r="Q192" s="255"/>
      <c r="R192" s="255"/>
      <c r="S192" s="255"/>
      <c r="T192" s="256"/>
      <c r="AT192" s="257" t="s">
        <v>171</v>
      </c>
      <c r="AU192" s="257" t="s">
        <v>89</v>
      </c>
      <c r="AV192" s="12" t="s">
        <v>89</v>
      </c>
      <c r="AW192" s="12" t="s">
        <v>42</v>
      </c>
      <c r="AX192" s="12" t="s">
        <v>87</v>
      </c>
      <c r="AY192" s="257" t="s">
        <v>162</v>
      </c>
    </row>
    <row r="193" s="13" customFormat="1">
      <c r="B193" s="261"/>
      <c r="C193" s="262"/>
      <c r="D193" s="248" t="s">
        <v>171</v>
      </c>
      <c r="E193" s="263" t="s">
        <v>36</v>
      </c>
      <c r="F193" s="264" t="s">
        <v>1293</v>
      </c>
      <c r="G193" s="262"/>
      <c r="H193" s="263" t="s">
        <v>36</v>
      </c>
      <c r="I193" s="265"/>
      <c r="J193" s="262"/>
      <c r="K193" s="262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171</v>
      </c>
      <c r="AU193" s="270" t="s">
        <v>89</v>
      </c>
      <c r="AV193" s="13" t="s">
        <v>87</v>
      </c>
      <c r="AW193" s="13" t="s">
        <v>42</v>
      </c>
      <c r="AX193" s="13" t="s">
        <v>79</v>
      </c>
      <c r="AY193" s="270" t="s">
        <v>162</v>
      </c>
    </row>
    <row r="194" s="12" customFormat="1">
      <c r="B194" s="246"/>
      <c r="C194" s="247"/>
      <c r="D194" s="248" t="s">
        <v>171</v>
      </c>
      <c r="E194" s="247"/>
      <c r="F194" s="250" t="s">
        <v>1350</v>
      </c>
      <c r="G194" s="247"/>
      <c r="H194" s="251">
        <v>325.19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171</v>
      </c>
      <c r="AU194" s="257" t="s">
        <v>89</v>
      </c>
      <c r="AV194" s="12" t="s">
        <v>89</v>
      </c>
      <c r="AW194" s="12" t="s">
        <v>6</v>
      </c>
      <c r="AX194" s="12" t="s">
        <v>87</v>
      </c>
      <c r="AY194" s="257" t="s">
        <v>162</v>
      </c>
    </row>
    <row r="195" s="1" customFormat="1" ht="25.5" customHeight="1">
      <c r="B195" s="48"/>
      <c r="C195" s="235" t="s">
        <v>306</v>
      </c>
      <c r="D195" s="235" t="s">
        <v>165</v>
      </c>
      <c r="E195" s="236" t="s">
        <v>1351</v>
      </c>
      <c r="F195" s="237" t="s">
        <v>1352</v>
      </c>
      <c r="G195" s="238" t="s">
        <v>614</v>
      </c>
      <c r="H195" s="239">
        <v>260.14999999999998</v>
      </c>
      <c r="I195" s="240"/>
      <c r="J195" s="239">
        <f>ROUND(I195*H195,1)</f>
        <v>0</v>
      </c>
      <c r="K195" s="237" t="s">
        <v>239</v>
      </c>
      <c r="L195" s="74"/>
      <c r="M195" s="241" t="s">
        <v>36</v>
      </c>
      <c r="N195" s="242" t="s">
        <v>50</v>
      </c>
      <c r="O195" s="49"/>
      <c r="P195" s="243">
        <f>O195*H195</f>
        <v>0</v>
      </c>
      <c r="Q195" s="243">
        <v>0.0035480749999999999</v>
      </c>
      <c r="R195" s="243">
        <f>Q195*H195</f>
        <v>0.92303171124999994</v>
      </c>
      <c r="S195" s="243">
        <v>0</v>
      </c>
      <c r="T195" s="244">
        <f>S195*H195</f>
        <v>0</v>
      </c>
      <c r="AR195" s="25" t="s">
        <v>179</v>
      </c>
      <c r="AT195" s="25" t="s">
        <v>165</v>
      </c>
      <c r="AU195" s="25" t="s">
        <v>89</v>
      </c>
      <c r="AY195" s="25" t="s">
        <v>162</v>
      </c>
      <c r="BE195" s="245">
        <f>IF(N195="základní",J195,0)</f>
        <v>0</v>
      </c>
      <c r="BF195" s="245">
        <f>IF(N195="snížená",J195,0)</f>
        <v>0</v>
      </c>
      <c r="BG195" s="245">
        <f>IF(N195="zákl. přenesená",J195,0)</f>
        <v>0</v>
      </c>
      <c r="BH195" s="245">
        <f>IF(N195="sníž. přenesená",J195,0)</f>
        <v>0</v>
      </c>
      <c r="BI195" s="245">
        <f>IF(N195="nulová",J195,0)</f>
        <v>0</v>
      </c>
      <c r="BJ195" s="25" t="s">
        <v>87</v>
      </c>
      <c r="BK195" s="245">
        <f>ROUND(I195*H195,1)</f>
        <v>0</v>
      </c>
      <c r="BL195" s="25" t="s">
        <v>179</v>
      </c>
      <c r="BM195" s="25" t="s">
        <v>1353</v>
      </c>
    </row>
    <row r="196" s="12" customFormat="1">
      <c r="B196" s="246"/>
      <c r="C196" s="247"/>
      <c r="D196" s="248" t="s">
        <v>171</v>
      </c>
      <c r="E196" s="249" t="s">
        <v>36</v>
      </c>
      <c r="F196" s="250" t="s">
        <v>1242</v>
      </c>
      <c r="G196" s="247"/>
      <c r="H196" s="251">
        <v>1300.75</v>
      </c>
      <c r="I196" s="252"/>
      <c r="J196" s="247"/>
      <c r="K196" s="247"/>
      <c r="L196" s="253"/>
      <c r="M196" s="254"/>
      <c r="N196" s="255"/>
      <c r="O196" s="255"/>
      <c r="P196" s="255"/>
      <c r="Q196" s="255"/>
      <c r="R196" s="255"/>
      <c r="S196" s="255"/>
      <c r="T196" s="256"/>
      <c r="AT196" s="257" t="s">
        <v>171</v>
      </c>
      <c r="AU196" s="257" t="s">
        <v>89</v>
      </c>
      <c r="AV196" s="12" t="s">
        <v>89</v>
      </c>
      <c r="AW196" s="12" t="s">
        <v>42</v>
      </c>
      <c r="AX196" s="12" t="s">
        <v>87</v>
      </c>
      <c r="AY196" s="257" t="s">
        <v>162</v>
      </c>
    </row>
    <row r="197" s="13" customFormat="1">
      <c r="B197" s="261"/>
      <c r="C197" s="262"/>
      <c r="D197" s="248" t="s">
        <v>171</v>
      </c>
      <c r="E197" s="263" t="s">
        <v>36</v>
      </c>
      <c r="F197" s="264" t="s">
        <v>886</v>
      </c>
      <c r="G197" s="262"/>
      <c r="H197" s="263" t="s">
        <v>36</v>
      </c>
      <c r="I197" s="265"/>
      <c r="J197" s="262"/>
      <c r="K197" s="262"/>
      <c r="L197" s="266"/>
      <c r="M197" s="267"/>
      <c r="N197" s="268"/>
      <c r="O197" s="268"/>
      <c r="P197" s="268"/>
      <c r="Q197" s="268"/>
      <c r="R197" s="268"/>
      <c r="S197" s="268"/>
      <c r="T197" s="269"/>
      <c r="AT197" s="270" t="s">
        <v>171</v>
      </c>
      <c r="AU197" s="270" t="s">
        <v>89</v>
      </c>
      <c r="AV197" s="13" t="s">
        <v>87</v>
      </c>
      <c r="AW197" s="13" t="s">
        <v>42</v>
      </c>
      <c r="AX197" s="13" t="s">
        <v>79</v>
      </c>
      <c r="AY197" s="270" t="s">
        <v>162</v>
      </c>
    </row>
    <row r="198" s="12" customFormat="1">
      <c r="B198" s="246"/>
      <c r="C198" s="247"/>
      <c r="D198" s="248" t="s">
        <v>171</v>
      </c>
      <c r="E198" s="247"/>
      <c r="F198" s="250" t="s">
        <v>1354</v>
      </c>
      <c r="G198" s="247"/>
      <c r="H198" s="251">
        <v>260.14999999999998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171</v>
      </c>
      <c r="AU198" s="257" t="s">
        <v>89</v>
      </c>
      <c r="AV198" s="12" t="s">
        <v>89</v>
      </c>
      <c r="AW198" s="12" t="s">
        <v>6</v>
      </c>
      <c r="AX198" s="12" t="s">
        <v>87</v>
      </c>
      <c r="AY198" s="257" t="s">
        <v>162</v>
      </c>
    </row>
    <row r="199" s="1" customFormat="1" ht="25.5" customHeight="1">
      <c r="B199" s="48"/>
      <c r="C199" s="235" t="s">
        <v>340</v>
      </c>
      <c r="D199" s="235" t="s">
        <v>165</v>
      </c>
      <c r="E199" s="236" t="s">
        <v>1355</v>
      </c>
      <c r="F199" s="237" t="s">
        <v>1356</v>
      </c>
      <c r="G199" s="238" t="s">
        <v>247</v>
      </c>
      <c r="H199" s="239">
        <v>1146</v>
      </c>
      <c r="I199" s="240"/>
      <c r="J199" s="239">
        <f>ROUND(I199*H199,1)</f>
        <v>0</v>
      </c>
      <c r="K199" s="237" t="s">
        <v>239</v>
      </c>
      <c r="L199" s="74"/>
      <c r="M199" s="241" t="s">
        <v>36</v>
      </c>
      <c r="N199" s="242" t="s">
        <v>50</v>
      </c>
      <c r="O199" s="49"/>
      <c r="P199" s="243">
        <f>O199*H199</f>
        <v>0</v>
      </c>
      <c r="Q199" s="243">
        <v>0</v>
      </c>
      <c r="R199" s="243">
        <f>Q199*H199</f>
        <v>0</v>
      </c>
      <c r="S199" s="243">
        <v>0</v>
      </c>
      <c r="T199" s="244">
        <f>S199*H199</f>
        <v>0</v>
      </c>
      <c r="AR199" s="25" t="s">
        <v>179</v>
      </c>
      <c r="AT199" s="25" t="s">
        <v>165</v>
      </c>
      <c r="AU199" s="25" t="s">
        <v>89</v>
      </c>
      <c r="AY199" s="25" t="s">
        <v>162</v>
      </c>
      <c r="BE199" s="245">
        <f>IF(N199="základní",J199,0)</f>
        <v>0</v>
      </c>
      <c r="BF199" s="245">
        <f>IF(N199="snížená",J199,0)</f>
        <v>0</v>
      </c>
      <c r="BG199" s="245">
        <f>IF(N199="zákl. přenesená",J199,0)</f>
        <v>0</v>
      </c>
      <c r="BH199" s="245">
        <f>IF(N199="sníž. přenesená",J199,0)</f>
        <v>0</v>
      </c>
      <c r="BI199" s="245">
        <f>IF(N199="nulová",J199,0)</f>
        <v>0</v>
      </c>
      <c r="BJ199" s="25" t="s">
        <v>87</v>
      </c>
      <c r="BK199" s="245">
        <f>ROUND(I199*H199,1)</f>
        <v>0</v>
      </c>
      <c r="BL199" s="25" t="s">
        <v>179</v>
      </c>
      <c r="BM199" s="25" t="s">
        <v>1357</v>
      </c>
    </row>
    <row r="200" s="13" customFormat="1">
      <c r="B200" s="261"/>
      <c r="C200" s="262"/>
      <c r="D200" s="248" t="s">
        <v>171</v>
      </c>
      <c r="E200" s="263" t="s">
        <v>36</v>
      </c>
      <c r="F200" s="264" t="s">
        <v>776</v>
      </c>
      <c r="G200" s="262"/>
      <c r="H200" s="263" t="s">
        <v>36</v>
      </c>
      <c r="I200" s="265"/>
      <c r="J200" s="262"/>
      <c r="K200" s="262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171</v>
      </c>
      <c r="AU200" s="270" t="s">
        <v>89</v>
      </c>
      <c r="AV200" s="13" t="s">
        <v>87</v>
      </c>
      <c r="AW200" s="13" t="s">
        <v>42</v>
      </c>
      <c r="AX200" s="13" t="s">
        <v>79</v>
      </c>
      <c r="AY200" s="270" t="s">
        <v>162</v>
      </c>
    </row>
    <row r="201" s="12" customFormat="1">
      <c r="B201" s="246"/>
      <c r="C201" s="247"/>
      <c r="D201" s="248" t="s">
        <v>171</v>
      </c>
      <c r="E201" s="249" t="s">
        <v>36</v>
      </c>
      <c r="F201" s="250" t="s">
        <v>1358</v>
      </c>
      <c r="G201" s="247"/>
      <c r="H201" s="251">
        <v>1218</v>
      </c>
      <c r="I201" s="252"/>
      <c r="J201" s="247"/>
      <c r="K201" s="247"/>
      <c r="L201" s="253"/>
      <c r="M201" s="254"/>
      <c r="N201" s="255"/>
      <c r="O201" s="255"/>
      <c r="P201" s="255"/>
      <c r="Q201" s="255"/>
      <c r="R201" s="255"/>
      <c r="S201" s="255"/>
      <c r="T201" s="256"/>
      <c r="AT201" s="257" t="s">
        <v>171</v>
      </c>
      <c r="AU201" s="257" t="s">
        <v>89</v>
      </c>
      <c r="AV201" s="12" t="s">
        <v>89</v>
      </c>
      <c r="AW201" s="12" t="s">
        <v>42</v>
      </c>
      <c r="AX201" s="12" t="s">
        <v>79</v>
      </c>
      <c r="AY201" s="257" t="s">
        <v>162</v>
      </c>
    </row>
    <row r="202" s="12" customFormat="1">
      <c r="B202" s="246"/>
      <c r="C202" s="247"/>
      <c r="D202" s="248" t="s">
        <v>171</v>
      </c>
      <c r="E202" s="249" t="s">
        <v>36</v>
      </c>
      <c r="F202" s="250" t="s">
        <v>1359</v>
      </c>
      <c r="G202" s="247"/>
      <c r="H202" s="251">
        <v>-72</v>
      </c>
      <c r="I202" s="252"/>
      <c r="J202" s="247"/>
      <c r="K202" s="247"/>
      <c r="L202" s="253"/>
      <c r="M202" s="254"/>
      <c r="N202" s="255"/>
      <c r="O202" s="255"/>
      <c r="P202" s="255"/>
      <c r="Q202" s="255"/>
      <c r="R202" s="255"/>
      <c r="S202" s="255"/>
      <c r="T202" s="256"/>
      <c r="AT202" s="257" t="s">
        <v>171</v>
      </c>
      <c r="AU202" s="257" t="s">
        <v>89</v>
      </c>
      <c r="AV202" s="12" t="s">
        <v>89</v>
      </c>
      <c r="AW202" s="12" t="s">
        <v>42</v>
      </c>
      <c r="AX202" s="12" t="s">
        <v>79</v>
      </c>
      <c r="AY202" s="257" t="s">
        <v>162</v>
      </c>
    </row>
    <row r="203" s="14" customFormat="1">
      <c r="B203" s="283"/>
      <c r="C203" s="284"/>
      <c r="D203" s="248" t="s">
        <v>171</v>
      </c>
      <c r="E203" s="285" t="s">
        <v>36</v>
      </c>
      <c r="F203" s="286" t="s">
        <v>679</v>
      </c>
      <c r="G203" s="284"/>
      <c r="H203" s="287">
        <v>1146</v>
      </c>
      <c r="I203" s="288"/>
      <c r="J203" s="284"/>
      <c r="K203" s="284"/>
      <c r="L203" s="289"/>
      <c r="M203" s="290"/>
      <c r="N203" s="291"/>
      <c r="O203" s="291"/>
      <c r="P203" s="291"/>
      <c r="Q203" s="291"/>
      <c r="R203" s="291"/>
      <c r="S203" s="291"/>
      <c r="T203" s="292"/>
      <c r="AT203" s="293" t="s">
        <v>171</v>
      </c>
      <c r="AU203" s="293" t="s">
        <v>89</v>
      </c>
      <c r="AV203" s="14" t="s">
        <v>179</v>
      </c>
      <c r="AW203" s="14" t="s">
        <v>42</v>
      </c>
      <c r="AX203" s="14" t="s">
        <v>87</v>
      </c>
      <c r="AY203" s="293" t="s">
        <v>162</v>
      </c>
    </row>
    <row r="204" s="1" customFormat="1" ht="25.5" customHeight="1">
      <c r="B204" s="48"/>
      <c r="C204" s="235" t="s">
        <v>344</v>
      </c>
      <c r="D204" s="235" t="s">
        <v>165</v>
      </c>
      <c r="E204" s="236" t="s">
        <v>778</v>
      </c>
      <c r="F204" s="237" t="s">
        <v>779</v>
      </c>
      <c r="G204" s="238" t="s">
        <v>247</v>
      </c>
      <c r="H204" s="239">
        <v>72</v>
      </c>
      <c r="I204" s="240"/>
      <c r="J204" s="239">
        <f>ROUND(I204*H204,1)</f>
        <v>0</v>
      </c>
      <c r="K204" s="237" t="s">
        <v>239</v>
      </c>
      <c r="L204" s="74"/>
      <c r="M204" s="241" t="s">
        <v>36</v>
      </c>
      <c r="N204" s="242" t="s">
        <v>50</v>
      </c>
      <c r="O204" s="49"/>
      <c r="P204" s="243">
        <f>O204*H204</f>
        <v>0</v>
      </c>
      <c r="Q204" s="243">
        <v>0</v>
      </c>
      <c r="R204" s="243">
        <f>Q204*H204</f>
        <v>0</v>
      </c>
      <c r="S204" s="243">
        <v>0</v>
      </c>
      <c r="T204" s="244">
        <f>S204*H204</f>
        <v>0</v>
      </c>
      <c r="AR204" s="25" t="s">
        <v>179</v>
      </c>
      <c r="AT204" s="25" t="s">
        <v>165</v>
      </c>
      <c r="AU204" s="25" t="s">
        <v>89</v>
      </c>
      <c r="AY204" s="25" t="s">
        <v>162</v>
      </c>
      <c r="BE204" s="245">
        <f>IF(N204="základní",J204,0)</f>
        <v>0</v>
      </c>
      <c r="BF204" s="245">
        <f>IF(N204="snížená",J204,0)</f>
        <v>0</v>
      </c>
      <c r="BG204" s="245">
        <f>IF(N204="zákl. přenesená",J204,0)</f>
        <v>0</v>
      </c>
      <c r="BH204" s="245">
        <f>IF(N204="sníž. přenesená",J204,0)</f>
        <v>0</v>
      </c>
      <c r="BI204" s="245">
        <f>IF(N204="nulová",J204,0)</f>
        <v>0</v>
      </c>
      <c r="BJ204" s="25" t="s">
        <v>87</v>
      </c>
      <c r="BK204" s="245">
        <f>ROUND(I204*H204,1)</f>
        <v>0</v>
      </c>
      <c r="BL204" s="25" t="s">
        <v>179</v>
      </c>
      <c r="BM204" s="25" t="s">
        <v>1360</v>
      </c>
    </row>
    <row r="205" s="13" customFormat="1">
      <c r="B205" s="261"/>
      <c r="C205" s="262"/>
      <c r="D205" s="248" t="s">
        <v>171</v>
      </c>
      <c r="E205" s="263" t="s">
        <v>36</v>
      </c>
      <c r="F205" s="264" t="s">
        <v>776</v>
      </c>
      <c r="G205" s="262"/>
      <c r="H205" s="263" t="s">
        <v>36</v>
      </c>
      <c r="I205" s="265"/>
      <c r="J205" s="262"/>
      <c r="K205" s="262"/>
      <c r="L205" s="266"/>
      <c r="M205" s="267"/>
      <c r="N205" s="268"/>
      <c r="O205" s="268"/>
      <c r="P205" s="268"/>
      <c r="Q205" s="268"/>
      <c r="R205" s="268"/>
      <c r="S205" s="268"/>
      <c r="T205" s="269"/>
      <c r="AT205" s="270" t="s">
        <v>171</v>
      </c>
      <c r="AU205" s="270" t="s">
        <v>89</v>
      </c>
      <c r="AV205" s="13" t="s">
        <v>87</v>
      </c>
      <c r="AW205" s="13" t="s">
        <v>42</v>
      </c>
      <c r="AX205" s="13" t="s">
        <v>79</v>
      </c>
      <c r="AY205" s="270" t="s">
        <v>162</v>
      </c>
    </row>
    <row r="206" s="12" customFormat="1">
      <c r="B206" s="246"/>
      <c r="C206" s="247"/>
      <c r="D206" s="248" t="s">
        <v>171</v>
      </c>
      <c r="E206" s="249" t="s">
        <v>36</v>
      </c>
      <c r="F206" s="250" t="s">
        <v>1361</v>
      </c>
      <c r="G206" s="247"/>
      <c r="H206" s="251">
        <v>72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171</v>
      </c>
      <c r="AU206" s="257" t="s">
        <v>89</v>
      </c>
      <c r="AV206" s="12" t="s">
        <v>89</v>
      </c>
      <c r="AW206" s="12" t="s">
        <v>42</v>
      </c>
      <c r="AX206" s="12" t="s">
        <v>87</v>
      </c>
      <c r="AY206" s="257" t="s">
        <v>162</v>
      </c>
    </row>
    <row r="207" s="1" customFormat="1" ht="25.5" customHeight="1">
      <c r="B207" s="48"/>
      <c r="C207" s="271" t="s">
        <v>348</v>
      </c>
      <c r="D207" s="271" t="s">
        <v>159</v>
      </c>
      <c r="E207" s="272" t="s">
        <v>1362</v>
      </c>
      <c r="F207" s="273" t="s">
        <v>790</v>
      </c>
      <c r="G207" s="274" t="s">
        <v>247</v>
      </c>
      <c r="H207" s="275">
        <v>74.159999999999997</v>
      </c>
      <c r="I207" s="276"/>
      <c r="J207" s="275">
        <f>ROUND(I207*H207,1)</f>
        <v>0</v>
      </c>
      <c r="K207" s="273" t="s">
        <v>239</v>
      </c>
      <c r="L207" s="277"/>
      <c r="M207" s="278" t="s">
        <v>36</v>
      </c>
      <c r="N207" s="279" t="s">
        <v>50</v>
      </c>
      <c r="O207" s="49"/>
      <c r="P207" s="243">
        <f>O207*H207</f>
        <v>0</v>
      </c>
      <c r="Q207" s="243">
        <v>0.0038</v>
      </c>
      <c r="R207" s="243">
        <f>Q207*H207</f>
        <v>0.281808</v>
      </c>
      <c r="S207" s="243">
        <v>0</v>
      </c>
      <c r="T207" s="244">
        <f>S207*H207</f>
        <v>0</v>
      </c>
      <c r="AR207" s="25" t="s">
        <v>195</v>
      </c>
      <c r="AT207" s="25" t="s">
        <v>159</v>
      </c>
      <c r="AU207" s="25" t="s">
        <v>89</v>
      </c>
      <c r="AY207" s="25" t="s">
        <v>162</v>
      </c>
      <c r="BE207" s="245">
        <f>IF(N207="základní",J207,0)</f>
        <v>0</v>
      </c>
      <c r="BF207" s="245">
        <f>IF(N207="snížená",J207,0)</f>
        <v>0</v>
      </c>
      <c r="BG207" s="245">
        <f>IF(N207="zákl. přenesená",J207,0)</f>
        <v>0</v>
      </c>
      <c r="BH207" s="245">
        <f>IF(N207="sníž. přenesená",J207,0)</f>
        <v>0</v>
      </c>
      <c r="BI207" s="245">
        <f>IF(N207="nulová",J207,0)</f>
        <v>0</v>
      </c>
      <c r="BJ207" s="25" t="s">
        <v>87</v>
      </c>
      <c r="BK207" s="245">
        <f>ROUND(I207*H207,1)</f>
        <v>0</v>
      </c>
      <c r="BL207" s="25" t="s">
        <v>179</v>
      </c>
      <c r="BM207" s="25" t="s">
        <v>1363</v>
      </c>
    </row>
    <row r="208" s="12" customFormat="1">
      <c r="B208" s="246"/>
      <c r="C208" s="247"/>
      <c r="D208" s="248" t="s">
        <v>171</v>
      </c>
      <c r="E208" s="249" t="s">
        <v>36</v>
      </c>
      <c r="F208" s="250" t="s">
        <v>1364</v>
      </c>
      <c r="G208" s="247"/>
      <c r="H208" s="251">
        <v>72</v>
      </c>
      <c r="I208" s="252"/>
      <c r="J208" s="247"/>
      <c r="K208" s="247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171</v>
      </c>
      <c r="AU208" s="257" t="s">
        <v>89</v>
      </c>
      <c r="AV208" s="12" t="s">
        <v>89</v>
      </c>
      <c r="AW208" s="12" t="s">
        <v>42</v>
      </c>
      <c r="AX208" s="12" t="s">
        <v>87</v>
      </c>
      <c r="AY208" s="257" t="s">
        <v>162</v>
      </c>
    </row>
    <row r="209" s="12" customFormat="1">
      <c r="B209" s="246"/>
      <c r="C209" s="247"/>
      <c r="D209" s="248" t="s">
        <v>171</v>
      </c>
      <c r="E209" s="247"/>
      <c r="F209" s="250" t="s">
        <v>1365</v>
      </c>
      <c r="G209" s="247"/>
      <c r="H209" s="251">
        <v>74.159999999999997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171</v>
      </c>
      <c r="AU209" s="257" t="s">
        <v>89</v>
      </c>
      <c r="AV209" s="12" t="s">
        <v>89</v>
      </c>
      <c r="AW209" s="12" t="s">
        <v>6</v>
      </c>
      <c r="AX209" s="12" t="s">
        <v>87</v>
      </c>
      <c r="AY209" s="257" t="s">
        <v>162</v>
      </c>
    </row>
    <row r="210" s="1" customFormat="1" ht="25.5" customHeight="1">
      <c r="B210" s="48"/>
      <c r="C210" s="235" t="s">
        <v>352</v>
      </c>
      <c r="D210" s="235" t="s">
        <v>165</v>
      </c>
      <c r="E210" s="236" t="s">
        <v>1366</v>
      </c>
      <c r="F210" s="237" t="s">
        <v>1367</v>
      </c>
      <c r="G210" s="238" t="s">
        <v>648</v>
      </c>
      <c r="H210" s="239">
        <v>1696.5</v>
      </c>
      <c r="I210" s="240"/>
      <c r="J210" s="239">
        <f>ROUND(I210*H210,1)</f>
        <v>0</v>
      </c>
      <c r="K210" s="237" t="s">
        <v>239</v>
      </c>
      <c r="L210" s="74"/>
      <c r="M210" s="241" t="s">
        <v>36</v>
      </c>
      <c r="N210" s="242" t="s">
        <v>50</v>
      </c>
      <c r="O210" s="49"/>
      <c r="P210" s="243">
        <f>O210*H210</f>
        <v>0</v>
      </c>
      <c r="Q210" s="243">
        <v>0.00083850999999999999</v>
      </c>
      <c r="R210" s="243">
        <f>Q210*H210</f>
        <v>1.4225322149999999</v>
      </c>
      <c r="S210" s="243">
        <v>0</v>
      </c>
      <c r="T210" s="244">
        <f>S210*H210</f>
        <v>0</v>
      </c>
      <c r="AR210" s="25" t="s">
        <v>179</v>
      </c>
      <c r="AT210" s="25" t="s">
        <v>165</v>
      </c>
      <c r="AU210" s="25" t="s">
        <v>89</v>
      </c>
      <c r="AY210" s="25" t="s">
        <v>162</v>
      </c>
      <c r="BE210" s="245">
        <f>IF(N210="základní",J210,0)</f>
        <v>0</v>
      </c>
      <c r="BF210" s="245">
        <f>IF(N210="snížená",J210,0)</f>
        <v>0</v>
      </c>
      <c r="BG210" s="245">
        <f>IF(N210="zákl. přenesená",J210,0)</f>
        <v>0</v>
      </c>
      <c r="BH210" s="245">
        <f>IF(N210="sníž. přenesená",J210,0)</f>
        <v>0</v>
      </c>
      <c r="BI210" s="245">
        <f>IF(N210="nulová",J210,0)</f>
        <v>0</v>
      </c>
      <c r="BJ210" s="25" t="s">
        <v>87</v>
      </c>
      <c r="BK210" s="245">
        <f>ROUND(I210*H210,1)</f>
        <v>0</v>
      </c>
      <c r="BL210" s="25" t="s">
        <v>179</v>
      </c>
      <c r="BM210" s="25" t="s">
        <v>1368</v>
      </c>
    </row>
    <row r="211" s="12" customFormat="1">
      <c r="B211" s="246"/>
      <c r="C211" s="247"/>
      <c r="D211" s="248" t="s">
        <v>171</v>
      </c>
      <c r="E211" s="249" t="s">
        <v>36</v>
      </c>
      <c r="F211" s="250" t="s">
        <v>1369</v>
      </c>
      <c r="G211" s="247"/>
      <c r="H211" s="251">
        <v>1696.5</v>
      </c>
      <c r="I211" s="252"/>
      <c r="J211" s="247"/>
      <c r="K211" s="247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171</v>
      </c>
      <c r="AU211" s="257" t="s">
        <v>89</v>
      </c>
      <c r="AV211" s="12" t="s">
        <v>89</v>
      </c>
      <c r="AW211" s="12" t="s">
        <v>42</v>
      </c>
      <c r="AX211" s="12" t="s">
        <v>87</v>
      </c>
      <c r="AY211" s="257" t="s">
        <v>162</v>
      </c>
    </row>
    <row r="212" s="1" customFormat="1" ht="25.5" customHeight="1">
      <c r="B212" s="48"/>
      <c r="C212" s="235" t="s">
        <v>286</v>
      </c>
      <c r="D212" s="235" t="s">
        <v>165</v>
      </c>
      <c r="E212" s="236" t="s">
        <v>1370</v>
      </c>
      <c r="F212" s="237" t="s">
        <v>1371</v>
      </c>
      <c r="G212" s="238" t="s">
        <v>648</v>
      </c>
      <c r="H212" s="239">
        <v>1696.5</v>
      </c>
      <c r="I212" s="240"/>
      <c r="J212" s="239">
        <f>ROUND(I212*H212,1)</f>
        <v>0</v>
      </c>
      <c r="K212" s="237" t="s">
        <v>239</v>
      </c>
      <c r="L212" s="74"/>
      <c r="M212" s="241" t="s">
        <v>36</v>
      </c>
      <c r="N212" s="242" t="s">
        <v>50</v>
      </c>
      <c r="O212" s="49"/>
      <c r="P212" s="243">
        <f>O212*H212</f>
        <v>0</v>
      </c>
      <c r="Q212" s="243">
        <v>0</v>
      </c>
      <c r="R212" s="243">
        <f>Q212*H212</f>
        <v>0</v>
      </c>
      <c r="S212" s="243">
        <v>0</v>
      </c>
      <c r="T212" s="244">
        <f>S212*H212</f>
        <v>0</v>
      </c>
      <c r="AR212" s="25" t="s">
        <v>179</v>
      </c>
      <c r="AT212" s="25" t="s">
        <v>165</v>
      </c>
      <c r="AU212" s="25" t="s">
        <v>89</v>
      </c>
      <c r="AY212" s="25" t="s">
        <v>162</v>
      </c>
      <c r="BE212" s="245">
        <f>IF(N212="základní",J212,0)</f>
        <v>0</v>
      </c>
      <c r="BF212" s="245">
        <f>IF(N212="snížená",J212,0)</f>
        <v>0</v>
      </c>
      <c r="BG212" s="245">
        <f>IF(N212="zákl. přenesená",J212,0)</f>
        <v>0</v>
      </c>
      <c r="BH212" s="245">
        <f>IF(N212="sníž. přenesená",J212,0)</f>
        <v>0</v>
      </c>
      <c r="BI212" s="245">
        <f>IF(N212="nulová",J212,0)</f>
        <v>0</v>
      </c>
      <c r="BJ212" s="25" t="s">
        <v>87</v>
      </c>
      <c r="BK212" s="245">
        <f>ROUND(I212*H212,1)</f>
        <v>0</v>
      </c>
      <c r="BL212" s="25" t="s">
        <v>179</v>
      </c>
      <c r="BM212" s="25" t="s">
        <v>1372</v>
      </c>
    </row>
    <row r="213" s="12" customFormat="1">
      <c r="B213" s="246"/>
      <c r="C213" s="247"/>
      <c r="D213" s="248" t="s">
        <v>171</v>
      </c>
      <c r="E213" s="249" t="s">
        <v>36</v>
      </c>
      <c r="F213" s="250" t="s">
        <v>1369</v>
      </c>
      <c r="G213" s="247"/>
      <c r="H213" s="251">
        <v>1696.5</v>
      </c>
      <c r="I213" s="252"/>
      <c r="J213" s="247"/>
      <c r="K213" s="247"/>
      <c r="L213" s="253"/>
      <c r="M213" s="254"/>
      <c r="N213" s="255"/>
      <c r="O213" s="255"/>
      <c r="P213" s="255"/>
      <c r="Q213" s="255"/>
      <c r="R213" s="255"/>
      <c r="S213" s="255"/>
      <c r="T213" s="256"/>
      <c r="AT213" s="257" t="s">
        <v>171</v>
      </c>
      <c r="AU213" s="257" t="s">
        <v>89</v>
      </c>
      <c r="AV213" s="12" t="s">
        <v>89</v>
      </c>
      <c r="AW213" s="12" t="s">
        <v>42</v>
      </c>
      <c r="AX213" s="12" t="s">
        <v>87</v>
      </c>
      <c r="AY213" s="257" t="s">
        <v>162</v>
      </c>
    </row>
    <row r="214" s="1" customFormat="1" ht="25.5" customHeight="1">
      <c r="B214" s="48"/>
      <c r="C214" s="235" t="s">
        <v>359</v>
      </c>
      <c r="D214" s="235" t="s">
        <v>165</v>
      </c>
      <c r="E214" s="236" t="s">
        <v>1373</v>
      </c>
      <c r="F214" s="237" t="s">
        <v>1374</v>
      </c>
      <c r="G214" s="238" t="s">
        <v>648</v>
      </c>
      <c r="H214" s="239">
        <v>2557.8000000000002</v>
      </c>
      <c r="I214" s="240"/>
      <c r="J214" s="239">
        <f>ROUND(I214*H214,1)</f>
        <v>0</v>
      </c>
      <c r="K214" s="237" t="s">
        <v>239</v>
      </c>
      <c r="L214" s="74"/>
      <c r="M214" s="241" t="s">
        <v>36</v>
      </c>
      <c r="N214" s="242" t="s">
        <v>50</v>
      </c>
      <c r="O214" s="49"/>
      <c r="P214" s="243">
        <f>O214*H214</f>
        <v>0</v>
      </c>
      <c r="Q214" s="243">
        <v>0.00070100000000000002</v>
      </c>
      <c r="R214" s="243">
        <f>Q214*H214</f>
        <v>1.7930178000000001</v>
      </c>
      <c r="S214" s="243">
        <v>0</v>
      </c>
      <c r="T214" s="244">
        <f>S214*H214</f>
        <v>0</v>
      </c>
      <c r="AR214" s="25" t="s">
        <v>179</v>
      </c>
      <c r="AT214" s="25" t="s">
        <v>165</v>
      </c>
      <c r="AU214" s="25" t="s">
        <v>89</v>
      </c>
      <c r="AY214" s="25" t="s">
        <v>162</v>
      </c>
      <c r="BE214" s="245">
        <f>IF(N214="základní",J214,0)</f>
        <v>0</v>
      </c>
      <c r="BF214" s="245">
        <f>IF(N214="snížená",J214,0)</f>
        <v>0</v>
      </c>
      <c r="BG214" s="245">
        <f>IF(N214="zákl. přenesená",J214,0)</f>
        <v>0</v>
      </c>
      <c r="BH214" s="245">
        <f>IF(N214="sníž. přenesená",J214,0)</f>
        <v>0</v>
      </c>
      <c r="BI214" s="245">
        <f>IF(N214="nulová",J214,0)</f>
        <v>0</v>
      </c>
      <c r="BJ214" s="25" t="s">
        <v>87</v>
      </c>
      <c r="BK214" s="245">
        <f>ROUND(I214*H214,1)</f>
        <v>0</v>
      </c>
      <c r="BL214" s="25" t="s">
        <v>179</v>
      </c>
      <c r="BM214" s="25" t="s">
        <v>1375</v>
      </c>
    </row>
    <row r="215" s="12" customFormat="1">
      <c r="B215" s="246"/>
      <c r="C215" s="247"/>
      <c r="D215" s="248" t="s">
        <v>171</v>
      </c>
      <c r="E215" s="249" t="s">
        <v>36</v>
      </c>
      <c r="F215" s="250" t="s">
        <v>1376</v>
      </c>
      <c r="G215" s="247"/>
      <c r="H215" s="251">
        <v>1896.3</v>
      </c>
      <c r="I215" s="252"/>
      <c r="J215" s="247"/>
      <c r="K215" s="247"/>
      <c r="L215" s="253"/>
      <c r="M215" s="254"/>
      <c r="N215" s="255"/>
      <c r="O215" s="255"/>
      <c r="P215" s="255"/>
      <c r="Q215" s="255"/>
      <c r="R215" s="255"/>
      <c r="S215" s="255"/>
      <c r="T215" s="256"/>
      <c r="AT215" s="257" t="s">
        <v>171</v>
      </c>
      <c r="AU215" s="257" t="s">
        <v>89</v>
      </c>
      <c r="AV215" s="12" t="s">
        <v>89</v>
      </c>
      <c r="AW215" s="12" t="s">
        <v>42</v>
      </c>
      <c r="AX215" s="12" t="s">
        <v>79</v>
      </c>
      <c r="AY215" s="257" t="s">
        <v>162</v>
      </c>
    </row>
    <row r="216" s="12" customFormat="1">
      <c r="B216" s="246"/>
      <c r="C216" s="247"/>
      <c r="D216" s="248" t="s">
        <v>171</v>
      </c>
      <c r="E216" s="249" t="s">
        <v>36</v>
      </c>
      <c r="F216" s="250" t="s">
        <v>1377</v>
      </c>
      <c r="G216" s="247"/>
      <c r="H216" s="251">
        <v>661.5</v>
      </c>
      <c r="I216" s="252"/>
      <c r="J216" s="247"/>
      <c r="K216" s="247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171</v>
      </c>
      <c r="AU216" s="257" t="s">
        <v>89</v>
      </c>
      <c r="AV216" s="12" t="s">
        <v>89</v>
      </c>
      <c r="AW216" s="12" t="s">
        <v>42</v>
      </c>
      <c r="AX216" s="12" t="s">
        <v>79</v>
      </c>
      <c r="AY216" s="257" t="s">
        <v>162</v>
      </c>
    </row>
    <row r="217" s="14" customFormat="1">
      <c r="B217" s="283"/>
      <c r="C217" s="284"/>
      <c r="D217" s="248" t="s">
        <v>171</v>
      </c>
      <c r="E217" s="285" t="s">
        <v>36</v>
      </c>
      <c r="F217" s="286" t="s">
        <v>679</v>
      </c>
      <c r="G217" s="284"/>
      <c r="H217" s="287">
        <v>2557.8000000000002</v>
      </c>
      <c r="I217" s="288"/>
      <c r="J217" s="284"/>
      <c r="K217" s="284"/>
      <c r="L217" s="289"/>
      <c r="M217" s="290"/>
      <c r="N217" s="291"/>
      <c r="O217" s="291"/>
      <c r="P217" s="291"/>
      <c r="Q217" s="291"/>
      <c r="R217" s="291"/>
      <c r="S217" s="291"/>
      <c r="T217" s="292"/>
      <c r="AT217" s="293" t="s">
        <v>171</v>
      </c>
      <c r="AU217" s="293" t="s">
        <v>89</v>
      </c>
      <c r="AV217" s="14" t="s">
        <v>179</v>
      </c>
      <c r="AW217" s="14" t="s">
        <v>42</v>
      </c>
      <c r="AX217" s="14" t="s">
        <v>87</v>
      </c>
      <c r="AY217" s="293" t="s">
        <v>162</v>
      </c>
    </row>
    <row r="218" s="1" customFormat="1" ht="25.5" customHeight="1">
      <c r="B218" s="48"/>
      <c r="C218" s="235" t="s">
        <v>273</v>
      </c>
      <c r="D218" s="235" t="s">
        <v>165</v>
      </c>
      <c r="E218" s="236" t="s">
        <v>1378</v>
      </c>
      <c r="F218" s="237" t="s">
        <v>1379</v>
      </c>
      <c r="G218" s="238" t="s">
        <v>648</v>
      </c>
      <c r="H218" s="239">
        <v>2557.8000000000002</v>
      </c>
      <c r="I218" s="240"/>
      <c r="J218" s="239">
        <f>ROUND(I218*H218,1)</f>
        <v>0</v>
      </c>
      <c r="K218" s="237" t="s">
        <v>239</v>
      </c>
      <c r="L218" s="74"/>
      <c r="M218" s="241" t="s">
        <v>36</v>
      </c>
      <c r="N218" s="242" t="s">
        <v>50</v>
      </c>
      <c r="O218" s="49"/>
      <c r="P218" s="243">
        <f>O218*H218</f>
        <v>0</v>
      </c>
      <c r="Q218" s="243">
        <v>0</v>
      </c>
      <c r="R218" s="243">
        <f>Q218*H218</f>
        <v>0</v>
      </c>
      <c r="S218" s="243">
        <v>0</v>
      </c>
      <c r="T218" s="244">
        <f>S218*H218</f>
        <v>0</v>
      </c>
      <c r="AR218" s="25" t="s">
        <v>179</v>
      </c>
      <c r="AT218" s="25" t="s">
        <v>165</v>
      </c>
      <c r="AU218" s="25" t="s">
        <v>89</v>
      </c>
      <c r="AY218" s="25" t="s">
        <v>162</v>
      </c>
      <c r="BE218" s="245">
        <f>IF(N218="základní",J218,0)</f>
        <v>0</v>
      </c>
      <c r="BF218" s="245">
        <f>IF(N218="snížená",J218,0)</f>
        <v>0</v>
      </c>
      <c r="BG218" s="245">
        <f>IF(N218="zákl. přenesená",J218,0)</f>
        <v>0</v>
      </c>
      <c r="BH218" s="245">
        <f>IF(N218="sníž. přenesená",J218,0)</f>
        <v>0</v>
      </c>
      <c r="BI218" s="245">
        <f>IF(N218="nulová",J218,0)</f>
        <v>0</v>
      </c>
      <c r="BJ218" s="25" t="s">
        <v>87</v>
      </c>
      <c r="BK218" s="245">
        <f>ROUND(I218*H218,1)</f>
        <v>0</v>
      </c>
      <c r="BL218" s="25" t="s">
        <v>179</v>
      </c>
      <c r="BM218" s="25" t="s">
        <v>1380</v>
      </c>
    </row>
    <row r="219" s="12" customFormat="1">
      <c r="B219" s="246"/>
      <c r="C219" s="247"/>
      <c r="D219" s="248" t="s">
        <v>171</v>
      </c>
      <c r="E219" s="249" t="s">
        <v>36</v>
      </c>
      <c r="F219" s="250" t="s">
        <v>1376</v>
      </c>
      <c r="G219" s="247"/>
      <c r="H219" s="251">
        <v>1896.3</v>
      </c>
      <c r="I219" s="252"/>
      <c r="J219" s="247"/>
      <c r="K219" s="247"/>
      <c r="L219" s="253"/>
      <c r="M219" s="254"/>
      <c r="N219" s="255"/>
      <c r="O219" s="255"/>
      <c r="P219" s="255"/>
      <c r="Q219" s="255"/>
      <c r="R219" s="255"/>
      <c r="S219" s="255"/>
      <c r="T219" s="256"/>
      <c r="AT219" s="257" t="s">
        <v>171</v>
      </c>
      <c r="AU219" s="257" t="s">
        <v>89</v>
      </c>
      <c r="AV219" s="12" t="s">
        <v>89</v>
      </c>
      <c r="AW219" s="12" t="s">
        <v>42</v>
      </c>
      <c r="AX219" s="12" t="s">
        <v>79</v>
      </c>
      <c r="AY219" s="257" t="s">
        <v>162</v>
      </c>
    </row>
    <row r="220" s="12" customFormat="1">
      <c r="B220" s="246"/>
      <c r="C220" s="247"/>
      <c r="D220" s="248" t="s">
        <v>171</v>
      </c>
      <c r="E220" s="249" t="s">
        <v>36</v>
      </c>
      <c r="F220" s="250" t="s">
        <v>1377</v>
      </c>
      <c r="G220" s="247"/>
      <c r="H220" s="251">
        <v>661.5</v>
      </c>
      <c r="I220" s="252"/>
      <c r="J220" s="247"/>
      <c r="K220" s="247"/>
      <c r="L220" s="253"/>
      <c r="M220" s="254"/>
      <c r="N220" s="255"/>
      <c r="O220" s="255"/>
      <c r="P220" s="255"/>
      <c r="Q220" s="255"/>
      <c r="R220" s="255"/>
      <c r="S220" s="255"/>
      <c r="T220" s="256"/>
      <c r="AT220" s="257" t="s">
        <v>171</v>
      </c>
      <c r="AU220" s="257" t="s">
        <v>89</v>
      </c>
      <c r="AV220" s="12" t="s">
        <v>89</v>
      </c>
      <c r="AW220" s="12" t="s">
        <v>42</v>
      </c>
      <c r="AX220" s="12" t="s">
        <v>79</v>
      </c>
      <c r="AY220" s="257" t="s">
        <v>162</v>
      </c>
    </row>
    <row r="221" s="14" customFormat="1">
      <c r="B221" s="283"/>
      <c r="C221" s="284"/>
      <c r="D221" s="248" t="s">
        <v>171</v>
      </c>
      <c r="E221" s="285" t="s">
        <v>36</v>
      </c>
      <c r="F221" s="286" t="s">
        <v>679</v>
      </c>
      <c r="G221" s="284"/>
      <c r="H221" s="287">
        <v>2557.8000000000002</v>
      </c>
      <c r="I221" s="288"/>
      <c r="J221" s="284"/>
      <c r="K221" s="284"/>
      <c r="L221" s="289"/>
      <c r="M221" s="290"/>
      <c r="N221" s="291"/>
      <c r="O221" s="291"/>
      <c r="P221" s="291"/>
      <c r="Q221" s="291"/>
      <c r="R221" s="291"/>
      <c r="S221" s="291"/>
      <c r="T221" s="292"/>
      <c r="AT221" s="293" t="s">
        <v>171</v>
      </c>
      <c r="AU221" s="293" t="s">
        <v>89</v>
      </c>
      <c r="AV221" s="14" t="s">
        <v>179</v>
      </c>
      <c r="AW221" s="14" t="s">
        <v>42</v>
      </c>
      <c r="AX221" s="14" t="s">
        <v>87</v>
      </c>
      <c r="AY221" s="293" t="s">
        <v>162</v>
      </c>
    </row>
    <row r="222" s="1" customFormat="1" ht="25.5" customHeight="1">
      <c r="B222" s="48"/>
      <c r="C222" s="235" t="s">
        <v>366</v>
      </c>
      <c r="D222" s="235" t="s">
        <v>165</v>
      </c>
      <c r="E222" s="236" t="s">
        <v>1381</v>
      </c>
      <c r="F222" s="237" t="s">
        <v>1382</v>
      </c>
      <c r="G222" s="238" t="s">
        <v>614</v>
      </c>
      <c r="H222" s="239">
        <v>1566.6500000000001</v>
      </c>
      <c r="I222" s="240"/>
      <c r="J222" s="239">
        <f>ROUND(I222*H222,1)</f>
        <v>0</v>
      </c>
      <c r="K222" s="237" t="s">
        <v>239</v>
      </c>
      <c r="L222" s="74"/>
      <c r="M222" s="241" t="s">
        <v>36</v>
      </c>
      <c r="N222" s="242" t="s">
        <v>50</v>
      </c>
      <c r="O222" s="49"/>
      <c r="P222" s="243">
        <f>O222*H222</f>
        <v>0</v>
      </c>
      <c r="Q222" s="243">
        <v>0.00045731999999999999</v>
      </c>
      <c r="R222" s="243">
        <f>Q222*H222</f>
        <v>0.71646037800000006</v>
      </c>
      <c r="S222" s="243">
        <v>0</v>
      </c>
      <c r="T222" s="244">
        <f>S222*H222</f>
        <v>0</v>
      </c>
      <c r="AR222" s="25" t="s">
        <v>179</v>
      </c>
      <c r="AT222" s="25" t="s">
        <v>165</v>
      </c>
      <c r="AU222" s="25" t="s">
        <v>89</v>
      </c>
      <c r="AY222" s="25" t="s">
        <v>162</v>
      </c>
      <c r="BE222" s="245">
        <f>IF(N222="základní",J222,0)</f>
        <v>0</v>
      </c>
      <c r="BF222" s="245">
        <f>IF(N222="snížená",J222,0)</f>
        <v>0</v>
      </c>
      <c r="BG222" s="245">
        <f>IF(N222="zákl. přenesená",J222,0)</f>
        <v>0</v>
      </c>
      <c r="BH222" s="245">
        <f>IF(N222="sníž. přenesená",J222,0)</f>
        <v>0</v>
      </c>
      <c r="BI222" s="245">
        <f>IF(N222="nulová",J222,0)</f>
        <v>0</v>
      </c>
      <c r="BJ222" s="25" t="s">
        <v>87</v>
      </c>
      <c r="BK222" s="245">
        <f>ROUND(I222*H222,1)</f>
        <v>0</v>
      </c>
      <c r="BL222" s="25" t="s">
        <v>179</v>
      </c>
      <c r="BM222" s="25" t="s">
        <v>1383</v>
      </c>
    </row>
    <row r="223" s="12" customFormat="1">
      <c r="B223" s="246"/>
      <c r="C223" s="247"/>
      <c r="D223" s="248" t="s">
        <v>171</v>
      </c>
      <c r="E223" s="249" t="s">
        <v>36</v>
      </c>
      <c r="F223" s="250" t="s">
        <v>1330</v>
      </c>
      <c r="G223" s="247"/>
      <c r="H223" s="251">
        <v>1161.48</v>
      </c>
      <c r="I223" s="252"/>
      <c r="J223" s="247"/>
      <c r="K223" s="247"/>
      <c r="L223" s="253"/>
      <c r="M223" s="254"/>
      <c r="N223" s="255"/>
      <c r="O223" s="255"/>
      <c r="P223" s="255"/>
      <c r="Q223" s="255"/>
      <c r="R223" s="255"/>
      <c r="S223" s="255"/>
      <c r="T223" s="256"/>
      <c r="AT223" s="257" t="s">
        <v>171</v>
      </c>
      <c r="AU223" s="257" t="s">
        <v>89</v>
      </c>
      <c r="AV223" s="12" t="s">
        <v>89</v>
      </c>
      <c r="AW223" s="12" t="s">
        <v>42</v>
      </c>
      <c r="AX223" s="12" t="s">
        <v>79</v>
      </c>
      <c r="AY223" s="257" t="s">
        <v>162</v>
      </c>
    </row>
    <row r="224" s="12" customFormat="1">
      <c r="B224" s="246"/>
      <c r="C224" s="247"/>
      <c r="D224" s="248" t="s">
        <v>171</v>
      </c>
      <c r="E224" s="249" t="s">
        <v>36</v>
      </c>
      <c r="F224" s="250" t="s">
        <v>1331</v>
      </c>
      <c r="G224" s="247"/>
      <c r="H224" s="251">
        <v>405.17000000000002</v>
      </c>
      <c r="I224" s="252"/>
      <c r="J224" s="247"/>
      <c r="K224" s="247"/>
      <c r="L224" s="253"/>
      <c r="M224" s="254"/>
      <c r="N224" s="255"/>
      <c r="O224" s="255"/>
      <c r="P224" s="255"/>
      <c r="Q224" s="255"/>
      <c r="R224" s="255"/>
      <c r="S224" s="255"/>
      <c r="T224" s="256"/>
      <c r="AT224" s="257" t="s">
        <v>171</v>
      </c>
      <c r="AU224" s="257" t="s">
        <v>89</v>
      </c>
      <c r="AV224" s="12" t="s">
        <v>89</v>
      </c>
      <c r="AW224" s="12" t="s">
        <v>42</v>
      </c>
      <c r="AX224" s="12" t="s">
        <v>79</v>
      </c>
      <c r="AY224" s="257" t="s">
        <v>162</v>
      </c>
    </row>
    <row r="225" s="14" customFormat="1">
      <c r="B225" s="283"/>
      <c r="C225" s="284"/>
      <c r="D225" s="248" t="s">
        <v>171</v>
      </c>
      <c r="E225" s="285" t="s">
        <v>36</v>
      </c>
      <c r="F225" s="286" t="s">
        <v>679</v>
      </c>
      <c r="G225" s="284"/>
      <c r="H225" s="287">
        <v>1566.6500000000001</v>
      </c>
      <c r="I225" s="288"/>
      <c r="J225" s="284"/>
      <c r="K225" s="284"/>
      <c r="L225" s="289"/>
      <c r="M225" s="290"/>
      <c r="N225" s="291"/>
      <c r="O225" s="291"/>
      <c r="P225" s="291"/>
      <c r="Q225" s="291"/>
      <c r="R225" s="291"/>
      <c r="S225" s="291"/>
      <c r="T225" s="292"/>
      <c r="AT225" s="293" t="s">
        <v>171</v>
      </c>
      <c r="AU225" s="293" t="s">
        <v>89</v>
      </c>
      <c r="AV225" s="14" t="s">
        <v>179</v>
      </c>
      <c r="AW225" s="14" t="s">
        <v>42</v>
      </c>
      <c r="AX225" s="14" t="s">
        <v>87</v>
      </c>
      <c r="AY225" s="293" t="s">
        <v>162</v>
      </c>
    </row>
    <row r="226" s="1" customFormat="1" ht="25.5" customHeight="1">
      <c r="B226" s="48"/>
      <c r="C226" s="235" t="s">
        <v>370</v>
      </c>
      <c r="D226" s="235" t="s">
        <v>165</v>
      </c>
      <c r="E226" s="236" t="s">
        <v>1384</v>
      </c>
      <c r="F226" s="237" t="s">
        <v>1385</v>
      </c>
      <c r="G226" s="238" t="s">
        <v>614</v>
      </c>
      <c r="H226" s="239">
        <v>1566.6500000000001</v>
      </c>
      <c r="I226" s="240"/>
      <c r="J226" s="239">
        <f>ROUND(I226*H226,1)</f>
        <v>0</v>
      </c>
      <c r="K226" s="237" t="s">
        <v>239</v>
      </c>
      <c r="L226" s="74"/>
      <c r="M226" s="241" t="s">
        <v>36</v>
      </c>
      <c r="N226" s="242" t="s">
        <v>50</v>
      </c>
      <c r="O226" s="49"/>
      <c r="P226" s="243">
        <f>O226*H226</f>
        <v>0</v>
      </c>
      <c r="Q226" s="243">
        <v>0</v>
      </c>
      <c r="R226" s="243">
        <f>Q226*H226</f>
        <v>0</v>
      </c>
      <c r="S226" s="243">
        <v>0</v>
      </c>
      <c r="T226" s="244">
        <f>S226*H226</f>
        <v>0</v>
      </c>
      <c r="AR226" s="25" t="s">
        <v>179</v>
      </c>
      <c r="AT226" s="25" t="s">
        <v>165</v>
      </c>
      <c r="AU226" s="25" t="s">
        <v>89</v>
      </c>
      <c r="AY226" s="25" t="s">
        <v>162</v>
      </c>
      <c r="BE226" s="245">
        <f>IF(N226="základní",J226,0)</f>
        <v>0</v>
      </c>
      <c r="BF226" s="245">
        <f>IF(N226="snížená",J226,0)</f>
        <v>0</v>
      </c>
      <c r="BG226" s="245">
        <f>IF(N226="zákl. přenesená",J226,0)</f>
        <v>0</v>
      </c>
      <c r="BH226" s="245">
        <f>IF(N226="sníž. přenesená",J226,0)</f>
        <v>0</v>
      </c>
      <c r="BI226" s="245">
        <f>IF(N226="nulová",J226,0)</f>
        <v>0</v>
      </c>
      <c r="BJ226" s="25" t="s">
        <v>87</v>
      </c>
      <c r="BK226" s="245">
        <f>ROUND(I226*H226,1)</f>
        <v>0</v>
      </c>
      <c r="BL226" s="25" t="s">
        <v>179</v>
      </c>
      <c r="BM226" s="25" t="s">
        <v>1386</v>
      </c>
    </row>
    <row r="227" s="12" customFormat="1">
      <c r="B227" s="246"/>
      <c r="C227" s="247"/>
      <c r="D227" s="248" t="s">
        <v>171</v>
      </c>
      <c r="E227" s="249" t="s">
        <v>36</v>
      </c>
      <c r="F227" s="250" t="s">
        <v>1330</v>
      </c>
      <c r="G227" s="247"/>
      <c r="H227" s="251">
        <v>1161.48</v>
      </c>
      <c r="I227" s="252"/>
      <c r="J227" s="247"/>
      <c r="K227" s="247"/>
      <c r="L227" s="253"/>
      <c r="M227" s="254"/>
      <c r="N227" s="255"/>
      <c r="O227" s="255"/>
      <c r="P227" s="255"/>
      <c r="Q227" s="255"/>
      <c r="R227" s="255"/>
      <c r="S227" s="255"/>
      <c r="T227" s="256"/>
      <c r="AT227" s="257" t="s">
        <v>171</v>
      </c>
      <c r="AU227" s="257" t="s">
        <v>89</v>
      </c>
      <c r="AV227" s="12" t="s">
        <v>89</v>
      </c>
      <c r="AW227" s="12" t="s">
        <v>42</v>
      </c>
      <c r="AX227" s="12" t="s">
        <v>79</v>
      </c>
      <c r="AY227" s="257" t="s">
        <v>162</v>
      </c>
    </row>
    <row r="228" s="12" customFormat="1">
      <c r="B228" s="246"/>
      <c r="C228" s="247"/>
      <c r="D228" s="248" t="s">
        <v>171</v>
      </c>
      <c r="E228" s="249" t="s">
        <v>36</v>
      </c>
      <c r="F228" s="250" t="s">
        <v>1331</v>
      </c>
      <c r="G228" s="247"/>
      <c r="H228" s="251">
        <v>405.17000000000002</v>
      </c>
      <c r="I228" s="252"/>
      <c r="J228" s="247"/>
      <c r="K228" s="247"/>
      <c r="L228" s="253"/>
      <c r="M228" s="254"/>
      <c r="N228" s="255"/>
      <c r="O228" s="255"/>
      <c r="P228" s="255"/>
      <c r="Q228" s="255"/>
      <c r="R228" s="255"/>
      <c r="S228" s="255"/>
      <c r="T228" s="256"/>
      <c r="AT228" s="257" t="s">
        <v>171</v>
      </c>
      <c r="AU228" s="257" t="s">
        <v>89</v>
      </c>
      <c r="AV228" s="12" t="s">
        <v>89</v>
      </c>
      <c r="AW228" s="12" t="s">
        <v>42</v>
      </c>
      <c r="AX228" s="12" t="s">
        <v>79</v>
      </c>
      <c r="AY228" s="257" t="s">
        <v>162</v>
      </c>
    </row>
    <row r="229" s="14" customFormat="1">
      <c r="B229" s="283"/>
      <c r="C229" s="284"/>
      <c r="D229" s="248" t="s">
        <v>171</v>
      </c>
      <c r="E229" s="285" t="s">
        <v>36</v>
      </c>
      <c r="F229" s="286" t="s">
        <v>679</v>
      </c>
      <c r="G229" s="284"/>
      <c r="H229" s="287">
        <v>1566.6500000000001</v>
      </c>
      <c r="I229" s="288"/>
      <c r="J229" s="284"/>
      <c r="K229" s="284"/>
      <c r="L229" s="289"/>
      <c r="M229" s="290"/>
      <c r="N229" s="291"/>
      <c r="O229" s="291"/>
      <c r="P229" s="291"/>
      <c r="Q229" s="291"/>
      <c r="R229" s="291"/>
      <c r="S229" s="291"/>
      <c r="T229" s="292"/>
      <c r="AT229" s="293" t="s">
        <v>171</v>
      </c>
      <c r="AU229" s="293" t="s">
        <v>89</v>
      </c>
      <c r="AV229" s="14" t="s">
        <v>179</v>
      </c>
      <c r="AW229" s="14" t="s">
        <v>42</v>
      </c>
      <c r="AX229" s="14" t="s">
        <v>87</v>
      </c>
      <c r="AY229" s="293" t="s">
        <v>162</v>
      </c>
    </row>
    <row r="230" s="1" customFormat="1" ht="38.25" customHeight="1">
      <c r="B230" s="48"/>
      <c r="C230" s="235" t="s">
        <v>253</v>
      </c>
      <c r="D230" s="235" t="s">
        <v>165</v>
      </c>
      <c r="E230" s="236" t="s">
        <v>807</v>
      </c>
      <c r="F230" s="237" t="s">
        <v>808</v>
      </c>
      <c r="G230" s="238" t="s">
        <v>614</v>
      </c>
      <c r="H230" s="239">
        <v>294.51999999999998</v>
      </c>
      <c r="I230" s="240"/>
      <c r="J230" s="239">
        <f>ROUND(I230*H230,1)</f>
        <v>0</v>
      </c>
      <c r="K230" s="237" t="s">
        <v>239</v>
      </c>
      <c r="L230" s="74"/>
      <c r="M230" s="241" t="s">
        <v>36</v>
      </c>
      <c r="N230" s="242" t="s">
        <v>50</v>
      </c>
      <c r="O230" s="49"/>
      <c r="P230" s="243">
        <f>O230*H230</f>
        <v>0</v>
      </c>
      <c r="Q230" s="243">
        <v>0</v>
      </c>
      <c r="R230" s="243">
        <f>Q230*H230</f>
        <v>0</v>
      </c>
      <c r="S230" s="243">
        <v>0</v>
      </c>
      <c r="T230" s="244">
        <f>S230*H230</f>
        <v>0</v>
      </c>
      <c r="AR230" s="25" t="s">
        <v>179</v>
      </c>
      <c r="AT230" s="25" t="s">
        <v>165</v>
      </c>
      <c r="AU230" s="25" t="s">
        <v>89</v>
      </c>
      <c r="AY230" s="25" t="s">
        <v>162</v>
      </c>
      <c r="BE230" s="245">
        <f>IF(N230="základní",J230,0)</f>
        <v>0</v>
      </c>
      <c r="BF230" s="245">
        <f>IF(N230="snížená",J230,0)</f>
        <v>0</v>
      </c>
      <c r="BG230" s="245">
        <f>IF(N230="zákl. přenesená",J230,0)</f>
        <v>0</v>
      </c>
      <c r="BH230" s="245">
        <f>IF(N230="sníž. přenesená",J230,0)</f>
        <v>0</v>
      </c>
      <c r="BI230" s="245">
        <f>IF(N230="nulová",J230,0)</f>
        <v>0</v>
      </c>
      <c r="BJ230" s="25" t="s">
        <v>87</v>
      </c>
      <c r="BK230" s="245">
        <f>ROUND(I230*H230,1)</f>
        <v>0</v>
      </c>
      <c r="BL230" s="25" t="s">
        <v>179</v>
      </c>
      <c r="BM230" s="25" t="s">
        <v>1387</v>
      </c>
    </row>
    <row r="231" s="12" customFormat="1">
      <c r="B231" s="246"/>
      <c r="C231" s="247"/>
      <c r="D231" s="248" t="s">
        <v>171</v>
      </c>
      <c r="E231" s="249" t="s">
        <v>36</v>
      </c>
      <c r="F231" s="250" t="s">
        <v>1388</v>
      </c>
      <c r="G231" s="247"/>
      <c r="H231" s="251">
        <v>264.51999999999998</v>
      </c>
      <c r="I231" s="252"/>
      <c r="J231" s="247"/>
      <c r="K231" s="247"/>
      <c r="L231" s="253"/>
      <c r="M231" s="254"/>
      <c r="N231" s="255"/>
      <c r="O231" s="255"/>
      <c r="P231" s="255"/>
      <c r="Q231" s="255"/>
      <c r="R231" s="255"/>
      <c r="S231" s="255"/>
      <c r="T231" s="256"/>
      <c r="AT231" s="257" t="s">
        <v>171</v>
      </c>
      <c r="AU231" s="257" t="s">
        <v>89</v>
      </c>
      <c r="AV231" s="12" t="s">
        <v>89</v>
      </c>
      <c r="AW231" s="12" t="s">
        <v>42</v>
      </c>
      <c r="AX231" s="12" t="s">
        <v>79</v>
      </c>
      <c r="AY231" s="257" t="s">
        <v>162</v>
      </c>
    </row>
    <row r="232" s="12" customFormat="1">
      <c r="B232" s="246"/>
      <c r="C232" s="247"/>
      <c r="D232" s="248" t="s">
        <v>171</v>
      </c>
      <c r="E232" s="249" t="s">
        <v>36</v>
      </c>
      <c r="F232" s="250" t="s">
        <v>1389</v>
      </c>
      <c r="G232" s="247"/>
      <c r="H232" s="251">
        <v>30</v>
      </c>
      <c r="I232" s="252"/>
      <c r="J232" s="247"/>
      <c r="K232" s="247"/>
      <c r="L232" s="253"/>
      <c r="M232" s="254"/>
      <c r="N232" s="255"/>
      <c r="O232" s="255"/>
      <c r="P232" s="255"/>
      <c r="Q232" s="255"/>
      <c r="R232" s="255"/>
      <c r="S232" s="255"/>
      <c r="T232" s="256"/>
      <c r="AT232" s="257" t="s">
        <v>171</v>
      </c>
      <c r="AU232" s="257" t="s">
        <v>89</v>
      </c>
      <c r="AV232" s="12" t="s">
        <v>89</v>
      </c>
      <c r="AW232" s="12" t="s">
        <v>42</v>
      </c>
      <c r="AX232" s="12" t="s">
        <v>79</v>
      </c>
      <c r="AY232" s="257" t="s">
        <v>162</v>
      </c>
    </row>
    <row r="233" s="14" customFormat="1">
      <c r="B233" s="283"/>
      <c r="C233" s="284"/>
      <c r="D233" s="248" t="s">
        <v>171</v>
      </c>
      <c r="E233" s="285" t="s">
        <v>36</v>
      </c>
      <c r="F233" s="286" t="s">
        <v>679</v>
      </c>
      <c r="G233" s="284"/>
      <c r="H233" s="287">
        <v>294.51999999999998</v>
      </c>
      <c r="I233" s="288"/>
      <c r="J233" s="284"/>
      <c r="K233" s="284"/>
      <c r="L233" s="289"/>
      <c r="M233" s="290"/>
      <c r="N233" s="291"/>
      <c r="O233" s="291"/>
      <c r="P233" s="291"/>
      <c r="Q233" s="291"/>
      <c r="R233" s="291"/>
      <c r="S233" s="291"/>
      <c r="T233" s="292"/>
      <c r="AT233" s="293" t="s">
        <v>171</v>
      </c>
      <c r="AU233" s="293" t="s">
        <v>89</v>
      </c>
      <c r="AV233" s="14" t="s">
        <v>179</v>
      </c>
      <c r="AW233" s="14" t="s">
        <v>42</v>
      </c>
      <c r="AX233" s="14" t="s">
        <v>87</v>
      </c>
      <c r="AY233" s="293" t="s">
        <v>162</v>
      </c>
    </row>
    <row r="234" s="1" customFormat="1" ht="38.25" customHeight="1">
      <c r="B234" s="48"/>
      <c r="C234" s="235" t="s">
        <v>377</v>
      </c>
      <c r="D234" s="235" t="s">
        <v>165</v>
      </c>
      <c r="E234" s="236" t="s">
        <v>1390</v>
      </c>
      <c r="F234" s="237" t="s">
        <v>1391</v>
      </c>
      <c r="G234" s="238" t="s">
        <v>614</v>
      </c>
      <c r="H234" s="239">
        <v>91.049999999999997</v>
      </c>
      <c r="I234" s="240"/>
      <c r="J234" s="239">
        <f>ROUND(I234*H234,1)</f>
        <v>0</v>
      </c>
      <c r="K234" s="237" t="s">
        <v>239</v>
      </c>
      <c r="L234" s="74"/>
      <c r="M234" s="241" t="s">
        <v>36</v>
      </c>
      <c r="N234" s="242" t="s">
        <v>50</v>
      </c>
      <c r="O234" s="49"/>
      <c r="P234" s="243">
        <f>O234*H234</f>
        <v>0</v>
      </c>
      <c r="Q234" s="243">
        <v>0</v>
      </c>
      <c r="R234" s="243">
        <f>Q234*H234</f>
        <v>0</v>
      </c>
      <c r="S234" s="243">
        <v>0</v>
      </c>
      <c r="T234" s="244">
        <f>S234*H234</f>
        <v>0</v>
      </c>
      <c r="AR234" s="25" t="s">
        <v>179</v>
      </c>
      <c r="AT234" s="25" t="s">
        <v>165</v>
      </c>
      <c r="AU234" s="25" t="s">
        <v>89</v>
      </c>
      <c r="AY234" s="25" t="s">
        <v>162</v>
      </c>
      <c r="BE234" s="245">
        <f>IF(N234="základní",J234,0)</f>
        <v>0</v>
      </c>
      <c r="BF234" s="245">
        <f>IF(N234="snížená",J234,0)</f>
        <v>0</v>
      </c>
      <c r="BG234" s="245">
        <f>IF(N234="zákl. přenesená",J234,0)</f>
        <v>0</v>
      </c>
      <c r="BH234" s="245">
        <f>IF(N234="sníž. přenesená",J234,0)</f>
        <v>0</v>
      </c>
      <c r="BI234" s="245">
        <f>IF(N234="nulová",J234,0)</f>
        <v>0</v>
      </c>
      <c r="BJ234" s="25" t="s">
        <v>87</v>
      </c>
      <c r="BK234" s="245">
        <f>ROUND(I234*H234,1)</f>
        <v>0</v>
      </c>
      <c r="BL234" s="25" t="s">
        <v>179</v>
      </c>
      <c r="BM234" s="25" t="s">
        <v>1392</v>
      </c>
    </row>
    <row r="235" s="12" customFormat="1">
      <c r="B235" s="246"/>
      <c r="C235" s="247"/>
      <c r="D235" s="248" t="s">
        <v>171</v>
      </c>
      <c r="E235" s="249" t="s">
        <v>36</v>
      </c>
      <c r="F235" s="250" t="s">
        <v>1393</v>
      </c>
      <c r="G235" s="247"/>
      <c r="H235" s="251">
        <v>91.049999999999997</v>
      </c>
      <c r="I235" s="252"/>
      <c r="J235" s="247"/>
      <c r="K235" s="247"/>
      <c r="L235" s="253"/>
      <c r="M235" s="254"/>
      <c r="N235" s="255"/>
      <c r="O235" s="255"/>
      <c r="P235" s="255"/>
      <c r="Q235" s="255"/>
      <c r="R235" s="255"/>
      <c r="S235" s="255"/>
      <c r="T235" s="256"/>
      <c r="AT235" s="257" t="s">
        <v>171</v>
      </c>
      <c r="AU235" s="257" t="s">
        <v>89</v>
      </c>
      <c r="AV235" s="12" t="s">
        <v>89</v>
      </c>
      <c r="AW235" s="12" t="s">
        <v>42</v>
      </c>
      <c r="AX235" s="12" t="s">
        <v>87</v>
      </c>
      <c r="AY235" s="257" t="s">
        <v>162</v>
      </c>
    </row>
    <row r="236" s="1" customFormat="1" ht="38.25" customHeight="1">
      <c r="B236" s="48"/>
      <c r="C236" s="235" t="s">
        <v>381</v>
      </c>
      <c r="D236" s="235" t="s">
        <v>165</v>
      </c>
      <c r="E236" s="236" t="s">
        <v>1394</v>
      </c>
      <c r="F236" s="237" t="s">
        <v>1395</v>
      </c>
      <c r="G236" s="238" t="s">
        <v>614</v>
      </c>
      <c r="H236" s="239">
        <v>60</v>
      </c>
      <c r="I236" s="240"/>
      <c r="J236" s="239">
        <f>ROUND(I236*H236,1)</f>
        <v>0</v>
      </c>
      <c r="K236" s="237" t="s">
        <v>239</v>
      </c>
      <c r="L236" s="74"/>
      <c r="M236" s="241" t="s">
        <v>36</v>
      </c>
      <c r="N236" s="242" t="s">
        <v>50</v>
      </c>
      <c r="O236" s="49"/>
      <c r="P236" s="243">
        <f>O236*H236</f>
        <v>0</v>
      </c>
      <c r="Q236" s="243">
        <v>0</v>
      </c>
      <c r="R236" s="243">
        <f>Q236*H236</f>
        <v>0</v>
      </c>
      <c r="S236" s="243">
        <v>0</v>
      </c>
      <c r="T236" s="244">
        <f>S236*H236</f>
        <v>0</v>
      </c>
      <c r="AR236" s="25" t="s">
        <v>179</v>
      </c>
      <c r="AT236" s="25" t="s">
        <v>165</v>
      </c>
      <c r="AU236" s="25" t="s">
        <v>89</v>
      </c>
      <c r="AY236" s="25" t="s">
        <v>162</v>
      </c>
      <c r="BE236" s="245">
        <f>IF(N236="základní",J236,0)</f>
        <v>0</v>
      </c>
      <c r="BF236" s="245">
        <f>IF(N236="snížená",J236,0)</f>
        <v>0</v>
      </c>
      <c r="BG236" s="245">
        <f>IF(N236="zákl. přenesená",J236,0)</f>
        <v>0</v>
      </c>
      <c r="BH236" s="245">
        <f>IF(N236="sníž. přenesená",J236,0)</f>
        <v>0</v>
      </c>
      <c r="BI236" s="245">
        <f>IF(N236="nulová",J236,0)</f>
        <v>0</v>
      </c>
      <c r="BJ236" s="25" t="s">
        <v>87</v>
      </c>
      <c r="BK236" s="245">
        <f>ROUND(I236*H236,1)</f>
        <v>0</v>
      </c>
      <c r="BL236" s="25" t="s">
        <v>179</v>
      </c>
      <c r="BM236" s="25" t="s">
        <v>1396</v>
      </c>
    </row>
    <row r="237" s="12" customFormat="1">
      <c r="B237" s="246"/>
      <c r="C237" s="247"/>
      <c r="D237" s="248" t="s">
        <v>171</v>
      </c>
      <c r="E237" s="249" t="s">
        <v>36</v>
      </c>
      <c r="F237" s="250" t="s">
        <v>1244</v>
      </c>
      <c r="G237" s="247"/>
      <c r="H237" s="251">
        <v>60</v>
      </c>
      <c r="I237" s="252"/>
      <c r="J237" s="247"/>
      <c r="K237" s="247"/>
      <c r="L237" s="253"/>
      <c r="M237" s="254"/>
      <c r="N237" s="255"/>
      <c r="O237" s="255"/>
      <c r="P237" s="255"/>
      <c r="Q237" s="255"/>
      <c r="R237" s="255"/>
      <c r="S237" s="255"/>
      <c r="T237" s="256"/>
      <c r="AT237" s="257" t="s">
        <v>171</v>
      </c>
      <c r="AU237" s="257" t="s">
        <v>89</v>
      </c>
      <c r="AV237" s="12" t="s">
        <v>89</v>
      </c>
      <c r="AW237" s="12" t="s">
        <v>42</v>
      </c>
      <c r="AX237" s="12" t="s">
        <v>87</v>
      </c>
      <c r="AY237" s="257" t="s">
        <v>162</v>
      </c>
    </row>
    <row r="238" s="1" customFormat="1" ht="38.25" customHeight="1">
      <c r="B238" s="48"/>
      <c r="C238" s="235" t="s">
        <v>385</v>
      </c>
      <c r="D238" s="235" t="s">
        <v>165</v>
      </c>
      <c r="E238" s="236" t="s">
        <v>818</v>
      </c>
      <c r="F238" s="237" t="s">
        <v>819</v>
      </c>
      <c r="G238" s="238" t="s">
        <v>614</v>
      </c>
      <c r="H238" s="239">
        <v>3153.1799999999998</v>
      </c>
      <c r="I238" s="240"/>
      <c r="J238" s="239">
        <f>ROUND(I238*H238,1)</f>
        <v>0</v>
      </c>
      <c r="K238" s="237" t="s">
        <v>239</v>
      </c>
      <c r="L238" s="74"/>
      <c r="M238" s="241" t="s">
        <v>36</v>
      </c>
      <c r="N238" s="242" t="s">
        <v>50</v>
      </c>
      <c r="O238" s="49"/>
      <c r="P238" s="243">
        <f>O238*H238</f>
        <v>0</v>
      </c>
      <c r="Q238" s="243">
        <v>0</v>
      </c>
      <c r="R238" s="243">
        <f>Q238*H238</f>
        <v>0</v>
      </c>
      <c r="S238" s="243">
        <v>0</v>
      </c>
      <c r="T238" s="244">
        <f>S238*H238</f>
        <v>0</v>
      </c>
      <c r="AR238" s="25" t="s">
        <v>179</v>
      </c>
      <c r="AT238" s="25" t="s">
        <v>165</v>
      </c>
      <c r="AU238" s="25" t="s">
        <v>89</v>
      </c>
      <c r="AY238" s="25" t="s">
        <v>162</v>
      </c>
      <c r="BE238" s="245">
        <f>IF(N238="základní",J238,0)</f>
        <v>0</v>
      </c>
      <c r="BF238" s="245">
        <f>IF(N238="snížená",J238,0)</f>
        <v>0</v>
      </c>
      <c r="BG238" s="245">
        <f>IF(N238="zákl. přenesená",J238,0)</f>
        <v>0</v>
      </c>
      <c r="BH238" s="245">
        <f>IF(N238="sníž. přenesená",J238,0)</f>
        <v>0</v>
      </c>
      <c r="BI238" s="245">
        <f>IF(N238="nulová",J238,0)</f>
        <v>0</v>
      </c>
      <c r="BJ238" s="25" t="s">
        <v>87</v>
      </c>
      <c r="BK238" s="245">
        <f>ROUND(I238*H238,1)</f>
        <v>0</v>
      </c>
      <c r="BL238" s="25" t="s">
        <v>179</v>
      </c>
      <c r="BM238" s="25" t="s">
        <v>1397</v>
      </c>
    </row>
    <row r="239" s="12" customFormat="1">
      <c r="B239" s="246"/>
      <c r="C239" s="247"/>
      <c r="D239" s="248" t="s">
        <v>171</v>
      </c>
      <c r="E239" s="249" t="s">
        <v>36</v>
      </c>
      <c r="F239" s="250" t="s">
        <v>1398</v>
      </c>
      <c r="G239" s="247"/>
      <c r="H239" s="251">
        <v>1829.78</v>
      </c>
      <c r="I239" s="252"/>
      <c r="J239" s="247"/>
      <c r="K239" s="247"/>
      <c r="L239" s="253"/>
      <c r="M239" s="254"/>
      <c r="N239" s="255"/>
      <c r="O239" s="255"/>
      <c r="P239" s="255"/>
      <c r="Q239" s="255"/>
      <c r="R239" s="255"/>
      <c r="S239" s="255"/>
      <c r="T239" s="256"/>
      <c r="AT239" s="257" t="s">
        <v>171</v>
      </c>
      <c r="AU239" s="257" t="s">
        <v>89</v>
      </c>
      <c r="AV239" s="12" t="s">
        <v>89</v>
      </c>
      <c r="AW239" s="12" t="s">
        <v>42</v>
      </c>
      <c r="AX239" s="12" t="s">
        <v>79</v>
      </c>
      <c r="AY239" s="257" t="s">
        <v>162</v>
      </c>
    </row>
    <row r="240" s="12" customFormat="1">
      <c r="B240" s="246"/>
      <c r="C240" s="247"/>
      <c r="D240" s="248" t="s">
        <v>171</v>
      </c>
      <c r="E240" s="249" t="s">
        <v>36</v>
      </c>
      <c r="F240" s="250" t="s">
        <v>1248</v>
      </c>
      <c r="G240" s="247"/>
      <c r="H240" s="251">
        <v>1323.4000000000001</v>
      </c>
      <c r="I240" s="252"/>
      <c r="J240" s="247"/>
      <c r="K240" s="247"/>
      <c r="L240" s="253"/>
      <c r="M240" s="254"/>
      <c r="N240" s="255"/>
      <c r="O240" s="255"/>
      <c r="P240" s="255"/>
      <c r="Q240" s="255"/>
      <c r="R240" s="255"/>
      <c r="S240" s="255"/>
      <c r="T240" s="256"/>
      <c r="AT240" s="257" t="s">
        <v>171</v>
      </c>
      <c r="AU240" s="257" t="s">
        <v>89</v>
      </c>
      <c r="AV240" s="12" t="s">
        <v>89</v>
      </c>
      <c r="AW240" s="12" t="s">
        <v>42</v>
      </c>
      <c r="AX240" s="12" t="s">
        <v>79</v>
      </c>
      <c r="AY240" s="257" t="s">
        <v>162</v>
      </c>
    </row>
    <row r="241" s="14" customFormat="1">
      <c r="B241" s="283"/>
      <c r="C241" s="284"/>
      <c r="D241" s="248" t="s">
        <v>171</v>
      </c>
      <c r="E241" s="285" t="s">
        <v>36</v>
      </c>
      <c r="F241" s="286" t="s">
        <v>679</v>
      </c>
      <c r="G241" s="284"/>
      <c r="H241" s="287">
        <v>3153.1799999999998</v>
      </c>
      <c r="I241" s="288"/>
      <c r="J241" s="284"/>
      <c r="K241" s="284"/>
      <c r="L241" s="289"/>
      <c r="M241" s="290"/>
      <c r="N241" s="291"/>
      <c r="O241" s="291"/>
      <c r="P241" s="291"/>
      <c r="Q241" s="291"/>
      <c r="R241" s="291"/>
      <c r="S241" s="291"/>
      <c r="T241" s="292"/>
      <c r="AT241" s="293" t="s">
        <v>171</v>
      </c>
      <c r="AU241" s="293" t="s">
        <v>89</v>
      </c>
      <c r="AV241" s="14" t="s">
        <v>179</v>
      </c>
      <c r="AW241" s="14" t="s">
        <v>42</v>
      </c>
      <c r="AX241" s="14" t="s">
        <v>87</v>
      </c>
      <c r="AY241" s="293" t="s">
        <v>162</v>
      </c>
    </row>
    <row r="242" s="1" customFormat="1" ht="38.25" customHeight="1">
      <c r="B242" s="48"/>
      <c r="C242" s="235" t="s">
        <v>389</v>
      </c>
      <c r="D242" s="235" t="s">
        <v>165</v>
      </c>
      <c r="E242" s="236" t="s">
        <v>826</v>
      </c>
      <c r="F242" s="237" t="s">
        <v>827</v>
      </c>
      <c r="G242" s="238" t="s">
        <v>614</v>
      </c>
      <c r="H242" s="239">
        <v>566.38</v>
      </c>
      <c r="I242" s="240"/>
      <c r="J242" s="239">
        <f>ROUND(I242*H242,1)</f>
        <v>0</v>
      </c>
      <c r="K242" s="237" t="s">
        <v>239</v>
      </c>
      <c r="L242" s="74"/>
      <c r="M242" s="241" t="s">
        <v>36</v>
      </c>
      <c r="N242" s="242" t="s">
        <v>50</v>
      </c>
      <c r="O242" s="49"/>
      <c r="P242" s="243">
        <f>O242*H242</f>
        <v>0</v>
      </c>
      <c r="Q242" s="243">
        <v>0</v>
      </c>
      <c r="R242" s="243">
        <f>Q242*H242</f>
        <v>0</v>
      </c>
      <c r="S242" s="243">
        <v>0</v>
      </c>
      <c r="T242" s="244">
        <f>S242*H242</f>
        <v>0</v>
      </c>
      <c r="AR242" s="25" t="s">
        <v>179</v>
      </c>
      <c r="AT242" s="25" t="s">
        <v>165</v>
      </c>
      <c r="AU242" s="25" t="s">
        <v>89</v>
      </c>
      <c r="AY242" s="25" t="s">
        <v>162</v>
      </c>
      <c r="BE242" s="245">
        <f>IF(N242="základní",J242,0)</f>
        <v>0</v>
      </c>
      <c r="BF242" s="245">
        <f>IF(N242="snížená",J242,0)</f>
        <v>0</v>
      </c>
      <c r="BG242" s="245">
        <f>IF(N242="zákl. přenesená",J242,0)</f>
        <v>0</v>
      </c>
      <c r="BH242" s="245">
        <f>IF(N242="sníž. přenesená",J242,0)</f>
        <v>0</v>
      </c>
      <c r="BI242" s="245">
        <f>IF(N242="nulová",J242,0)</f>
        <v>0</v>
      </c>
      <c r="BJ242" s="25" t="s">
        <v>87</v>
      </c>
      <c r="BK242" s="245">
        <f>ROUND(I242*H242,1)</f>
        <v>0</v>
      </c>
      <c r="BL242" s="25" t="s">
        <v>179</v>
      </c>
      <c r="BM242" s="25" t="s">
        <v>1399</v>
      </c>
    </row>
    <row r="243" s="12" customFormat="1">
      <c r="B243" s="246"/>
      <c r="C243" s="247"/>
      <c r="D243" s="248" t="s">
        <v>171</v>
      </c>
      <c r="E243" s="249" t="s">
        <v>36</v>
      </c>
      <c r="F243" s="250" t="s">
        <v>1240</v>
      </c>
      <c r="G243" s="247"/>
      <c r="H243" s="251">
        <v>566.38</v>
      </c>
      <c r="I243" s="252"/>
      <c r="J243" s="247"/>
      <c r="K243" s="247"/>
      <c r="L243" s="253"/>
      <c r="M243" s="254"/>
      <c r="N243" s="255"/>
      <c r="O243" s="255"/>
      <c r="P243" s="255"/>
      <c r="Q243" s="255"/>
      <c r="R243" s="255"/>
      <c r="S243" s="255"/>
      <c r="T243" s="256"/>
      <c r="AT243" s="257" t="s">
        <v>171</v>
      </c>
      <c r="AU243" s="257" t="s">
        <v>89</v>
      </c>
      <c r="AV243" s="12" t="s">
        <v>89</v>
      </c>
      <c r="AW243" s="12" t="s">
        <v>42</v>
      </c>
      <c r="AX243" s="12" t="s">
        <v>87</v>
      </c>
      <c r="AY243" s="257" t="s">
        <v>162</v>
      </c>
    </row>
    <row r="244" s="1" customFormat="1" ht="25.5" customHeight="1">
      <c r="B244" s="48"/>
      <c r="C244" s="235" t="s">
        <v>393</v>
      </c>
      <c r="D244" s="235" t="s">
        <v>165</v>
      </c>
      <c r="E244" s="236" t="s">
        <v>833</v>
      </c>
      <c r="F244" s="237" t="s">
        <v>834</v>
      </c>
      <c r="G244" s="238" t="s">
        <v>614</v>
      </c>
      <c r="H244" s="239">
        <v>1570.73</v>
      </c>
      <c r="I244" s="240"/>
      <c r="J244" s="239">
        <f>ROUND(I244*H244,1)</f>
        <v>0</v>
      </c>
      <c r="K244" s="237" t="s">
        <v>239</v>
      </c>
      <c r="L244" s="74"/>
      <c r="M244" s="241" t="s">
        <v>36</v>
      </c>
      <c r="N244" s="242" t="s">
        <v>50</v>
      </c>
      <c r="O244" s="49"/>
      <c r="P244" s="243">
        <f>O244*H244</f>
        <v>0</v>
      </c>
      <c r="Q244" s="243">
        <v>0</v>
      </c>
      <c r="R244" s="243">
        <f>Q244*H244</f>
        <v>0</v>
      </c>
      <c r="S244" s="243">
        <v>0</v>
      </c>
      <c r="T244" s="244">
        <f>S244*H244</f>
        <v>0</v>
      </c>
      <c r="AR244" s="25" t="s">
        <v>179</v>
      </c>
      <c r="AT244" s="25" t="s">
        <v>165</v>
      </c>
      <c r="AU244" s="25" t="s">
        <v>89</v>
      </c>
      <c r="AY244" s="25" t="s">
        <v>162</v>
      </c>
      <c r="BE244" s="245">
        <f>IF(N244="základní",J244,0)</f>
        <v>0</v>
      </c>
      <c r="BF244" s="245">
        <f>IF(N244="snížená",J244,0)</f>
        <v>0</v>
      </c>
      <c r="BG244" s="245">
        <f>IF(N244="zákl. přenesená",J244,0)</f>
        <v>0</v>
      </c>
      <c r="BH244" s="245">
        <f>IF(N244="sníž. přenesená",J244,0)</f>
        <v>0</v>
      </c>
      <c r="BI244" s="245">
        <f>IF(N244="nulová",J244,0)</f>
        <v>0</v>
      </c>
      <c r="BJ244" s="25" t="s">
        <v>87</v>
      </c>
      <c r="BK244" s="245">
        <f>ROUND(I244*H244,1)</f>
        <v>0</v>
      </c>
      <c r="BL244" s="25" t="s">
        <v>179</v>
      </c>
      <c r="BM244" s="25" t="s">
        <v>1400</v>
      </c>
    </row>
    <row r="245" s="12" customFormat="1">
      <c r="B245" s="246"/>
      <c r="C245" s="247"/>
      <c r="D245" s="248" t="s">
        <v>171</v>
      </c>
      <c r="E245" s="249" t="s">
        <v>36</v>
      </c>
      <c r="F245" s="250" t="s">
        <v>1401</v>
      </c>
      <c r="G245" s="247"/>
      <c r="H245" s="251">
        <v>1570.73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171</v>
      </c>
      <c r="AU245" s="257" t="s">
        <v>89</v>
      </c>
      <c r="AV245" s="12" t="s">
        <v>89</v>
      </c>
      <c r="AW245" s="12" t="s">
        <v>42</v>
      </c>
      <c r="AX245" s="12" t="s">
        <v>87</v>
      </c>
      <c r="AY245" s="257" t="s">
        <v>162</v>
      </c>
    </row>
    <row r="246" s="1" customFormat="1" ht="25.5" customHeight="1">
      <c r="B246" s="48"/>
      <c r="C246" s="235" t="s">
        <v>397</v>
      </c>
      <c r="D246" s="235" t="s">
        <v>165</v>
      </c>
      <c r="E246" s="236" t="s">
        <v>1402</v>
      </c>
      <c r="F246" s="237" t="s">
        <v>1403</v>
      </c>
      <c r="G246" s="238" t="s">
        <v>614</v>
      </c>
      <c r="H246" s="239">
        <v>319.05000000000001</v>
      </c>
      <c r="I246" s="240"/>
      <c r="J246" s="239">
        <f>ROUND(I246*H246,1)</f>
        <v>0</v>
      </c>
      <c r="K246" s="237" t="s">
        <v>239</v>
      </c>
      <c r="L246" s="74"/>
      <c r="M246" s="241" t="s">
        <v>36</v>
      </c>
      <c r="N246" s="242" t="s">
        <v>50</v>
      </c>
      <c r="O246" s="49"/>
      <c r="P246" s="243">
        <f>O246*H246</f>
        <v>0</v>
      </c>
      <c r="Q246" s="243">
        <v>0</v>
      </c>
      <c r="R246" s="243">
        <f>Q246*H246</f>
        <v>0</v>
      </c>
      <c r="S246" s="243">
        <v>0</v>
      </c>
      <c r="T246" s="244">
        <f>S246*H246</f>
        <v>0</v>
      </c>
      <c r="AR246" s="25" t="s">
        <v>179</v>
      </c>
      <c r="AT246" s="25" t="s">
        <v>165</v>
      </c>
      <c r="AU246" s="25" t="s">
        <v>89</v>
      </c>
      <c r="AY246" s="25" t="s">
        <v>162</v>
      </c>
      <c r="BE246" s="245">
        <f>IF(N246="základní",J246,0)</f>
        <v>0</v>
      </c>
      <c r="BF246" s="245">
        <f>IF(N246="snížená",J246,0)</f>
        <v>0</v>
      </c>
      <c r="BG246" s="245">
        <f>IF(N246="zákl. přenesená",J246,0)</f>
        <v>0</v>
      </c>
      <c r="BH246" s="245">
        <f>IF(N246="sníž. přenesená",J246,0)</f>
        <v>0</v>
      </c>
      <c r="BI246" s="245">
        <f>IF(N246="nulová",J246,0)</f>
        <v>0</v>
      </c>
      <c r="BJ246" s="25" t="s">
        <v>87</v>
      </c>
      <c r="BK246" s="245">
        <f>ROUND(I246*H246,1)</f>
        <v>0</v>
      </c>
      <c r="BL246" s="25" t="s">
        <v>179</v>
      </c>
      <c r="BM246" s="25" t="s">
        <v>1404</v>
      </c>
    </row>
    <row r="247" s="12" customFormat="1">
      <c r="B247" s="246"/>
      <c r="C247" s="247"/>
      <c r="D247" s="248" t="s">
        <v>171</v>
      </c>
      <c r="E247" s="249" t="s">
        <v>36</v>
      </c>
      <c r="F247" s="250" t="s">
        <v>1405</v>
      </c>
      <c r="G247" s="247"/>
      <c r="H247" s="251">
        <v>319.05000000000001</v>
      </c>
      <c r="I247" s="252"/>
      <c r="J247" s="247"/>
      <c r="K247" s="247"/>
      <c r="L247" s="253"/>
      <c r="M247" s="254"/>
      <c r="N247" s="255"/>
      <c r="O247" s="255"/>
      <c r="P247" s="255"/>
      <c r="Q247" s="255"/>
      <c r="R247" s="255"/>
      <c r="S247" s="255"/>
      <c r="T247" s="256"/>
      <c r="AT247" s="257" t="s">
        <v>171</v>
      </c>
      <c r="AU247" s="257" t="s">
        <v>89</v>
      </c>
      <c r="AV247" s="12" t="s">
        <v>89</v>
      </c>
      <c r="AW247" s="12" t="s">
        <v>42</v>
      </c>
      <c r="AX247" s="12" t="s">
        <v>87</v>
      </c>
      <c r="AY247" s="257" t="s">
        <v>162</v>
      </c>
    </row>
    <row r="248" s="1" customFormat="1" ht="16.5" customHeight="1">
      <c r="B248" s="48"/>
      <c r="C248" s="235" t="s">
        <v>401</v>
      </c>
      <c r="D248" s="235" t="s">
        <v>165</v>
      </c>
      <c r="E248" s="236" t="s">
        <v>839</v>
      </c>
      <c r="F248" s="237" t="s">
        <v>840</v>
      </c>
      <c r="G248" s="238" t="s">
        <v>614</v>
      </c>
      <c r="H248" s="239">
        <v>1889.78</v>
      </c>
      <c r="I248" s="240"/>
      <c r="J248" s="239">
        <f>ROUND(I248*H248,1)</f>
        <v>0</v>
      </c>
      <c r="K248" s="237" t="s">
        <v>239</v>
      </c>
      <c r="L248" s="74"/>
      <c r="M248" s="241" t="s">
        <v>36</v>
      </c>
      <c r="N248" s="242" t="s">
        <v>50</v>
      </c>
      <c r="O248" s="49"/>
      <c r="P248" s="243">
        <f>O248*H248</f>
        <v>0</v>
      </c>
      <c r="Q248" s="243">
        <v>0</v>
      </c>
      <c r="R248" s="243">
        <f>Q248*H248</f>
        <v>0</v>
      </c>
      <c r="S248" s="243">
        <v>0</v>
      </c>
      <c r="T248" s="244">
        <f>S248*H248</f>
        <v>0</v>
      </c>
      <c r="AR248" s="25" t="s">
        <v>179</v>
      </c>
      <c r="AT248" s="25" t="s">
        <v>165</v>
      </c>
      <c r="AU248" s="25" t="s">
        <v>89</v>
      </c>
      <c r="AY248" s="25" t="s">
        <v>162</v>
      </c>
      <c r="BE248" s="245">
        <f>IF(N248="základní",J248,0)</f>
        <v>0</v>
      </c>
      <c r="BF248" s="245">
        <f>IF(N248="snížená",J248,0)</f>
        <v>0</v>
      </c>
      <c r="BG248" s="245">
        <f>IF(N248="zákl. přenesená",J248,0)</f>
        <v>0</v>
      </c>
      <c r="BH248" s="245">
        <f>IF(N248="sníž. přenesená",J248,0)</f>
        <v>0</v>
      </c>
      <c r="BI248" s="245">
        <f>IF(N248="nulová",J248,0)</f>
        <v>0</v>
      </c>
      <c r="BJ248" s="25" t="s">
        <v>87</v>
      </c>
      <c r="BK248" s="245">
        <f>ROUND(I248*H248,1)</f>
        <v>0</v>
      </c>
      <c r="BL248" s="25" t="s">
        <v>179</v>
      </c>
      <c r="BM248" s="25" t="s">
        <v>1406</v>
      </c>
    </row>
    <row r="249" s="12" customFormat="1">
      <c r="B249" s="246"/>
      <c r="C249" s="247"/>
      <c r="D249" s="248" t="s">
        <v>171</v>
      </c>
      <c r="E249" s="249" t="s">
        <v>36</v>
      </c>
      <c r="F249" s="250" t="s">
        <v>1407</v>
      </c>
      <c r="G249" s="247"/>
      <c r="H249" s="251">
        <v>1889.78</v>
      </c>
      <c r="I249" s="252"/>
      <c r="J249" s="247"/>
      <c r="K249" s="247"/>
      <c r="L249" s="253"/>
      <c r="M249" s="254"/>
      <c r="N249" s="255"/>
      <c r="O249" s="255"/>
      <c r="P249" s="255"/>
      <c r="Q249" s="255"/>
      <c r="R249" s="255"/>
      <c r="S249" s="255"/>
      <c r="T249" s="256"/>
      <c r="AT249" s="257" t="s">
        <v>171</v>
      </c>
      <c r="AU249" s="257" t="s">
        <v>89</v>
      </c>
      <c r="AV249" s="12" t="s">
        <v>89</v>
      </c>
      <c r="AW249" s="12" t="s">
        <v>42</v>
      </c>
      <c r="AX249" s="12" t="s">
        <v>87</v>
      </c>
      <c r="AY249" s="257" t="s">
        <v>162</v>
      </c>
    </row>
    <row r="250" s="1" customFormat="1" ht="25.5" customHeight="1">
      <c r="B250" s="48"/>
      <c r="C250" s="235" t="s">
        <v>405</v>
      </c>
      <c r="D250" s="235" t="s">
        <v>165</v>
      </c>
      <c r="E250" s="236" t="s">
        <v>843</v>
      </c>
      <c r="F250" s="237" t="s">
        <v>844</v>
      </c>
      <c r="G250" s="238" t="s">
        <v>845</v>
      </c>
      <c r="H250" s="239">
        <v>1019.48</v>
      </c>
      <c r="I250" s="240"/>
      <c r="J250" s="239">
        <f>ROUND(I250*H250,1)</f>
        <v>0</v>
      </c>
      <c r="K250" s="237" t="s">
        <v>239</v>
      </c>
      <c r="L250" s="74"/>
      <c r="M250" s="241" t="s">
        <v>36</v>
      </c>
      <c r="N250" s="242" t="s">
        <v>50</v>
      </c>
      <c r="O250" s="49"/>
      <c r="P250" s="243">
        <f>O250*H250</f>
        <v>0</v>
      </c>
      <c r="Q250" s="243">
        <v>0</v>
      </c>
      <c r="R250" s="243">
        <f>Q250*H250</f>
        <v>0</v>
      </c>
      <c r="S250" s="243">
        <v>0</v>
      </c>
      <c r="T250" s="244">
        <f>S250*H250</f>
        <v>0</v>
      </c>
      <c r="AR250" s="25" t="s">
        <v>179</v>
      </c>
      <c r="AT250" s="25" t="s">
        <v>165</v>
      </c>
      <c r="AU250" s="25" t="s">
        <v>89</v>
      </c>
      <c r="AY250" s="25" t="s">
        <v>162</v>
      </c>
      <c r="BE250" s="245">
        <f>IF(N250="základní",J250,0)</f>
        <v>0</v>
      </c>
      <c r="BF250" s="245">
        <f>IF(N250="snížená",J250,0)</f>
        <v>0</v>
      </c>
      <c r="BG250" s="245">
        <f>IF(N250="zákl. přenesená",J250,0)</f>
        <v>0</v>
      </c>
      <c r="BH250" s="245">
        <f>IF(N250="sníž. přenesená",J250,0)</f>
        <v>0</v>
      </c>
      <c r="BI250" s="245">
        <f>IF(N250="nulová",J250,0)</f>
        <v>0</v>
      </c>
      <c r="BJ250" s="25" t="s">
        <v>87</v>
      </c>
      <c r="BK250" s="245">
        <f>ROUND(I250*H250,1)</f>
        <v>0</v>
      </c>
      <c r="BL250" s="25" t="s">
        <v>179</v>
      </c>
      <c r="BM250" s="25" t="s">
        <v>1408</v>
      </c>
    </row>
    <row r="251" s="12" customFormat="1">
      <c r="B251" s="246"/>
      <c r="C251" s="247"/>
      <c r="D251" s="248" t="s">
        <v>171</v>
      </c>
      <c r="E251" s="249" t="s">
        <v>36</v>
      </c>
      <c r="F251" s="250" t="s">
        <v>1409</v>
      </c>
      <c r="G251" s="247"/>
      <c r="H251" s="251">
        <v>355.83999999999997</v>
      </c>
      <c r="I251" s="252"/>
      <c r="J251" s="247"/>
      <c r="K251" s="247"/>
      <c r="L251" s="253"/>
      <c r="M251" s="254"/>
      <c r="N251" s="255"/>
      <c r="O251" s="255"/>
      <c r="P251" s="255"/>
      <c r="Q251" s="255"/>
      <c r="R251" s="255"/>
      <c r="S251" s="255"/>
      <c r="T251" s="256"/>
      <c r="AT251" s="257" t="s">
        <v>171</v>
      </c>
      <c r="AU251" s="257" t="s">
        <v>89</v>
      </c>
      <c r="AV251" s="12" t="s">
        <v>89</v>
      </c>
      <c r="AW251" s="12" t="s">
        <v>42</v>
      </c>
      <c r="AX251" s="12" t="s">
        <v>79</v>
      </c>
      <c r="AY251" s="257" t="s">
        <v>162</v>
      </c>
    </row>
    <row r="252" s="12" customFormat="1">
      <c r="B252" s="246"/>
      <c r="C252" s="247"/>
      <c r="D252" s="248" t="s">
        <v>171</v>
      </c>
      <c r="E252" s="249" t="s">
        <v>36</v>
      </c>
      <c r="F252" s="250" t="s">
        <v>1410</v>
      </c>
      <c r="G252" s="247"/>
      <c r="H252" s="251">
        <v>64.510000000000005</v>
      </c>
      <c r="I252" s="252"/>
      <c r="J252" s="247"/>
      <c r="K252" s="247"/>
      <c r="L252" s="253"/>
      <c r="M252" s="254"/>
      <c r="N252" s="255"/>
      <c r="O252" s="255"/>
      <c r="P252" s="255"/>
      <c r="Q252" s="255"/>
      <c r="R252" s="255"/>
      <c r="S252" s="255"/>
      <c r="T252" s="256"/>
      <c r="AT252" s="257" t="s">
        <v>171</v>
      </c>
      <c r="AU252" s="257" t="s">
        <v>89</v>
      </c>
      <c r="AV252" s="12" t="s">
        <v>89</v>
      </c>
      <c r="AW252" s="12" t="s">
        <v>42</v>
      </c>
      <c r="AX252" s="12" t="s">
        <v>79</v>
      </c>
      <c r="AY252" s="257" t="s">
        <v>162</v>
      </c>
    </row>
    <row r="253" s="12" customFormat="1">
      <c r="B253" s="246"/>
      <c r="C253" s="247"/>
      <c r="D253" s="248" t="s">
        <v>171</v>
      </c>
      <c r="E253" s="249" t="s">
        <v>36</v>
      </c>
      <c r="F253" s="250" t="s">
        <v>1411</v>
      </c>
      <c r="G253" s="247"/>
      <c r="H253" s="251">
        <v>135.09</v>
      </c>
      <c r="I253" s="252"/>
      <c r="J253" s="247"/>
      <c r="K253" s="247"/>
      <c r="L253" s="253"/>
      <c r="M253" s="254"/>
      <c r="N253" s="255"/>
      <c r="O253" s="255"/>
      <c r="P253" s="255"/>
      <c r="Q253" s="255"/>
      <c r="R253" s="255"/>
      <c r="S253" s="255"/>
      <c r="T253" s="256"/>
      <c r="AT253" s="257" t="s">
        <v>171</v>
      </c>
      <c r="AU253" s="257" t="s">
        <v>89</v>
      </c>
      <c r="AV253" s="12" t="s">
        <v>89</v>
      </c>
      <c r="AW253" s="12" t="s">
        <v>42</v>
      </c>
      <c r="AX253" s="12" t="s">
        <v>79</v>
      </c>
      <c r="AY253" s="257" t="s">
        <v>162</v>
      </c>
    </row>
    <row r="254" s="12" customFormat="1">
      <c r="B254" s="246"/>
      <c r="C254" s="247"/>
      <c r="D254" s="248" t="s">
        <v>171</v>
      </c>
      <c r="E254" s="249" t="s">
        <v>36</v>
      </c>
      <c r="F254" s="250" t="s">
        <v>1412</v>
      </c>
      <c r="G254" s="247"/>
      <c r="H254" s="251">
        <v>10.94</v>
      </c>
      <c r="I254" s="252"/>
      <c r="J254" s="247"/>
      <c r="K254" s="247"/>
      <c r="L254" s="253"/>
      <c r="M254" s="254"/>
      <c r="N254" s="255"/>
      <c r="O254" s="255"/>
      <c r="P254" s="255"/>
      <c r="Q254" s="255"/>
      <c r="R254" s="255"/>
      <c r="S254" s="255"/>
      <c r="T254" s="256"/>
      <c r="AT254" s="257" t="s">
        <v>171</v>
      </c>
      <c r="AU254" s="257" t="s">
        <v>89</v>
      </c>
      <c r="AV254" s="12" t="s">
        <v>89</v>
      </c>
      <c r="AW254" s="12" t="s">
        <v>42</v>
      </c>
      <c r="AX254" s="12" t="s">
        <v>79</v>
      </c>
      <c r="AY254" s="257" t="s">
        <v>162</v>
      </c>
    </row>
    <row r="255" s="14" customFormat="1">
      <c r="B255" s="283"/>
      <c r="C255" s="284"/>
      <c r="D255" s="248" t="s">
        <v>171</v>
      </c>
      <c r="E255" s="285" t="s">
        <v>1240</v>
      </c>
      <c r="F255" s="286" t="s">
        <v>679</v>
      </c>
      <c r="G255" s="284"/>
      <c r="H255" s="287">
        <v>566.38</v>
      </c>
      <c r="I255" s="288"/>
      <c r="J255" s="284"/>
      <c r="K255" s="284"/>
      <c r="L255" s="289"/>
      <c r="M255" s="290"/>
      <c r="N255" s="291"/>
      <c r="O255" s="291"/>
      <c r="P255" s="291"/>
      <c r="Q255" s="291"/>
      <c r="R255" s="291"/>
      <c r="S255" s="291"/>
      <c r="T255" s="292"/>
      <c r="AT255" s="293" t="s">
        <v>171</v>
      </c>
      <c r="AU255" s="293" t="s">
        <v>89</v>
      </c>
      <c r="AV255" s="14" t="s">
        <v>179</v>
      </c>
      <c r="AW255" s="14" t="s">
        <v>42</v>
      </c>
      <c r="AX255" s="14" t="s">
        <v>87</v>
      </c>
      <c r="AY255" s="293" t="s">
        <v>162</v>
      </c>
    </row>
    <row r="256" s="12" customFormat="1">
      <c r="B256" s="246"/>
      <c r="C256" s="247"/>
      <c r="D256" s="248" t="s">
        <v>171</v>
      </c>
      <c r="E256" s="247"/>
      <c r="F256" s="250" t="s">
        <v>1413</v>
      </c>
      <c r="G256" s="247"/>
      <c r="H256" s="251">
        <v>1019.48</v>
      </c>
      <c r="I256" s="252"/>
      <c r="J256" s="247"/>
      <c r="K256" s="247"/>
      <c r="L256" s="253"/>
      <c r="M256" s="254"/>
      <c r="N256" s="255"/>
      <c r="O256" s="255"/>
      <c r="P256" s="255"/>
      <c r="Q256" s="255"/>
      <c r="R256" s="255"/>
      <c r="S256" s="255"/>
      <c r="T256" s="256"/>
      <c r="AT256" s="257" t="s">
        <v>171</v>
      </c>
      <c r="AU256" s="257" t="s">
        <v>89</v>
      </c>
      <c r="AV256" s="12" t="s">
        <v>89</v>
      </c>
      <c r="AW256" s="12" t="s">
        <v>6</v>
      </c>
      <c r="AX256" s="12" t="s">
        <v>87</v>
      </c>
      <c r="AY256" s="257" t="s">
        <v>162</v>
      </c>
    </row>
    <row r="257" s="1" customFormat="1" ht="25.5" customHeight="1">
      <c r="B257" s="48"/>
      <c r="C257" s="235" t="s">
        <v>409</v>
      </c>
      <c r="D257" s="235" t="s">
        <v>165</v>
      </c>
      <c r="E257" s="236" t="s">
        <v>850</v>
      </c>
      <c r="F257" s="237" t="s">
        <v>851</v>
      </c>
      <c r="G257" s="238" t="s">
        <v>614</v>
      </c>
      <c r="H257" s="239">
        <v>1323.4000000000001</v>
      </c>
      <c r="I257" s="240"/>
      <c r="J257" s="239">
        <f>ROUND(I257*H257,1)</f>
        <v>0</v>
      </c>
      <c r="K257" s="237" t="s">
        <v>239</v>
      </c>
      <c r="L257" s="74"/>
      <c r="M257" s="241" t="s">
        <v>36</v>
      </c>
      <c r="N257" s="242" t="s">
        <v>50</v>
      </c>
      <c r="O257" s="49"/>
      <c r="P257" s="243">
        <f>O257*H257</f>
        <v>0</v>
      </c>
      <c r="Q257" s="243">
        <v>0</v>
      </c>
      <c r="R257" s="243">
        <f>Q257*H257</f>
        <v>0</v>
      </c>
      <c r="S257" s="243">
        <v>0</v>
      </c>
      <c r="T257" s="244">
        <f>S257*H257</f>
        <v>0</v>
      </c>
      <c r="AR257" s="25" t="s">
        <v>179</v>
      </c>
      <c r="AT257" s="25" t="s">
        <v>165</v>
      </c>
      <c r="AU257" s="25" t="s">
        <v>89</v>
      </c>
      <c r="AY257" s="25" t="s">
        <v>162</v>
      </c>
      <c r="BE257" s="245">
        <f>IF(N257="základní",J257,0)</f>
        <v>0</v>
      </c>
      <c r="BF257" s="245">
        <f>IF(N257="snížená",J257,0)</f>
        <v>0</v>
      </c>
      <c r="BG257" s="245">
        <f>IF(N257="zákl. přenesená",J257,0)</f>
        <v>0</v>
      </c>
      <c r="BH257" s="245">
        <f>IF(N257="sníž. přenesená",J257,0)</f>
        <v>0</v>
      </c>
      <c r="BI257" s="245">
        <f>IF(N257="nulová",J257,0)</f>
        <v>0</v>
      </c>
      <c r="BJ257" s="25" t="s">
        <v>87</v>
      </c>
      <c r="BK257" s="245">
        <f>ROUND(I257*H257,1)</f>
        <v>0</v>
      </c>
      <c r="BL257" s="25" t="s">
        <v>179</v>
      </c>
      <c r="BM257" s="25" t="s">
        <v>1414</v>
      </c>
    </row>
    <row r="258" s="12" customFormat="1">
      <c r="B258" s="246"/>
      <c r="C258" s="247"/>
      <c r="D258" s="248" t="s">
        <v>171</v>
      </c>
      <c r="E258" s="249" t="s">
        <v>36</v>
      </c>
      <c r="F258" s="250" t="s">
        <v>1415</v>
      </c>
      <c r="G258" s="247"/>
      <c r="H258" s="251">
        <v>589.02999999999997</v>
      </c>
      <c r="I258" s="252"/>
      <c r="J258" s="247"/>
      <c r="K258" s="247"/>
      <c r="L258" s="253"/>
      <c r="M258" s="254"/>
      <c r="N258" s="255"/>
      <c r="O258" s="255"/>
      <c r="P258" s="255"/>
      <c r="Q258" s="255"/>
      <c r="R258" s="255"/>
      <c r="S258" s="255"/>
      <c r="T258" s="256"/>
      <c r="AT258" s="257" t="s">
        <v>171</v>
      </c>
      <c r="AU258" s="257" t="s">
        <v>89</v>
      </c>
      <c r="AV258" s="12" t="s">
        <v>89</v>
      </c>
      <c r="AW258" s="12" t="s">
        <v>42</v>
      </c>
      <c r="AX258" s="12" t="s">
        <v>79</v>
      </c>
      <c r="AY258" s="257" t="s">
        <v>162</v>
      </c>
    </row>
    <row r="259" s="12" customFormat="1">
      <c r="B259" s="246"/>
      <c r="C259" s="247"/>
      <c r="D259" s="248" t="s">
        <v>171</v>
      </c>
      <c r="E259" s="249" t="s">
        <v>36</v>
      </c>
      <c r="F259" s="250" t="s">
        <v>1416</v>
      </c>
      <c r="G259" s="247"/>
      <c r="H259" s="251">
        <v>-199.06</v>
      </c>
      <c r="I259" s="252"/>
      <c r="J259" s="247"/>
      <c r="K259" s="247"/>
      <c r="L259" s="253"/>
      <c r="M259" s="254"/>
      <c r="N259" s="255"/>
      <c r="O259" s="255"/>
      <c r="P259" s="255"/>
      <c r="Q259" s="255"/>
      <c r="R259" s="255"/>
      <c r="S259" s="255"/>
      <c r="T259" s="256"/>
      <c r="AT259" s="257" t="s">
        <v>171</v>
      </c>
      <c r="AU259" s="257" t="s">
        <v>89</v>
      </c>
      <c r="AV259" s="12" t="s">
        <v>89</v>
      </c>
      <c r="AW259" s="12" t="s">
        <v>42</v>
      </c>
      <c r="AX259" s="12" t="s">
        <v>79</v>
      </c>
      <c r="AY259" s="257" t="s">
        <v>162</v>
      </c>
    </row>
    <row r="260" s="15" customFormat="1">
      <c r="B260" s="294"/>
      <c r="C260" s="295"/>
      <c r="D260" s="248" t="s">
        <v>171</v>
      </c>
      <c r="E260" s="296" t="s">
        <v>36</v>
      </c>
      <c r="F260" s="297" t="s">
        <v>744</v>
      </c>
      <c r="G260" s="295"/>
      <c r="H260" s="298">
        <v>389.97000000000003</v>
      </c>
      <c r="I260" s="299"/>
      <c r="J260" s="295"/>
      <c r="K260" s="295"/>
      <c r="L260" s="300"/>
      <c r="M260" s="301"/>
      <c r="N260" s="302"/>
      <c r="O260" s="302"/>
      <c r="P260" s="302"/>
      <c r="Q260" s="302"/>
      <c r="R260" s="302"/>
      <c r="S260" s="302"/>
      <c r="T260" s="303"/>
      <c r="AT260" s="304" t="s">
        <v>171</v>
      </c>
      <c r="AU260" s="304" t="s">
        <v>89</v>
      </c>
      <c r="AV260" s="15" t="s">
        <v>161</v>
      </c>
      <c r="AW260" s="15" t="s">
        <v>42</v>
      </c>
      <c r="AX260" s="15" t="s">
        <v>79</v>
      </c>
      <c r="AY260" s="304" t="s">
        <v>162</v>
      </c>
    </row>
    <row r="261" s="12" customFormat="1">
      <c r="B261" s="246"/>
      <c r="C261" s="247"/>
      <c r="D261" s="248" t="s">
        <v>171</v>
      </c>
      <c r="E261" s="249" t="s">
        <v>36</v>
      </c>
      <c r="F261" s="250" t="s">
        <v>1242</v>
      </c>
      <c r="G261" s="247"/>
      <c r="H261" s="251">
        <v>1300.75</v>
      </c>
      <c r="I261" s="252"/>
      <c r="J261" s="247"/>
      <c r="K261" s="247"/>
      <c r="L261" s="253"/>
      <c r="M261" s="254"/>
      <c r="N261" s="255"/>
      <c r="O261" s="255"/>
      <c r="P261" s="255"/>
      <c r="Q261" s="255"/>
      <c r="R261" s="255"/>
      <c r="S261" s="255"/>
      <c r="T261" s="256"/>
      <c r="AT261" s="257" t="s">
        <v>171</v>
      </c>
      <c r="AU261" s="257" t="s">
        <v>89</v>
      </c>
      <c r="AV261" s="12" t="s">
        <v>89</v>
      </c>
      <c r="AW261" s="12" t="s">
        <v>42</v>
      </c>
      <c r="AX261" s="12" t="s">
        <v>79</v>
      </c>
      <c r="AY261" s="257" t="s">
        <v>162</v>
      </c>
    </row>
    <row r="262" s="12" customFormat="1">
      <c r="B262" s="246"/>
      <c r="C262" s="247"/>
      <c r="D262" s="248" t="s">
        <v>171</v>
      </c>
      <c r="E262" s="249" t="s">
        <v>36</v>
      </c>
      <c r="F262" s="250" t="s">
        <v>1417</v>
      </c>
      <c r="G262" s="247"/>
      <c r="H262" s="251">
        <v>-130.38999999999999</v>
      </c>
      <c r="I262" s="252"/>
      <c r="J262" s="247"/>
      <c r="K262" s="247"/>
      <c r="L262" s="253"/>
      <c r="M262" s="254"/>
      <c r="N262" s="255"/>
      <c r="O262" s="255"/>
      <c r="P262" s="255"/>
      <c r="Q262" s="255"/>
      <c r="R262" s="255"/>
      <c r="S262" s="255"/>
      <c r="T262" s="256"/>
      <c r="AT262" s="257" t="s">
        <v>171</v>
      </c>
      <c r="AU262" s="257" t="s">
        <v>89</v>
      </c>
      <c r="AV262" s="12" t="s">
        <v>89</v>
      </c>
      <c r="AW262" s="12" t="s">
        <v>42</v>
      </c>
      <c r="AX262" s="12" t="s">
        <v>79</v>
      </c>
      <c r="AY262" s="257" t="s">
        <v>162</v>
      </c>
    </row>
    <row r="263" s="12" customFormat="1">
      <c r="B263" s="246"/>
      <c r="C263" s="247"/>
      <c r="D263" s="248" t="s">
        <v>171</v>
      </c>
      <c r="E263" s="249" t="s">
        <v>36</v>
      </c>
      <c r="F263" s="250" t="s">
        <v>1418</v>
      </c>
      <c r="G263" s="247"/>
      <c r="H263" s="251">
        <v>-26.390000000000001</v>
      </c>
      <c r="I263" s="252"/>
      <c r="J263" s="247"/>
      <c r="K263" s="247"/>
      <c r="L263" s="253"/>
      <c r="M263" s="254"/>
      <c r="N263" s="255"/>
      <c r="O263" s="255"/>
      <c r="P263" s="255"/>
      <c r="Q263" s="255"/>
      <c r="R263" s="255"/>
      <c r="S263" s="255"/>
      <c r="T263" s="256"/>
      <c r="AT263" s="257" t="s">
        <v>171</v>
      </c>
      <c r="AU263" s="257" t="s">
        <v>89</v>
      </c>
      <c r="AV263" s="12" t="s">
        <v>89</v>
      </c>
      <c r="AW263" s="12" t="s">
        <v>42</v>
      </c>
      <c r="AX263" s="12" t="s">
        <v>79</v>
      </c>
      <c r="AY263" s="257" t="s">
        <v>162</v>
      </c>
    </row>
    <row r="264" s="12" customFormat="1">
      <c r="B264" s="246"/>
      <c r="C264" s="247"/>
      <c r="D264" s="248" t="s">
        <v>171</v>
      </c>
      <c r="E264" s="249" t="s">
        <v>36</v>
      </c>
      <c r="F264" s="250" t="s">
        <v>1419</v>
      </c>
      <c r="G264" s="247"/>
      <c r="H264" s="251">
        <v>-64.510000000000005</v>
      </c>
      <c r="I264" s="252"/>
      <c r="J264" s="247"/>
      <c r="K264" s="247"/>
      <c r="L264" s="253"/>
      <c r="M264" s="254"/>
      <c r="N264" s="255"/>
      <c r="O264" s="255"/>
      <c r="P264" s="255"/>
      <c r="Q264" s="255"/>
      <c r="R264" s="255"/>
      <c r="S264" s="255"/>
      <c r="T264" s="256"/>
      <c r="AT264" s="257" t="s">
        <v>171</v>
      </c>
      <c r="AU264" s="257" t="s">
        <v>89</v>
      </c>
      <c r="AV264" s="12" t="s">
        <v>89</v>
      </c>
      <c r="AW264" s="12" t="s">
        <v>42</v>
      </c>
      <c r="AX264" s="12" t="s">
        <v>79</v>
      </c>
      <c r="AY264" s="257" t="s">
        <v>162</v>
      </c>
    </row>
    <row r="265" s="12" customFormat="1">
      <c r="B265" s="246"/>
      <c r="C265" s="247"/>
      <c r="D265" s="248" t="s">
        <v>171</v>
      </c>
      <c r="E265" s="249" t="s">
        <v>36</v>
      </c>
      <c r="F265" s="250" t="s">
        <v>1420</v>
      </c>
      <c r="G265" s="247"/>
      <c r="H265" s="251">
        <v>-135.09</v>
      </c>
      <c r="I265" s="252"/>
      <c r="J265" s="247"/>
      <c r="K265" s="247"/>
      <c r="L265" s="253"/>
      <c r="M265" s="254"/>
      <c r="N265" s="255"/>
      <c r="O265" s="255"/>
      <c r="P265" s="255"/>
      <c r="Q265" s="255"/>
      <c r="R265" s="255"/>
      <c r="S265" s="255"/>
      <c r="T265" s="256"/>
      <c r="AT265" s="257" t="s">
        <v>171</v>
      </c>
      <c r="AU265" s="257" t="s">
        <v>89</v>
      </c>
      <c r="AV265" s="12" t="s">
        <v>89</v>
      </c>
      <c r="AW265" s="12" t="s">
        <v>42</v>
      </c>
      <c r="AX265" s="12" t="s">
        <v>79</v>
      </c>
      <c r="AY265" s="257" t="s">
        <v>162</v>
      </c>
    </row>
    <row r="266" s="12" customFormat="1">
      <c r="B266" s="246"/>
      <c r="C266" s="247"/>
      <c r="D266" s="248" t="s">
        <v>171</v>
      </c>
      <c r="E266" s="249" t="s">
        <v>36</v>
      </c>
      <c r="F266" s="250" t="s">
        <v>1421</v>
      </c>
      <c r="G266" s="247"/>
      <c r="H266" s="251">
        <v>-10.94</v>
      </c>
      <c r="I266" s="252"/>
      <c r="J266" s="247"/>
      <c r="K266" s="247"/>
      <c r="L266" s="253"/>
      <c r="M266" s="254"/>
      <c r="N266" s="255"/>
      <c r="O266" s="255"/>
      <c r="P266" s="255"/>
      <c r="Q266" s="255"/>
      <c r="R266" s="255"/>
      <c r="S266" s="255"/>
      <c r="T266" s="256"/>
      <c r="AT266" s="257" t="s">
        <v>171</v>
      </c>
      <c r="AU266" s="257" t="s">
        <v>89</v>
      </c>
      <c r="AV266" s="12" t="s">
        <v>89</v>
      </c>
      <c r="AW266" s="12" t="s">
        <v>42</v>
      </c>
      <c r="AX266" s="12" t="s">
        <v>79</v>
      </c>
      <c r="AY266" s="257" t="s">
        <v>162</v>
      </c>
    </row>
    <row r="267" s="15" customFormat="1">
      <c r="B267" s="294"/>
      <c r="C267" s="295"/>
      <c r="D267" s="248" t="s">
        <v>171</v>
      </c>
      <c r="E267" s="296" t="s">
        <v>36</v>
      </c>
      <c r="F267" s="297" t="s">
        <v>744</v>
      </c>
      <c r="G267" s="295"/>
      <c r="H267" s="298">
        <v>933.42999999999995</v>
      </c>
      <c r="I267" s="299"/>
      <c r="J267" s="295"/>
      <c r="K267" s="295"/>
      <c r="L267" s="300"/>
      <c r="M267" s="301"/>
      <c r="N267" s="302"/>
      <c r="O267" s="302"/>
      <c r="P267" s="302"/>
      <c r="Q267" s="302"/>
      <c r="R267" s="302"/>
      <c r="S267" s="302"/>
      <c r="T267" s="303"/>
      <c r="AT267" s="304" t="s">
        <v>171</v>
      </c>
      <c r="AU267" s="304" t="s">
        <v>89</v>
      </c>
      <c r="AV267" s="15" t="s">
        <v>161</v>
      </c>
      <c r="AW267" s="15" t="s">
        <v>42</v>
      </c>
      <c r="AX267" s="15" t="s">
        <v>79</v>
      </c>
      <c r="AY267" s="304" t="s">
        <v>162</v>
      </c>
    </row>
    <row r="268" s="14" customFormat="1">
      <c r="B268" s="283"/>
      <c r="C268" s="284"/>
      <c r="D268" s="248" t="s">
        <v>171</v>
      </c>
      <c r="E268" s="285" t="s">
        <v>1248</v>
      </c>
      <c r="F268" s="286" t="s">
        <v>679</v>
      </c>
      <c r="G268" s="284"/>
      <c r="H268" s="287">
        <v>1323.4000000000001</v>
      </c>
      <c r="I268" s="288"/>
      <c r="J268" s="284"/>
      <c r="K268" s="284"/>
      <c r="L268" s="289"/>
      <c r="M268" s="290"/>
      <c r="N268" s="291"/>
      <c r="O268" s="291"/>
      <c r="P268" s="291"/>
      <c r="Q268" s="291"/>
      <c r="R268" s="291"/>
      <c r="S268" s="291"/>
      <c r="T268" s="292"/>
      <c r="AT268" s="293" t="s">
        <v>171</v>
      </c>
      <c r="AU268" s="293" t="s">
        <v>89</v>
      </c>
      <c r="AV268" s="14" t="s">
        <v>179</v>
      </c>
      <c r="AW268" s="14" t="s">
        <v>42</v>
      </c>
      <c r="AX268" s="14" t="s">
        <v>87</v>
      </c>
      <c r="AY268" s="293" t="s">
        <v>162</v>
      </c>
    </row>
    <row r="269" s="1" customFormat="1" ht="38.25" customHeight="1">
      <c r="B269" s="48"/>
      <c r="C269" s="235" t="s">
        <v>323</v>
      </c>
      <c r="D269" s="235" t="s">
        <v>165</v>
      </c>
      <c r="E269" s="236" t="s">
        <v>866</v>
      </c>
      <c r="F269" s="237" t="s">
        <v>867</v>
      </c>
      <c r="G269" s="238" t="s">
        <v>614</v>
      </c>
      <c r="H269" s="239">
        <v>153.81999999999999</v>
      </c>
      <c r="I269" s="240"/>
      <c r="J269" s="239">
        <f>ROUND(I269*H269,1)</f>
        <v>0</v>
      </c>
      <c r="K269" s="237" t="s">
        <v>239</v>
      </c>
      <c r="L269" s="74"/>
      <c r="M269" s="241" t="s">
        <v>36</v>
      </c>
      <c r="N269" s="242" t="s">
        <v>50</v>
      </c>
      <c r="O269" s="49"/>
      <c r="P269" s="243">
        <f>O269*H269</f>
        <v>0</v>
      </c>
      <c r="Q269" s="243">
        <v>0</v>
      </c>
      <c r="R269" s="243">
        <f>Q269*H269</f>
        <v>0</v>
      </c>
      <c r="S269" s="243">
        <v>0</v>
      </c>
      <c r="T269" s="244">
        <f>S269*H269</f>
        <v>0</v>
      </c>
      <c r="AR269" s="25" t="s">
        <v>179</v>
      </c>
      <c r="AT269" s="25" t="s">
        <v>165</v>
      </c>
      <c r="AU269" s="25" t="s">
        <v>89</v>
      </c>
      <c r="AY269" s="25" t="s">
        <v>162</v>
      </c>
      <c r="BE269" s="245">
        <f>IF(N269="základní",J269,0)</f>
        <v>0</v>
      </c>
      <c r="BF269" s="245">
        <f>IF(N269="snížená",J269,0)</f>
        <v>0</v>
      </c>
      <c r="BG269" s="245">
        <f>IF(N269="zákl. přenesená",J269,0)</f>
        <v>0</v>
      </c>
      <c r="BH269" s="245">
        <f>IF(N269="sníž. přenesená",J269,0)</f>
        <v>0</v>
      </c>
      <c r="BI269" s="245">
        <f>IF(N269="nulová",J269,0)</f>
        <v>0</v>
      </c>
      <c r="BJ269" s="25" t="s">
        <v>87</v>
      </c>
      <c r="BK269" s="245">
        <f>ROUND(I269*H269,1)</f>
        <v>0</v>
      </c>
      <c r="BL269" s="25" t="s">
        <v>179</v>
      </c>
      <c r="BM269" s="25" t="s">
        <v>1422</v>
      </c>
    </row>
    <row r="270" s="12" customFormat="1">
      <c r="B270" s="246"/>
      <c r="C270" s="247"/>
      <c r="D270" s="248" t="s">
        <v>171</v>
      </c>
      <c r="E270" s="249" t="s">
        <v>1228</v>
      </c>
      <c r="F270" s="250" t="s">
        <v>1423</v>
      </c>
      <c r="G270" s="247"/>
      <c r="H270" s="251">
        <v>153.81999999999999</v>
      </c>
      <c r="I270" s="252"/>
      <c r="J270" s="247"/>
      <c r="K270" s="247"/>
      <c r="L270" s="253"/>
      <c r="M270" s="254"/>
      <c r="N270" s="255"/>
      <c r="O270" s="255"/>
      <c r="P270" s="255"/>
      <c r="Q270" s="255"/>
      <c r="R270" s="255"/>
      <c r="S270" s="255"/>
      <c r="T270" s="256"/>
      <c r="AT270" s="257" t="s">
        <v>171</v>
      </c>
      <c r="AU270" s="257" t="s">
        <v>89</v>
      </c>
      <c r="AV270" s="12" t="s">
        <v>89</v>
      </c>
      <c r="AW270" s="12" t="s">
        <v>42</v>
      </c>
      <c r="AX270" s="12" t="s">
        <v>87</v>
      </c>
      <c r="AY270" s="257" t="s">
        <v>162</v>
      </c>
    </row>
    <row r="271" s="1" customFormat="1" ht="16.5" customHeight="1">
      <c r="B271" s="48"/>
      <c r="C271" s="271" t="s">
        <v>416</v>
      </c>
      <c r="D271" s="271" t="s">
        <v>159</v>
      </c>
      <c r="E271" s="272" t="s">
        <v>869</v>
      </c>
      <c r="F271" s="273" t="s">
        <v>870</v>
      </c>
      <c r="G271" s="274" t="s">
        <v>845</v>
      </c>
      <c r="H271" s="275">
        <v>307.63999999999999</v>
      </c>
      <c r="I271" s="276"/>
      <c r="J271" s="275">
        <f>ROUND(I271*H271,1)</f>
        <v>0</v>
      </c>
      <c r="K271" s="273" t="s">
        <v>239</v>
      </c>
      <c r="L271" s="277"/>
      <c r="M271" s="278" t="s">
        <v>36</v>
      </c>
      <c r="N271" s="279" t="s">
        <v>50</v>
      </c>
      <c r="O271" s="49"/>
      <c r="P271" s="243">
        <f>O271*H271</f>
        <v>0</v>
      </c>
      <c r="Q271" s="243">
        <v>0</v>
      </c>
      <c r="R271" s="243">
        <f>Q271*H271</f>
        <v>0</v>
      </c>
      <c r="S271" s="243">
        <v>0</v>
      </c>
      <c r="T271" s="244">
        <f>S271*H271</f>
        <v>0</v>
      </c>
      <c r="AR271" s="25" t="s">
        <v>195</v>
      </c>
      <c r="AT271" s="25" t="s">
        <v>159</v>
      </c>
      <c r="AU271" s="25" t="s">
        <v>89</v>
      </c>
      <c r="AY271" s="25" t="s">
        <v>162</v>
      </c>
      <c r="BE271" s="245">
        <f>IF(N271="základní",J271,0)</f>
        <v>0</v>
      </c>
      <c r="BF271" s="245">
        <f>IF(N271="snížená",J271,0)</f>
        <v>0</v>
      </c>
      <c r="BG271" s="245">
        <f>IF(N271="zákl. přenesená",J271,0)</f>
        <v>0</v>
      </c>
      <c r="BH271" s="245">
        <f>IF(N271="sníž. přenesená",J271,0)</f>
        <v>0</v>
      </c>
      <c r="BI271" s="245">
        <f>IF(N271="nulová",J271,0)</f>
        <v>0</v>
      </c>
      <c r="BJ271" s="25" t="s">
        <v>87</v>
      </c>
      <c r="BK271" s="245">
        <f>ROUND(I271*H271,1)</f>
        <v>0</v>
      </c>
      <c r="BL271" s="25" t="s">
        <v>179</v>
      </c>
      <c r="BM271" s="25" t="s">
        <v>1424</v>
      </c>
    </row>
    <row r="272" s="12" customFormat="1">
      <c r="B272" s="246"/>
      <c r="C272" s="247"/>
      <c r="D272" s="248" t="s">
        <v>171</v>
      </c>
      <c r="E272" s="247"/>
      <c r="F272" s="250" t="s">
        <v>1425</v>
      </c>
      <c r="G272" s="247"/>
      <c r="H272" s="251">
        <v>307.63999999999999</v>
      </c>
      <c r="I272" s="252"/>
      <c r="J272" s="247"/>
      <c r="K272" s="247"/>
      <c r="L272" s="253"/>
      <c r="M272" s="254"/>
      <c r="N272" s="255"/>
      <c r="O272" s="255"/>
      <c r="P272" s="255"/>
      <c r="Q272" s="255"/>
      <c r="R272" s="255"/>
      <c r="S272" s="255"/>
      <c r="T272" s="256"/>
      <c r="AT272" s="257" t="s">
        <v>171</v>
      </c>
      <c r="AU272" s="257" t="s">
        <v>89</v>
      </c>
      <c r="AV272" s="12" t="s">
        <v>89</v>
      </c>
      <c r="AW272" s="12" t="s">
        <v>6</v>
      </c>
      <c r="AX272" s="12" t="s">
        <v>87</v>
      </c>
      <c r="AY272" s="257" t="s">
        <v>162</v>
      </c>
    </row>
    <row r="273" s="1" customFormat="1" ht="25.5" customHeight="1">
      <c r="B273" s="48"/>
      <c r="C273" s="235" t="s">
        <v>420</v>
      </c>
      <c r="D273" s="235" t="s">
        <v>165</v>
      </c>
      <c r="E273" s="236" t="s">
        <v>1426</v>
      </c>
      <c r="F273" s="237" t="s">
        <v>1427</v>
      </c>
      <c r="G273" s="238" t="s">
        <v>648</v>
      </c>
      <c r="H273" s="239">
        <v>1796</v>
      </c>
      <c r="I273" s="240"/>
      <c r="J273" s="239">
        <f>ROUND(I273*H273,1)</f>
        <v>0</v>
      </c>
      <c r="K273" s="237" t="s">
        <v>239</v>
      </c>
      <c r="L273" s="74"/>
      <c r="M273" s="241" t="s">
        <v>36</v>
      </c>
      <c r="N273" s="242" t="s">
        <v>50</v>
      </c>
      <c r="O273" s="49"/>
      <c r="P273" s="243">
        <f>O273*H273</f>
        <v>0</v>
      </c>
      <c r="Q273" s="243">
        <v>0</v>
      </c>
      <c r="R273" s="243">
        <f>Q273*H273</f>
        <v>0</v>
      </c>
      <c r="S273" s="243">
        <v>0</v>
      </c>
      <c r="T273" s="244">
        <f>S273*H273</f>
        <v>0</v>
      </c>
      <c r="AR273" s="25" t="s">
        <v>179</v>
      </c>
      <c r="AT273" s="25" t="s">
        <v>165</v>
      </c>
      <c r="AU273" s="25" t="s">
        <v>89</v>
      </c>
      <c r="AY273" s="25" t="s">
        <v>162</v>
      </c>
      <c r="BE273" s="245">
        <f>IF(N273="základní",J273,0)</f>
        <v>0</v>
      </c>
      <c r="BF273" s="245">
        <f>IF(N273="snížená",J273,0)</f>
        <v>0</v>
      </c>
      <c r="BG273" s="245">
        <f>IF(N273="zákl. přenesená",J273,0)</f>
        <v>0</v>
      </c>
      <c r="BH273" s="245">
        <f>IF(N273="sníž. přenesená",J273,0)</f>
        <v>0</v>
      </c>
      <c r="BI273" s="245">
        <f>IF(N273="nulová",J273,0)</f>
        <v>0</v>
      </c>
      <c r="BJ273" s="25" t="s">
        <v>87</v>
      </c>
      <c r="BK273" s="245">
        <f>ROUND(I273*H273,1)</f>
        <v>0</v>
      </c>
      <c r="BL273" s="25" t="s">
        <v>179</v>
      </c>
      <c r="BM273" s="25" t="s">
        <v>1428</v>
      </c>
    </row>
    <row r="274" s="12" customFormat="1">
      <c r="B274" s="246"/>
      <c r="C274" s="247"/>
      <c r="D274" s="248" t="s">
        <v>171</v>
      </c>
      <c r="E274" s="249" t="s">
        <v>36</v>
      </c>
      <c r="F274" s="250" t="s">
        <v>876</v>
      </c>
      <c r="G274" s="247"/>
      <c r="H274" s="251">
        <v>1796</v>
      </c>
      <c r="I274" s="252"/>
      <c r="J274" s="247"/>
      <c r="K274" s="247"/>
      <c r="L274" s="253"/>
      <c r="M274" s="254"/>
      <c r="N274" s="255"/>
      <c r="O274" s="255"/>
      <c r="P274" s="255"/>
      <c r="Q274" s="255"/>
      <c r="R274" s="255"/>
      <c r="S274" s="255"/>
      <c r="T274" s="256"/>
      <c r="AT274" s="257" t="s">
        <v>171</v>
      </c>
      <c r="AU274" s="257" t="s">
        <v>89</v>
      </c>
      <c r="AV274" s="12" t="s">
        <v>89</v>
      </c>
      <c r="AW274" s="12" t="s">
        <v>42</v>
      </c>
      <c r="AX274" s="12" t="s">
        <v>87</v>
      </c>
      <c r="AY274" s="257" t="s">
        <v>162</v>
      </c>
    </row>
    <row r="275" s="1" customFormat="1" ht="25.5" customHeight="1">
      <c r="B275" s="48"/>
      <c r="C275" s="235" t="s">
        <v>424</v>
      </c>
      <c r="D275" s="235" t="s">
        <v>165</v>
      </c>
      <c r="E275" s="236" t="s">
        <v>877</v>
      </c>
      <c r="F275" s="237" t="s">
        <v>878</v>
      </c>
      <c r="G275" s="238" t="s">
        <v>648</v>
      </c>
      <c r="H275" s="239">
        <v>904.53999999999996</v>
      </c>
      <c r="I275" s="240"/>
      <c r="J275" s="239">
        <f>ROUND(I275*H275,1)</f>
        <v>0</v>
      </c>
      <c r="K275" s="237" t="s">
        <v>239</v>
      </c>
      <c r="L275" s="74"/>
      <c r="M275" s="241" t="s">
        <v>36</v>
      </c>
      <c r="N275" s="242" t="s">
        <v>50</v>
      </c>
      <c r="O275" s="49"/>
      <c r="P275" s="243">
        <f>O275*H275</f>
        <v>0</v>
      </c>
      <c r="Q275" s="243">
        <v>0</v>
      </c>
      <c r="R275" s="243">
        <f>Q275*H275</f>
        <v>0</v>
      </c>
      <c r="S275" s="243">
        <v>0</v>
      </c>
      <c r="T275" s="244">
        <f>S275*H275</f>
        <v>0</v>
      </c>
      <c r="AR275" s="25" t="s">
        <v>179</v>
      </c>
      <c r="AT275" s="25" t="s">
        <v>165</v>
      </c>
      <c r="AU275" s="25" t="s">
        <v>89</v>
      </c>
      <c r="AY275" s="25" t="s">
        <v>162</v>
      </c>
      <c r="BE275" s="245">
        <f>IF(N275="základní",J275,0)</f>
        <v>0</v>
      </c>
      <c r="BF275" s="245">
        <f>IF(N275="snížená",J275,0)</f>
        <v>0</v>
      </c>
      <c r="BG275" s="245">
        <f>IF(N275="zákl. přenesená",J275,0)</f>
        <v>0</v>
      </c>
      <c r="BH275" s="245">
        <f>IF(N275="sníž. přenesená",J275,0)</f>
        <v>0</v>
      </c>
      <c r="BI275" s="245">
        <f>IF(N275="nulová",J275,0)</f>
        <v>0</v>
      </c>
      <c r="BJ275" s="25" t="s">
        <v>87</v>
      </c>
      <c r="BK275" s="245">
        <f>ROUND(I275*H275,1)</f>
        <v>0</v>
      </c>
      <c r="BL275" s="25" t="s">
        <v>179</v>
      </c>
      <c r="BM275" s="25" t="s">
        <v>1429</v>
      </c>
    </row>
    <row r="276" s="12" customFormat="1">
      <c r="B276" s="246"/>
      <c r="C276" s="247"/>
      <c r="D276" s="248" t="s">
        <v>171</v>
      </c>
      <c r="E276" s="249" t="s">
        <v>36</v>
      </c>
      <c r="F276" s="250" t="s">
        <v>1430</v>
      </c>
      <c r="G276" s="247"/>
      <c r="H276" s="251">
        <v>452.39999999999998</v>
      </c>
      <c r="I276" s="252"/>
      <c r="J276" s="247"/>
      <c r="K276" s="247"/>
      <c r="L276" s="253"/>
      <c r="M276" s="254"/>
      <c r="N276" s="255"/>
      <c r="O276" s="255"/>
      <c r="P276" s="255"/>
      <c r="Q276" s="255"/>
      <c r="R276" s="255"/>
      <c r="S276" s="255"/>
      <c r="T276" s="256"/>
      <c r="AT276" s="257" t="s">
        <v>171</v>
      </c>
      <c r="AU276" s="257" t="s">
        <v>89</v>
      </c>
      <c r="AV276" s="12" t="s">
        <v>89</v>
      </c>
      <c r="AW276" s="12" t="s">
        <v>42</v>
      </c>
      <c r="AX276" s="12" t="s">
        <v>79</v>
      </c>
      <c r="AY276" s="257" t="s">
        <v>162</v>
      </c>
    </row>
    <row r="277" s="15" customFormat="1">
      <c r="B277" s="294"/>
      <c r="C277" s="295"/>
      <c r="D277" s="248" t="s">
        <v>171</v>
      </c>
      <c r="E277" s="296" t="s">
        <v>36</v>
      </c>
      <c r="F277" s="297" t="s">
        <v>744</v>
      </c>
      <c r="G277" s="295"/>
      <c r="H277" s="298">
        <v>452.39999999999998</v>
      </c>
      <c r="I277" s="299"/>
      <c r="J277" s="295"/>
      <c r="K277" s="295"/>
      <c r="L277" s="300"/>
      <c r="M277" s="301"/>
      <c r="N277" s="302"/>
      <c r="O277" s="302"/>
      <c r="P277" s="302"/>
      <c r="Q277" s="302"/>
      <c r="R277" s="302"/>
      <c r="S277" s="302"/>
      <c r="T277" s="303"/>
      <c r="AT277" s="304" t="s">
        <v>171</v>
      </c>
      <c r="AU277" s="304" t="s">
        <v>89</v>
      </c>
      <c r="AV277" s="15" t="s">
        <v>161</v>
      </c>
      <c r="AW277" s="15" t="s">
        <v>42</v>
      </c>
      <c r="AX277" s="15" t="s">
        <v>79</v>
      </c>
      <c r="AY277" s="304" t="s">
        <v>162</v>
      </c>
    </row>
    <row r="278" s="12" customFormat="1">
      <c r="B278" s="246"/>
      <c r="C278" s="247"/>
      <c r="D278" s="248" t="s">
        <v>171</v>
      </c>
      <c r="E278" s="249" t="s">
        <v>36</v>
      </c>
      <c r="F278" s="250" t="s">
        <v>1431</v>
      </c>
      <c r="G278" s="247"/>
      <c r="H278" s="251">
        <v>678.27999999999997</v>
      </c>
      <c r="I278" s="252"/>
      <c r="J278" s="247"/>
      <c r="K278" s="247"/>
      <c r="L278" s="253"/>
      <c r="M278" s="254"/>
      <c r="N278" s="255"/>
      <c r="O278" s="255"/>
      <c r="P278" s="255"/>
      <c r="Q278" s="255"/>
      <c r="R278" s="255"/>
      <c r="S278" s="255"/>
      <c r="T278" s="256"/>
      <c r="AT278" s="257" t="s">
        <v>171</v>
      </c>
      <c r="AU278" s="257" t="s">
        <v>89</v>
      </c>
      <c r="AV278" s="12" t="s">
        <v>89</v>
      </c>
      <c r="AW278" s="12" t="s">
        <v>42</v>
      </c>
      <c r="AX278" s="12" t="s">
        <v>79</v>
      </c>
      <c r="AY278" s="257" t="s">
        <v>162</v>
      </c>
    </row>
    <row r="279" s="15" customFormat="1">
      <c r="B279" s="294"/>
      <c r="C279" s="295"/>
      <c r="D279" s="248" t="s">
        <v>171</v>
      </c>
      <c r="E279" s="296" t="s">
        <v>36</v>
      </c>
      <c r="F279" s="297" t="s">
        <v>744</v>
      </c>
      <c r="G279" s="295"/>
      <c r="H279" s="298">
        <v>678.27999999999997</v>
      </c>
      <c r="I279" s="299"/>
      <c r="J279" s="295"/>
      <c r="K279" s="295"/>
      <c r="L279" s="300"/>
      <c r="M279" s="301"/>
      <c r="N279" s="302"/>
      <c r="O279" s="302"/>
      <c r="P279" s="302"/>
      <c r="Q279" s="302"/>
      <c r="R279" s="302"/>
      <c r="S279" s="302"/>
      <c r="T279" s="303"/>
      <c r="AT279" s="304" t="s">
        <v>171</v>
      </c>
      <c r="AU279" s="304" t="s">
        <v>89</v>
      </c>
      <c r="AV279" s="15" t="s">
        <v>161</v>
      </c>
      <c r="AW279" s="15" t="s">
        <v>42</v>
      </c>
      <c r="AX279" s="15" t="s">
        <v>79</v>
      </c>
      <c r="AY279" s="304" t="s">
        <v>162</v>
      </c>
    </row>
    <row r="280" s="14" customFormat="1">
      <c r="B280" s="283"/>
      <c r="C280" s="284"/>
      <c r="D280" s="248" t="s">
        <v>171</v>
      </c>
      <c r="E280" s="285" t="s">
        <v>36</v>
      </c>
      <c r="F280" s="286" t="s">
        <v>679</v>
      </c>
      <c r="G280" s="284"/>
      <c r="H280" s="287">
        <v>1130.6800000000001</v>
      </c>
      <c r="I280" s="288"/>
      <c r="J280" s="284"/>
      <c r="K280" s="284"/>
      <c r="L280" s="289"/>
      <c r="M280" s="290"/>
      <c r="N280" s="291"/>
      <c r="O280" s="291"/>
      <c r="P280" s="291"/>
      <c r="Q280" s="291"/>
      <c r="R280" s="291"/>
      <c r="S280" s="291"/>
      <c r="T280" s="292"/>
      <c r="AT280" s="293" t="s">
        <v>171</v>
      </c>
      <c r="AU280" s="293" t="s">
        <v>89</v>
      </c>
      <c r="AV280" s="14" t="s">
        <v>179</v>
      </c>
      <c r="AW280" s="14" t="s">
        <v>42</v>
      </c>
      <c r="AX280" s="14" t="s">
        <v>87</v>
      </c>
      <c r="AY280" s="293" t="s">
        <v>162</v>
      </c>
    </row>
    <row r="281" s="12" customFormat="1">
      <c r="B281" s="246"/>
      <c r="C281" s="247"/>
      <c r="D281" s="248" t="s">
        <v>171</v>
      </c>
      <c r="E281" s="247"/>
      <c r="F281" s="250" t="s">
        <v>1432</v>
      </c>
      <c r="G281" s="247"/>
      <c r="H281" s="251">
        <v>904.53999999999996</v>
      </c>
      <c r="I281" s="252"/>
      <c r="J281" s="247"/>
      <c r="K281" s="247"/>
      <c r="L281" s="253"/>
      <c r="M281" s="254"/>
      <c r="N281" s="255"/>
      <c r="O281" s="255"/>
      <c r="P281" s="255"/>
      <c r="Q281" s="255"/>
      <c r="R281" s="255"/>
      <c r="S281" s="255"/>
      <c r="T281" s="256"/>
      <c r="AT281" s="257" t="s">
        <v>171</v>
      </c>
      <c r="AU281" s="257" t="s">
        <v>89</v>
      </c>
      <c r="AV281" s="12" t="s">
        <v>89</v>
      </c>
      <c r="AW281" s="12" t="s">
        <v>6</v>
      </c>
      <c r="AX281" s="12" t="s">
        <v>87</v>
      </c>
      <c r="AY281" s="257" t="s">
        <v>162</v>
      </c>
    </row>
    <row r="282" s="1" customFormat="1" ht="25.5" customHeight="1">
      <c r="B282" s="48"/>
      <c r="C282" s="235" t="s">
        <v>428</v>
      </c>
      <c r="D282" s="235" t="s">
        <v>165</v>
      </c>
      <c r="E282" s="236" t="s">
        <v>883</v>
      </c>
      <c r="F282" s="237" t="s">
        <v>884</v>
      </c>
      <c r="G282" s="238" t="s">
        <v>648</v>
      </c>
      <c r="H282" s="239">
        <v>226.13999999999999</v>
      </c>
      <c r="I282" s="240"/>
      <c r="J282" s="239">
        <f>ROUND(I282*H282,1)</f>
        <v>0</v>
      </c>
      <c r="K282" s="237" t="s">
        <v>239</v>
      </c>
      <c r="L282" s="74"/>
      <c r="M282" s="241" t="s">
        <v>36</v>
      </c>
      <c r="N282" s="242" t="s">
        <v>50</v>
      </c>
      <c r="O282" s="49"/>
      <c r="P282" s="243">
        <f>O282*H282</f>
        <v>0</v>
      </c>
      <c r="Q282" s="243">
        <v>0</v>
      </c>
      <c r="R282" s="243">
        <f>Q282*H282</f>
        <v>0</v>
      </c>
      <c r="S282" s="243">
        <v>0</v>
      </c>
      <c r="T282" s="244">
        <f>S282*H282</f>
        <v>0</v>
      </c>
      <c r="AR282" s="25" t="s">
        <v>179</v>
      </c>
      <c r="AT282" s="25" t="s">
        <v>165</v>
      </c>
      <c r="AU282" s="25" t="s">
        <v>89</v>
      </c>
      <c r="AY282" s="25" t="s">
        <v>162</v>
      </c>
      <c r="BE282" s="245">
        <f>IF(N282="základní",J282,0)</f>
        <v>0</v>
      </c>
      <c r="BF282" s="245">
        <f>IF(N282="snížená",J282,0)</f>
        <v>0</v>
      </c>
      <c r="BG282" s="245">
        <f>IF(N282="zákl. přenesená",J282,0)</f>
        <v>0</v>
      </c>
      <c r="BH282" s="245">
        <f>IF(N282="sníž. přenesená",J282,0)</f>
        <v>0</v>
      </c>
      <c r="BI282" s="245">
        <f>IF(N282="nulová",J282,0)</f>
        <v>0</v>
      </c>
      <c r="BJ282" s="25" t="s">
        <v>87</v>
      </c>
      <c r="BK282" s="245">
        <f>ROUND(I282*H282,1)</f>
        <v>0</v>
      </c>
      <c r="BL282" s="25" t="s">
        <v>179</v>
      </c>
      <c r="BM282" s="25" t="s">
        <v>1433</v>
      </c>
    </row>
    <row r="283" s="12" customFormat="1">
      <c r="B283" s="246"/>
      <c r="C283" s="247"/>
      <c r="D283" s="248" t="s">
        <v>171</v>
      </c>
      <c r="E283" s="249" t="s">
        <v>36</v>
      </c>
      <c r="F283" s="250" t="s">
        <v>1430</v>
      </c>
      <c r="G283" s="247"/>
      <c r="H283" s="251">
        <v>452.39999999999998</v>
      </c>
      <c r="I283" s="252"/>
      <c r="J283" s="247"/>
      <c r="K283" s="247"/>
      <c r="L283" s="253"/>
      <c r="M283" s="254"/>
      <c r="N283" s="255"/>
      <c r="O283" s="255"/>
      <c r="P283" s="255"/>
      <c r="Q283" s="255"/>
      <c r="R283" s="255"/>
      <c r="S283" s="255"/>
      <c r="T283" s="256"/>
      <c r="AT283" s="257" t="s">
        <v>171</v>
      </c>
      <c r="AU283" s="257" t="s">
        <v>89</v>
      </c>
      <c r="AV283" s="12" t="s">
        <v>89</v>
      </c>
      <c r="AW283" s="12" t="s">
        <v>42</v>
      </c>
      <c r="AX283" s="12" t="s">
        <v>79</v>
      </c>
      <c r="AY283" s="257" t="s">
        <v>162</v>
      </c>
    </row>
    <row r="284" s="15" customFormat="1">
      <c r="B284" s="294"/>
      <c r="C284" s="295"/>
      <c r="D284" s="248" t="s">
        <v>171</v>
      </c>
      <c r="E284" s="296" t="s">
        <v>36</v>
      </c>
      <c r="F284" s="297" t="s">
        <v>744</v>
      </c>
      <c r="G284" s="295"/>
      <c r="H284" s="298">
        <v>452.39999999999998</v>
      </c>
      <c r="I284" s="299"/>
      <c r="J284" s="295"/>
      <c r="K284" s="295"/>
      <c r="L284" s="300"/>
      <c r="M284" s="301"/>
      <c r="N284" s="302"/>
      <c r="O284" s="302"/>
      <c r="P284" s="302"/>
      <c r="Q284" s="302"/>
      <c r="R284" s="302"/>
      <c r="S284" s="302"/>
      <c r="T284" s="303"/>
      <c r="AT284" s="304" t="s">
        <v>171</v>
      </c>
      <c r="AU284" s="304" t="s">
        <v>89</v>
      </c>
      <c r="AV284" s="15" t="s">
        <v>161</v>
      </c>
      <c r="AW284" s="15" t="s">
        <v>42</v>
      </c>
      <c r="AX284" s="15" t="s">
        <v>79</v>
      </c>
      <c r="AY284" s="304" t="s">
        <v>162</v>
      </c>
    </row>
    <row r="285" s="12" customFormat="1">
      <c r="B285" s="246"/>
      <c r="C285" s="247"/>
      <c r="D285" s="248" t="s">
        <v>171</v>
      </c>
      <c r="E285" s="249" t="s">
        <v>36</v>
      </c>
      <c r="F285" s="250" t="s">
        <v>1431</v>
      </c>
      <c r="G285" s="247"/>
      <c r="H285" s="251">
        <v>678.27999999999997</v>
      </c>
      <c r="I285" s="252"/>
      <c r="J285" s="247"/>
      <c r="K285" s="247"/>
      <c r="L285" s="253"/>
      <c r="M285" s="254"/>
      <c r="N285" s="255"/>
      <c r="O285" s="255"/>
      <c r="P285" s="255"/>
      <c r="Q285" s="255"/>
      <c r="R285" s="255"/>
      <c r="S285" s="255"/>
      <c r="T285" s="256"/>
      <c r="AT285" s="257" t="s">
        <v>171</v>
      </c>
      <c r="AU285" s="257" t="s">
        <v>89</v>
      </c>
      <c r="AV285" s="12" t="s">
        <v>89</v>
      </c>
      <c r="AW285" s="12" t="s">
        <v>42</v>
      </c>
      <c r="AX285" s="12" t="s">
        <v>79</v>
      </c>
      <c r="AY285" s="257" t="s">
        <v>162</v>
      </c>
    </row>
    <row r="286" s="15" customFormat="1">
      <c r="B286" s="294"/>
      <c r="C286" s="295"/>
      <c r="D286" s="248" t="s">
        <v>171</v>
      </c>
      <c r="E286" s="296" t="s">
        <v>36</v>
      </c>
      <c r="F286" s="297" t="s">
        <v>744</v>
      </c>
      <c r="G286" s="295"/>
      <c r="H286" s="298">
        <v>678.27999999999997</v>
      </c>
      <c r="I286" s="299"/>
      <c r="J286" s="295"/>
      <c r="K286" s="295"/>
      <c r="L286" s="300"/>
      <c r="M286" s="301"/>
      <c r="N286" s="302"/>
      <c r="O286" s="302"/>
      <c r="P286" s="302"/>
      <c r="Q286" s="302"/>
      <c r="R286" s="302"/>
      <c r="S286" s="302"/>
      <c r="T286" s="303"/>
      <c r="AT286" s="304" t="s">
        <v>171</v>
      </c>
      <c r="AU286" s="304" t="s">
        <v>89</v>
      </c>
      <c r="AV286" s="15" t="s">
        <v>161</v>
      </c>
      <c r="AW286" s="15" t="s">
        <v>42</v>
      </c>
      <c r="AX286" s="15" t="s">
        <v>79</v>
      </c>
      <c r="AY286" s="304" t="s">
        <v>162</v>
      </c>
    </row>
    <row r="287" s="14" customFormat="1">
      <c r="B287" s="283"/>
      <c r="C287" s="284"/>
      <c r="D287" s="248" t="s">
        <v>171</v>
      </c>
      <c r="E287" s="285" t="s">
        <v>36</v>
      </c>
      <c r="F287" s="286" t="s">
        <v>679</v>
      </c>
      <c r="G287" s="284"/>
      <c r="H287" s="287">
        <v>1130.6800000000001</v>
      </c>
      <c r="I287" s="288"/>
      <c r="J287" s="284"/>
      <c r="K287" s="284"/>
      <c r="L287" s="289"/>
      <c r="M287" s="290"/>
      <c r="N287" s="291"/>
      <c r="O287" s="291"/>
      <c r="P287" s="291"/>
      <c r="Q287" s="291"/>
      <c r="R287" s="291"/>
      <c r="S287" s="291"/>
      <c r="T287" s="292"/>
      <c r="AT287" s="293" t="s">
        <v>171</v>
      </c>
      <c r="AU287" s="293" t="s">
        <v>89</v>
      </c>
      <c r="AV287" s="14" t="s">
        <v>179</v>
      </c>
      <c r="AW287" s="14" t="s">
        <v>42</v>
      </c>
      <c r="AX287" s="14" t="s">
        <v>87</v>
      </c>
      <c r="AY287" s="293" t="s">
        <v>162</v>
      </c>
    </row>
    <row r="288" s="12" customFormat="1">
      <c r="B288" s="246"/>
      <c r="C288" s="247"/>
      <c r="D288" s="248" t="s">
        <v>171</v>
      </c>
      <c r="E288" s="247"/>
      <c r="F288" s="250" t="s">
        <v>1434</v>
      </c>
      <c r="G288" s="247"/>
      <c r="H288" s="251">
        <v>226.13999999999999</v>
      </c>
      <c r="I288" s="252"/>
      <c r="J288" s="247"/>
      <c r="K288" s="247"/>
      <c r="L288" s="253"/>
      <c r="M288" s="254"/>
      <c r="N288" s="255"/>
      <c r="O288" s="255"/>
      <c r="P288" s="255"/>
      <c r="Q288" s="255"/>
      <c r="R288" s="255"/>
      <c r="S288" s="255"/>
      <c r="T288" s="256"/>
      <c r="AT288" s="257" t="s">
        <v>171</v>
      </c>
      <c r="AU288" s="257" t="s">
        <v>89</v>
      </c>
      <c r="AV288" s="12" t="s">
        <v>89</v>
      </c>
      <c r="AW288" s="12" t="s">
        <v>6</v>
      </c>
      <c r="AX288" s="12" t="s">
        <v>87</v>
      </c>
      <c r="AY288" s="257" t="s">
        <v>162</v>
      </c>
    </row>
    <row r="289" s="11" customFormat="1" ht="29.88" customHeight="1">
      <c r="B289" s="219"/>
      <c r="C289" s="220"/>
      <c r="D289" s="221" t="s">
        <v>78</v>
      </c>
      <c r="E289" s="233" t="s">
        <v>161</v>
      </c>
      <c r="F289" s="233" t="s">
        <v>1435</v>
      </c>
      <c r="G289" s="220"/>
      <c r="H289" s="220"/>
      <c r="I289" s="223"/>
      <c r="J289" s="234">
        <f>BK289</f>
        <v>0</v>
      </c>
      <c r="K289" s="220"/>
      <c r="L289" s="225"/>
      <c r="M289" s="226"/>
      <c r="N289" s="227"/>
      <c r="O289" s="227"/>
      <c r="P289" s="228">
        <f>SUM(P290:P292)</f>
        <v>0</v>
      </c>
      <c r="Q289" s="227"/>
      <c r="R289" s="228">
        <f>SUM(R290:R292)</f>
        <v>0</v>
      </c>
      <c r="S289" s="227"/>
      <c r="T289" s="229">
        <f>SUM(T290:T292)</f>
        <v>0</v>
      </c>
      <c r="AR289" s="230" t="s">
        <v>87</v>
      </c>
      <c r="AT289" s="231" t="s">
        <v>78</v>
      </c>
      <c r="AU289" s="231" t="s">
        <v>87</v>
      </c>
      <c r="AY289" s="230" t="s">
        <v>162</v>
      </c>
      <c r="BK289" s="232">
        <f>SUM(BK290:BK292)</f>
        <v>0</v>
      </c>
    </row>
    <row r="290" s="1" customFormat="1" ht="16.5" customHeight="1">
      <c r="B290" s="48"/>
      <c r="C290" s="235" t="s">
        <v>432</v>
      </c>
      <c r="D290" s="235" t="s">
        <v>165</v>
      </c>
      <c r="E290" s="236" t="s">
        <v>1436</v>
      </c>
      <c r="F290" s="237" t="s">
        <v>1437</v>
      </c>
      <c r="G290" s="238" t="s">
        <v>174</v>
      </c>
      <c r="H290" s="239">
        <v>113</v>
      </c>
      <c r="I290" s="240"/>
      <c r="J290" s="239">
        <f>ROUND(I290*H290,1)</f>
        <v>0</v>
      </c>
      <c r="K290" s="237" t="s">
        <v>239</v>
      </c>
      <c r="L290" s="74"/>
      <c r="M290" s="241" t="s">
        <v>36</v>
      </c>
      <c r="N290" s="242" t="s">
        <v>50</v>
      </c>
      <c r="O290" s="49"/>
      <c r="P290" s="243">
        <f>O290*H290</f>
        <v>0</v>
      </c>
      <c r="Q290" s="243">
        <v>0</v>
      </c>
      <c r="R290" s="243">
        <f>Q290*H290</f>
        <v>0</v>
      </c>
      <c r="S290" s="243">
        <v>0</v>
      </c>
      <c r="T290" s="244">
        <f>S290*H290</f>
        <v>0</v>
      </c>
      <c r="AR290" s="25" t="s">
        <v>179</v>
      </c>
      <c r="AT290" s="25" t="s">
        <v>165</v>
      </c>
      <c r="AU290" s="25" t="s">
        <v>89</v>
      </c>
      <c r="AY290" s="25" t="s">
        <v>162</v>
      </c>
      <c r="BE290" s="245">
        <f>IF(N290="základní",J290,0)</f>
        <v>0</v>
      </c>
      <c r="BF290" s="245">
        <f>IF(N290="snížená",J290,0)</f>
        <v>0</v>
      </c>
      <c r="BG290" s="245">
        <f>IF(N290="zákl. přenesená",J290,0)</f>
        <v>0</v>
      </c>
      <c r="BH290" s="245">
        <f>IF(N290="sníž. přenesená",J290,0)</f>
        <v>0</v>
      </c>
      <c r="BI290" s="245">
        <f>IF(N290="nulová",J290,0)</f>
        <v>0</v>
      </c>
      <c r="BJ290" s="25" t="s">
        <v>87</v>
      </c>
      <c r="BK290" s="245">
        <f>ROUND(I290*H290,1)</f>
        <v>0</v>
      </c>
      <c r="BL290" s="25" t="s">
        <v>179</v>
      </c>
      <c r="BM290" s="25" t="s">
        <v>1438</v>
      </c>
    </row>
    <row r="291" s="13" customFormat="1">
      <c r="B291" s="261"/>
      <c r="C291" s="262"/>
      <c r="D291" s="248" t="s">
        <v>171</v>
      </c>
      <c r="E291" s="263" t="s">
        <v>36</v>
      </c>
      <c r="F291" s="264" t="s">
        <v>1439</v>
      </c>
      <c r="G291" s="262"/>
      <c r="H291" s="263" t="s">
        <v>36</v>
      </c>
      <c r="I291" s="265"/>
      <c r="J291" s="262"/>
      <c r="K291" s="262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171</v>
      </c>
      <c r="AU291" s="270" t="s">
        <v>89</v>
      </c>
      <c r="AV291" s="13" t="s">
        <v>87</v>
      </c>
      <c r="AW291" s="13" t="s">
        <v>42</v>
      </c>
      <c r="AX291" s="13" t="s">
        <v>79</v>
      </c>
      <c r="AY291" s="270" t="s">
        <v>162</v>
      </c>
    </row>
    <row r="292" s="12" customFormat="1">
      <c r="B292" s="246"/>
      <c r="C292" s="247"/>
      <c r="D292" s="248" t="s">
        <v>171</v>
      </c>
      <c r="E292" s="249" t="s">
        <v>36</v>
      </c>
      <c r="F292" s="250" t="s">
        <v>223</v>
      </c>
      <c r="G292" s="247"/>
      <c r="H292" s="251">
        <v>113</v>
      </c>
      <c r="I292" s="252"/>
      <c r="J292" s="247"/>
      <c r="K292" s="247"/>
      <c r="L292" s="253"/>
      <c r="M292" s="254"/>
      <c r="N292" s="255"/>
      <c r="O292" s="255"/>
      <c r="P292" s="255"/>
      <c r="Q292" s="255"/>
      <c r="R292" s="255"/>
      <c r="S292" s="255"/>
      <c r="T292" s="256"/>
      <c r="AT292" s="257" t="s">
        <v>171</v>
      </c>
      <c r="AU292" s="257" t="s">
        <v>89</v>
      </c>
      <c r="AV292" s="12" t="s">
        <v>89</v>
      </c>
      <c r="AW292" s="12" t="s">
        <v>42</v>
      </c>
      <c r="AX292" s="12" t="s">
        <v>87</v>
      </c>
      <c r="AY292" s="257" t="s">
        <v>162</v>
      </c>
    </row>
    <row r="293" s="11" customFormat="1" ht="29.88" customHeight="1">
      <c r="B293" s="219"/>
      <c r="C293" s="220"/>
      <c r="D293" s="221" t="s">
        <v>78</v>
      </c>
      <c r="E293" s="233" t="s">
        <v>179</v>
      </c>
      <c r="F293" s="233" t="s">
        <v>901</v>
      </c>
      <c r="G293" s="220"/>
      <c r="H293" s="220"/>
      <c r="I293" s="223"/>
      <c r="J293" s="234">
        <f>BK293</f>
        <v>0</v>
      </c>
      <c r="K293" s="220"/>
      <c r="L293" s="225"/>
      <c r="M293" s="226"/>
      <c r="N293" s="227"/>
      <c r="O293" s="227"/>
      <c r="P293" s="228">
        <f>SUM(P294:P305)</f>
        <v>0</v>
      </c>
      <c r="Q293" s="227"/>
      <c r="R293" s="228">
        <f>SUM(R294:R305)</f>
        <v>0.55679271959999999</v>
      </c>
      <c r="S293" s="227"/>
      <c r="T293" s="229">
        <f>SUM(T294:T305)</f>
        <v>0</v>
      </c>
      <c r="AR293" s="230" t="s">
        <v>87</v>
      </c>
      <c r="AT293" s="231" t="s">
        <v>78</v>
      </c>
      <c r="AU293" s="231" t="s">
        <v>87</v>
      </c>
      <c r="AY293" s="230" t="s">
        <v>162</v>
      </c>
      <c r="BK293" s="232">
        <f>SUM(BK294:BK305)</f>
        <v>0</v>
      </c>
    </row>
    <row r="294" s="1" customFormat="1" ht="25.5" customHeight="1">
      <c r="B294" s="48"/>
      <c r="C294" s="235" t="s">
        <v>436</v>
      </c>
      <c r="D294" s="235" t="s">
        <v>165</v>
      </c>
      <c r="E294" s="236" t="s">
        <v>902</v>
      </c>
      <c r="F294" s="237" t="s">
        <v>903</v>
      </c>
      <c r="G294" s="238" t="s">
        <v>614</v>
      </c>
      <c r="H294" s="239">
        <v>146.97999999999999</v>
      </c>
      <c r="I294" s="240"/>
      <c r="J294" s="239">
        <f>ROUND(I294*H294,1)</f>
        <v>0</v>
      </c>
      <c r="K294" s="237" t="s">
        <v>239</v>
      </c>
      <c r="L294" s="74"/>
      <c r="M294" s="241" t="s">
        <v>36</v>
      </c>
      <c r="N294" s="242" t="s">
        <v>50</v>
      </c>
      <c r="O294" s="49"/>
      <c r="P294" s="243">
        <f>O294*H294</f>
        <v>0</v>
      </c>
      <c r="Q294" s="243">
        <v>0</v>
      </c>
      <c r="R294" s="243">
        <f>Q294*H294</f>
        <v>0</v>
      </c>
      <c r="S294" s="243">
        <v>0</v>
      </c>
      <c r="T294" s="244">
        <f>S294*H294</f>
        <v>0</v>
      </c>
      <c r="AR294" s="25" t="s">
        <v>179</v>
      </c>
      <c r="AT294" s="25" t="s">
        <v>165</v>
      </c>
      <c r="AU294" s="25" t="s">
        <v>89</v>
      </c>
      <c r="AY294" s="25" t="s">
        <v>162</v>
      </c>
      <c r="BE294" s="245">
        <f>IF(N294="základní",J294,0)</f>
        <v>0</v>
      </c>
      <c r="BF294" s="245">
        <f>IF(N294="snížená",J294,0)</f>
        <v>0</v>
      </c>
      <c r="BG294" s="245">
        <f>IF(N294="zákl. přenesená",J294,0)</f>
        <v>0</v>
      </c>
      <c r="BH294" s="245">
        <f>IF(N294="sníž. přenesená",J294,0)</f>
        <v>0</v>
      </c>
      <c r="BI294" s="245">
        <f>IF(N294="nulová",J294,0)</f>
        <v>0</v>
      </c>
      <c r="BJ294" s="25" t="s">
        <v>87</v>
      </c>
      <c r="BK294" s="245">
        <f>ROUND(I294*H294,1)</f>
        <v>0</v>
      </c>
      <c r="BL294" s="25" t="s">
        <v>179</v>
      </c>
      <c r="BM294" s="25" t="s">
        <v>1440</v>
      </c>
    </row>
    <row r="295" s="12" customFormat="1">
      <c r="B295" s="246"/>
      <c r="C295" s="247"/>
      <c r="D295" s="248" t="s">
        <v>171</v>
      </c>
      <c r="E295" s="249" t="s">
        <v>36</v>
      </c>
      <c r="F295" s="250" t="s">
        <v>1441</v>
      </c>
      <c r="G295" s="247"/>
      <c r="H295" s="251">
        <v>45.240000000000002</v>
      </c>
      <c r="I295" s="252"/>
      <c r="J295" s="247"/>
      <c r="K295" s="247"/>
      <c r="L295" s="253"/>
      <c r="M295" s="254"/>
      <c r="N295" s="255"/>
      <c r="O295" s="255"/>
      <c r="P295" s="255"/>
      <c r="Q295" s="255"/>
      <c r="R295" s="255"/>
      <c r="S295" s="255"/>
      <c r="T295" s="256"/>
      <c r="AT295" s="257" t="s">
        <v>171</v>
      </c>
      <c r="AU295" s="257" t="s">
        <v>89</v>
      </c>
      <c r="AV295" s="12" t="s">
        <v>89</v>
      </c>
      <c r="AW295" s="12" t="s">
        <v>42</v>
      </c>
      <c r="AX295" s="12" t="s">
        <v>79</v>
      </c>
      <c r="AY295" s="257" t="s">
        <v>162</v>
      </c>
    </row>
    <row r="296" s="15" customFormat="1">
      <c r="B296" s="294"/>
      <c r="C296" s="295"/>
      <c r="D296" s="248" t="s">
        <v>171</v>
      </c>
      <c r="E296" s="296" t="s">
        <v>1226</v>
      </c>
      <c r="F296" s="297" t="s">
        <v>744</v>
      </c>
      <c r="G296" s="295"/>
      <c r="H296" s="298">
        <v>45.240000000000002</v>
      </c>
      <c r="I296" s="299"/>
      <c r="J296" s="295"/>
      <c r="K296" s="295"/>
      <c r="L296" s="300"/>
      <c r="M296" s="301"/>
      <c r="N296" s="302"/>
      <c r="O296" s="302"/>
      <c r="P296" s="302"/>
      <c r="Q296" s="302"/>
      <c r="R296" s="302"/>
      <c r="S296" s="302"/>
      <c r="T296" s="303"/>
      <c r="AT296" s="304" t="s">
        <v>171</v>
      </c>
      <c r="AU296" s="304" t="s">
        <v>89</v>
      </c>
      <c r="AV296" s="15" t="s">
        <v>161</v>
      </c>
      <c r="AW296" s="15" t="s">
        <v>42</v>
      </c>
      <c r="AX296" s="15" t="s">
        <v>79</v>
      </c>
      <c r="AY296" s="304" t="s">
        <v>162</v>
      </c>
    </row>
    <row r="297" s="12" customFormat="1">
      <c r="B297" s="246"/>
      <c r="C297" s="247"/>
      <c r="D297" s="248" t="s">
        <v>171</v>
      </c>
      <c r="E297" s="249" t="s">
        <v>36</v>
      </c>
      <c r="F297" s="250" t="s">
        <v>1442</v>
      </c>
      <c r="G297" s="247"/>
      <c r="H297" s="251">
        <v>101.74</v>
      </c>
      <c r="I297" s="252"/>
      <c r="J297" s="247"/>
      <c r="K297" s="247"/>
      <c r="L297" s="253"/>
      <c r="M297" s="254"/>
      <c r="N297" s="255"/>
      <c r="O297" s="255"/>
      <c r="P297" s="255"/>
      <c r="Q297" s="255"/>
      <c r="R297" s="255"/>
      <c r="S297" s="255"/>
      <c r="T297" s="256"/>
      <c r="AT297" s="257" t="s">
        <v>171</v>
      </c>
      <c r="AU297" s="257" t="s">
        <v>89</v>
      </c>
      <c r="AV297" s="12" t="s">
        <v>89</v>
      </c>
      <c r="AW297" s="12" t="s">
        <v>42</v>
      </c>
      <c r="AX297" s="12" t="s">
        <v>79</v>
      </c>
      <c r="AY297" s="257" t="s">
        <v>162</v>
      </c>
    </row>
    <row r="298" s="15" customFormat="1">
      <c r="B298" s="294"/>
      <c r="C298" s="295"/>
      <c r="D298" s="248" t="s">
        <v>171</v>
      </c>
      <c r="E298" s="296" t="s">
        <v>1224</v>
      </c>
      <c r="F298" s="297" t="s">
        <v>744</v>
      </c>
      <c r="G298" s="295"/>
      <c r="H298" s="298">
        <v>101.74</v>
      </c>
      <c r="I298" s="299"/>
      <c r="J298" s="295"/>
      <c r="K298" s="295"/>
      <c r="L298" s="300"/>
      <c r="M298" s="301"/>
      <c r="N298" s="302"/>
      <c r="O298" s="302"/>
      <c r="P298" s="302"/>
      <c r="Q298" s="302"/>
      <c r="R298" s="302"/>
      <c r="S298" s="302"/>
      <c r="T298" s="303"/>
      <c r="AT298" s="304" t="s">
        <v>171</v>
      </c>
      <c r="AU298" s="304" t="s">
        <v>89</v>
      </c>
      <c r="AV298" s="15" t="s">
        <v>161</v>
      </c>
      <c r="AW298" s="15" t="s">
        <v>42</v>
      </c>
      <c r="AX298" s="15" t="s">
        <v>79</v>
      </c>
      <c r="AY298" s="304" t="s">
        <v>162</v>
      </c>
    </row>
    <row r="299" s="14" customFormat="1">
      <c r="B299" s="283"/>
      <c r="C299" s="284"/>
      <c r="D299" s="248" t="s">
        <v>171</v>
      </c>
      <c r="E299" s="285" t="s">
        <v>36</v>
      </c>
      <c r="F299" s="286" t="s">
        <v>679</v>
      </c>
      <c r="G299" s="284"/>
      <c r="H299" s="287">
        <v>146.97999999999999</v>
      </c>
      <c r="I299" s="288"/>
      <c r="J299" s="284"/>
      <c r="K299" s="284"/>
      <c r="L299" s="289"/>
      <c r="M299" s="290"/>
      <c r="N299" s="291"/>
      <c r="O299" s="291"/>
      <c r="P299" s="291"/>
      <c r="Q299" s="291"/>
      <c r="R299" s="291"/>
      <c r="S299" s="291"/>
      <c r="T299" s="292"/>
      <c r="AT299" s="293" t="s">
        <v>171</v>
      </c>
      <c r="AU299" s="293" t="s">
        <v>89</v>
      </c>
      <c r="AV299" s="14" t="s">
        <v>179</v>
      </c>
      <c r="AW299" s="14" t="s">
        <v>42</v>
      </c>
      <c r="AX299" s="14" t="s">
        <v>87</v>
      </c>
      <c r="AY299" s="293" t="s">
        <v>162</v>
      </c>
    </row>
    <row r="300" s="1" customFormat="1" ht="25.5" customHeight="1">
      <c r="B300" s="48"/>
      <c r="C300" s="235" t="s">
        <v>440</v>
      </c>
      <c r="D300" s="235" t="s">
        <v>165</v>
      </c>
      <c r="E300" s="236" t="s">
        <v>1443</v>
      </c>
      <c r="F300" s="237" t="s">
        <v>1444</v>
      </c>
      <c r="G300" s="238" t="s">
        <v>614</v>
      </c>
      <c r="H300" s="239">
        <v>28.649999999999999</v>
      </c>
      <c r="I300" s="240"/>
      <c r="J300" s="239">
        <f>ROUND(I300*H300,1)</f>
        <v>0</v>
      </c>
      <c r="K300" s="237" t="s">
        <v>239</v>
      </c>
      <c r="L300" s="74"/>
      <c r="M300" s="241" t="s">
        <v>36</v>
      </c>
      <c r="N300" s="242" t="s">
        <v>50</v>
      </c>
      <c r="O300" s="49"/>
      <c r="P300" s="243">
        <f>O300*H300</f>
        <v>0</v>
      </c>
      <c r="Q300" s="243">
        <v>0</v>
      </c>
      <c r="R300" s="243">
        <f>Q300*H300</f>
        <v>0</v>
      </c>
      <c r="S300" s="243">
        <v>0</v>
      </c>
      <c r="T300" s="244">
        <f>S300*H300</f>
        <v>0</v>
      </c>
      <c r="AR300" s="25" t="s">
        <v>179</v>
      </c>
      <c r="AT300" s="25" t="s">
        <v>165</v>
      </c>
      <c r="AU300" s="25" t="s">
        <v>89</v>
      </c>
      <c r="AY300" s="25" t="s">
        <v>162</v>
      </c>
      <c r="BE300" s="245">
        <f>IF(N300="základní",J300,0)</f>
        <v>0</v>
      </c>
      <c r="BF300" s="245">
        <f>IF(N300="snížená",J300,0)</f>
        <v>0</v>
      </c>
      <c r="BG300" s="245">
        <f>IF(N300="zákl. přenesená",J300,0)</f>
        <v>0</v>
      </c>
      <c r="BH300" s="245">
        <f>IF(N300="sníž. přenesená",J300,0)</f>
        <v>0</v>
      </c>
      <c r="BI300" s="245">
        <f>IF(N300="nulová",J300,0)</f>
        <v>0</v>
      </c>
      <c r="BJ300" s="25" t="s">
        <v>87</v>
      </c>
      <c r="BK300" s="245">
        <f>ROUND(I300*H300,1)</f>
        <v>0</v>
      </c>
      <c r="BL300" s="25" t="s">
        <v>179</v>
      </c>
      <c r="BM300" s="25" t="s">
        <v>1445</v>
      </c>
    </row>
    <row r="301" s="12" customFormat="1">
      <c r="B301" s="246"/>
      <c r="C301" s="247"/>
      <c r="D301" s="248" t="s">
        <v>171</v>
      </c>
      <c r="E301" s="249" t="s">
        <v>36</v>
      </c>
      <c r="F301" s="250" t="s">
        <v>1446</v>
      </c>
      <c r="G301" s="247"/>
      <c r="H301" s="251">
        <v>28.649999999999999</v>
      </c>
      <c r="I301" s="252"/>
      <c r="J301" s="247"/>
      <c r="K301" s="247"/>
      <c r="L301" s="253"/>
      <c r="M301" s="254"/>
      <c r="N301" s="255"/>
      <c r="O301" s="255"/>
      <c r="P301" s="255"/>
      <c r="Q301" s="255"/>
      <c r="R301" s="255"/>
      <c r="S301" s="255"/>
      <c r="T301" s="256"/>
      <c r="AT301" s="257" t="s">
        <v>171</v>
      </c>
      <c r="AU301" s="257" t="s">
        <v>89</v>
      </c>
      <c r="AV301" s="12" t="s">
        <v>89</v>
      </c>
      <c r="AW301" s="12" t="s">
        <v>42</v>
      </c>
      <c r="AX301" s="12" t="s">
        <v>79</v>
      </c>
      <c r="AY301" s="257" t="s">
        <v>162</v>
      </c>
    </row>
    <row r="302" s="14" customFormat="1">
      <c r="B302" s="283"/>
      <c r="C302" s="284"/>
      <c r="D302" s="248" t="s">
        <v>171</v>
      </c>
      <c r="E302" s="285" t="s">
        <v>1236</v>
      </c>
      <c r="F302" s="286" t="s">
        <v>679</v>
      </c>
      <c r="G302" s="284"/>
      <c r="H302" s="287">
        <v>28.649999999999999</v>
      </c>
      <c r="I302" s="288"/>
      <c r="J302" s="284"/>
      <c r="K302" s="284"/>
      <c r="L302" s="289"/>
      <c r="M302" s="290"/>
      <c r="N302" s="291"/>
      <c r="O302" s="291"/>
      <c r="P302" s="291"/>
      <c r="Q302" s="291"/>
      <c r="R302" s="291"/>
      <c r="S302" s="291"/>
      <c r="T302" s="292"/>
      <c r="AT302" s="293" t="s">
        <v>171</v>
      </c>
      <c r="AU302" s="293" t="s">
        <v>89</v>
      </c>
      <c r="AV302" s="14" t="s">
        <v>179</v>
      </c>
      <c r="AW302" s="14" t="s">
        <v>42</v>
      </c>
      <c r="AX302" s="14" t="s">
        <v>87</v>
      </c>
      <c r="AY302" s="293" t="s">
        <v>162</v>
      </c>
    </row>
    <row r="303" s="1" customFormat="1" ht="25.5" customHeight="1">
      <c r="B303" s="48"/>
      <c r="C303" s="235" t="s">
        <v>444</v>
      </c>
      <c r="D303" s="235" t="s">
        <v>165</v>
      </c>
      <c r="E303" s="236" t="s">
        <v>1447</v>
      </c>
      <c r="F303" s="237" t="s">
        <v>1448</v>
      </c>
      <c r="G303" s="238" t="s">
        <v>648</v>
      </c>
      <c r="H303" s="239">
        <v>88.140000000000001</v>
      </c>
      <c r="I303" s="240"/>
      <c r="J303" s="239">
        <f>ROUND(I303*H303,1)</f>
        <v>0</v>
      </c>
      <c r="K303" s="237" t="s">
        <v>239</v>
      </c>
      <c r="L303" s="74"/>
      <c r="M303" s="241" t="s">
        <v>36</v>
      </c>
      <c r="N303" s="242" t="s">
        <v>50</v>
      </c>
      <c r="O303" s="49"/>
      <c r="P303" s="243">
        <f>O303*H303</f>
        <v>0</v>
      </c>
      <c r="Q303" s="243">
        <v>0.0063171399999999997</v>
      </c>
      <c r="R303" s="243">
        <f>Q303*H303</f>
        <v>0.55679271959999999</v>
      </c>
      <c r="S303" s="243">
        <v>0</v>
      </c>
      <c r="T303" s="244">
        <f>S303*H303</f>
        <v>0</v>
      </c>
      <c r="AR303" s="25" t="s">
        <v>179</v>
      </c>
      <c r="AT303" s="25" t="s">
        <v>165</v>
      </c>
      <c r="AU303" s="25" t="s">
        <v>89</v>
      </c>
      <c r="AY303" s="25" t="s">
        <v>162</v>
      </c>
      <c r="BE303" s="245">
        <f>IF(N303="základní",J303,0)</f>
        <v>0</v>
      </c>
      <c r="BF303" s="245">
        <f>IF(N303="snížená",J303,0)</f>
        <v>0</v>
      </c>
      <c r="BG303" s="245">
        <f>IF(N303="zákl. přenesená",J303,0)</f>
        <v>0</v>
      </c>
      <c r="BH303" s="245">
        <f>IF(N303="sníž. přenesená",J303,0)</f>
        <v>0</v>
      </c>
      <c r="BI303" s="245">
        <f>IF(N303="nulová",J303,0)</f>
        <v>0</v>
      </c>
      <c r="BJ303" s="25" t="s">
        <v>87</v>
      </c>
      <c r="BK303" s="245">
        <f>ROUND(I303*H303,1)</f>
        <v>0</v>
      </c>
      <c r="BL303" s="25" t="s">
        <v>179</v>
      </c>
      <c r="BM303" s="25" t="s">
        <v>1449</v>
      </c>
    </row>
    <row r="304" s="12" customFormat="1">
      <c r="B304" s="246"/>
      <c r="C304" s="247"/>
      <c r="D304" s="248" t="s">
        <v>171</v>
      </c>
      <c r="E304" s="249" t="s">
        <v>36</v>
      </c>
      <c r="F304" s="250" t="s">
        <v>1450</v>
      </c>
      <c r="G304" s="247"/>
      <c r="H304" s="251">
        <v>88.140000000000001</v>
      </c>
      <c r="I304" s="252"/>
      <c r="J304" s="247"/>
      <c r="K304" s="247"/>
      <c r="L304" s="253"/>
      <c r="M304" s="254"/>
      <c r="N304" s="255"/>
      <c r="O304" s="255"/>
      <c r="P304" s="255"/>
      <c r="Q304" s="255"/>
      <c r="R304" s="255"/>
      <c r="S304" s="255"/>
      <c r="T304" s="256"/>
      <c r="AT304" s="257" t="s">
        <v>171</v>
      </c>
      <c r="AU304" s="257" t="s">
        <v>89</v>
      </c>
      <c r="AV304" s="12" t="s">
        <v>89</v>
      </c>
      <c r="AW304" s="12" t="s">
        <v>42</v>
      </c>
      <c r="AX304" s="12" t="s">
        <v>79</v>
      </c>
      <c r="AY304" s="257" t="s">
        <v>162</v>
      </c>
    </row>
    <row r="305" s="14" customFormat="1">
      <c r="B305" s="283"/>
      <c r="C305" s="284"/>
      <c r="D305" s="248" t="s">
        <v>171</v>
      </c>
      <c r="E305" s="285" t="s">
        <v>36</v>
      </c>
      <c r="F305" s="286" t="s">
        <v>679</v>
      </c>
      <c r="G305" s="284"/>
      <c r="H305" s="287">
        <v>88.140000000000001</v>
      </c>
      <c r="I305" s="288"/>
      <c r="J305" s="284"/>
      <c r="K305" s="284"/>
      <c r="L305" s="289"/>
      <c r="M305" s="290"/>
      <c r="N305" s="291"/>
      <c r="O305" s="291"/>
      <c r="P305" s="291"/>
      <c r="Q305" s="291"/>
      <c r="R305" s="291"/>
      <c r="S305" s="291"/>
      <c r="T305" s="292"/>
      <c r="AT305" s="293" t="s">
        <v>171</v>
      </c>
      <c r="AU305" s="293" t="s">
        <v>89</v>
      </c>
      <c r="AV305" s="14" t="s">
        <v>179</v>
      </c>
      <c r="AW305" s="14" t="s">
        <v>42</v>
      </c>
      <c r="AX305" s="14" t="s">
        <v>87</v>
      </c>
      <c r="AY305" s="293" t="s">
        <v>162</v>
      </c>
    </row>
    <row r="306" s="11" customFormat="1" ht="29.88" customHeight="1">
      <c r="B306" s="219"/>
      <c r="C306" s="220"/>
      <c r="D306" s="221" t="s">
        <v>78</v>
      </c>
      <c r="E306" s="233" t="s">
        <v>183</v>
      </c>
      <c r="F306" s="233" t="s">
        <v>933</v>
      </c>
      <c r="G306" s="220"/>
      <c r="H306" s="220"/>
      <c r="I306" s="223"/>
      <c r="J306" s="234">
        <f>BK306</f>
        <v>0</v>
      </c>
      <c r="K306" s="220"/>
      <c r="L306" s="225"/>
      <c r="M306" s="226"/>
      <c r="N306" s="227"/>
      <c r="O306" s="227"/>
      <c r="P306" s="228">
        <f>SUM(P307:P312)</f>
        <v>0</v>
      </c>
      <c r="Q306" s="227"/>
      <c r="R306" s="228">
        <f>SUM(R307:R312)</f>
        <v>40.076071200000001</v>
      </c>
      <c r="S306" s="227"/>
      <c r="T306" s="229">
        <f>SUM(T307:T312)</f>
        <v>0</v>
      </c>
      <c r="AR306" s="230" t="s">
        <v>87</v>
      </c>
      <c r="AT306" s="231" t="s">
        <v>78</v>
      </c>
      <c r="AU306" s="231" t="s">
        <v>87</v>
      </c>
      <c r="AY306" s="230" t="s">
        <v>162</v>
      </c>
      <c r="BK306" s="232">
        <f>SUM(BK307:BK312)</f>
        <v>0</v>
      </c>
    </row>
    <row r="307" s="1" customFormat="1" ht="25.5" customHeight="1">
      <c r="B307" s="48"/>
      <c r="C307" s="235" t="s">
        <v>448</v>
      </c>
      <c r="D307" s="235" t="s">
        <v>165</v>
      </c>
      <c r="E307" s="236" t="s">
        <v>1451</v>
      </c>
      <c r="F307" s="237" t="s">
        <v>1452</v>
      </c>
      <c r="G307" s="238" t="s">
        <v>648</v>
      </c>
      <c r="H307" s="239">
        <v>524.48000000000002</v>
      </c>
      <c r="I307" s="240"/>
      <c r="J307" s="239">
        <f>ROUND(I307*H307,1)</f>
        <v>0</v>
      </c>
      <c r="K307" s="237" t="s">
        <v>239</v>
      </c>
      <c r="L307" s="74"/>
      <c r="M307" s="241" t="s">
        <v>36</v>
      </c>
      <c r="N307" s="242" t="s">
        <v>50</v>
      </c>
      <c r="O307" s="49"/>
      <c r="P307" s="243">
        <f>O307*H307</f>
        <v>0</v>
      </c>
      <c r="Q307" s="243">
        <v>0</v>
      </c>
      <c r="R307" s="243">
        <f>Q307*H307</f>
        <v>0</v>
      </c>
      <c r="S307" s="243">
        <v>0</v>
      </c>
      <c r="T307" s="244">
        <f>S307*H307</f>
        <v>0</v>
      </c>
      <c r="AR307" s="25" t="s">
        <v>179</v>
      </c>
      <c r="AT307" s="25" t="s">
        <v>165</v>
      </c>
      <c r="AU307" s="25" t="s">
        <v>89</v>
      </c>
      <c r="AY307" s="25" t="s">
        <v>162</v>
      </c>
      <c r="BE307" s="245">
        <f>IF(N307="základní",J307,0)</f>
        <v>0</v>
      </c>
      <c r="BF307" s="245">
        <f>IF(N307="snížená",J307,0)</f>
        <v>0</v>
      </c>
      <c r="BG307" s="245">
        <f>IF(N307="zákl. přenesená",J307,0)</f>
        <v>0</v>
      </c>
      <c r="BH307" s="245">
        <f>IF(N307="sníž. přenesená",J307,0)</f>
        <v>0</v>
      </c>
      <c r="BI307" s="245">
        <f>IF(N307="nulová",J307,0)</f>
        <v>0</v>
      </c>
      <c r="BJ307" s="25" t="s">
        <v>87</v>
      </c>
      <c r="BK307" s="245">
        <f>ROUND(I307*H307,1)</f>
        <v>0</v>
      </c>
      <c r="BL307" s="25" t="s">
        <v>179</v>
      </c>
      <c r="BM307" s="25" t="s">
        <v>1453</v>
      </c>
    </row>
    <row r="308" s="12" customFormat="1">
      <c r="B308" s="246"/>
      <c r="C308" s="247"/>
      <c r="D308" s="248" t="s">
        <v>171</v>
      </c>
      <c r="E308" s="249" t="s">
        <v>36</v>
      </c>
      <c r="F308" s="250" t="s">
        <v>1234</v>
      </c>
      <c r="G308" s="247"/>
      <c r="H308" s="251">
        <v>524.48000000000002</v>
      </c>
      <c r="I308" s="252"/>
      <c r="J308" s="247"/>
      <c r="K308" s="247"/>
      <c r="L308" s="253"/>
      <c r="M308" s="254"/>
      <c r="N308" s="255"/>
      <c r="O308" s="255"/>
      <c r="P308" s="255"/>
      <c r="Q308" s="255"/>
      <c r="R308" s="255"/>
      <c r="S308" s="255"/>
      <c r="T308" s="256"/>
      <c r="AT308" s="257" t="s">
        <v>171</v>
      </c>
      <c r="AU308" s="257" t="s">
        <v>89</v>
      </c>
      <c r="AV308" s="12" t="s">
        <v>89</v>
      </c>
      <c r="AW308" s="12" t="s">
        <v>42</v>
      </c>
      <c r="AX308" s="12" t="s">
        <v>87</v>
      </c>
      <c r="AY308" s="257" t="s">
        <v>162</v>
      </c>
    </row>
    <row r="309" s="1" customFormat="1" ht="16.5" customHeight="1">
      <c r="B309" s="48"/>
      <c r="C309" s="235" t="s">
        <v>454</v>
      </c>
      <c r="D309" s="235" t="s">
        <v>165</v>
      </c>
      <c r="E309" s="236" t="s">
        <v>1454</v>
      </c>
      <c r="F309" s="237" t="s">
        <v>1455</v>
      </c>
      <c r="G309" s="238" t="s">
        <v>648</v>
      </c>
      <c r="H309" s="239">
        <v>52.710000000000001</v>
      </c>
      <c r="I309" s="240"/>
      <c r="J309" s="239">
        <f>ROUND(I309*H309,1)</f>
        <v>0</v>
      </c>
      <c r="K309" s="237" t="s">
        <v>239</v>
      </c>
      <c r="L309" s="74"/>
      <c r="M309" s="241" t="s">
        <v>36</v>
      </c>
      <c r="N309" s="242" t="s">
        <v>50</v>
      </c>
      <c r="O309" s="49"/>
      <c r="P309" s="243">
        <f>O309*H309</f>
        <v>0</v>
      </c>
      <c r="Q309" s="243">
        <v>0</v>
      </c>
      <c r="R309" s="243">
        <f>Q309*H309</f>
        <v>0</v>
      </c>
      <c r="S309" s="243">
        <v>0</v>
      </c>
      <c r="T309" s="244">
        <f>S309*H309</f>
        <v>0</v>
      </c>
      <c r="AR309" s="25" t="s">
        <v>179</v>
      </c>
      <c r="AT309" s="25" t="s">
        <v>165</v>
      </c>
      <c r="AU309" s="25" t="s">
        <v>89</v>
      </c>
      <c r="AY309" s="25" t="s">
        <v>162</v>
      </c>
      <c r="BE309" s="245">
        <f>IF(N309="základní",J309,0)</f>
        <v>0</v>
      </c>
      <c r="BF309" s="245">
        <f>IF(N309="snížená",J309,0)</f>
        <v>0</v>
      </c>
      <c r="BG309" s="245">
        <f>IF(N309="zákl. přenesená",J309,0)</f>
        <v>0</v>
      </c>
      <c r="BH309" s="245">
        <f>IF(N309="sníž. přenesená",J309,0)</f>
        <v>0</v>
      </c>
      <c r="BI309" s="245">
        <f>IF(N309="nulová",J309,0)</f>
        <v>0</v>
      </c>
      <c r="BJ309" s="25" t="s">
        <v>87</v>
      </c>
      <c r="BK309" s="245">
        <f>ROUND(I309*H309,1)</f>
        <v>0</v>
      </c>
      <c r="BL309" s="25" t="s">
        <v>179</v>
      </c>
      <c r="BM309" s="25" t="s">
        <v>1456</v>
      </c>
    </row>
    <row r="310" s="12" customFormat="1">
      <c r="B310" s="246"/>
      <c r="C310" s="247"/>
      <c r="D310" s="248" t="s">
        <v>171</v>
      </c>
      <c r="E310" s="249" t="s">
        <v>36</v>
      </c>
      <c r="F310" s="250" t="s">
        <v>1222</v>
      </c>
      <c r="G310" s="247"/>
      <c r="H310" s="251">
        <v>52.710000000000001</v>
      </c>
      <c r="I310" s="252"/>
      <c r="J310" s="247"/>
      <c r="K310" s="247"/>
      <c r="L310" s="253"/>
      <c r="M310" s="254"/>
      <c r="N310" s="255"/>
      <c r="O310" s="255"/>
      <c r="P310" s="255"/>
      <c r="Q310" s="255"/>
      <c r="R310" s="255"/>
      <c r="S310" s="255"/>
      <c r="T310" s="256"/>
      <c r="AT310" s="257" t="s">
        <v>171</v>
      </c>
      <c r="AU310" s="257" t="s">
        <v>89</v>
      </c>
      <c r="AV310" s="12" t="s">
        <v>89</v>
      </c>
      <c r="AW310" s="12" t="s">
        <v>42</v>
      </c>
      <c r="AX310" s="12" t="s">
        <v>87</v>
      </c>
      <c r="AY310" s="257" t="s">
        <v>162</v>
      </c>
    </row>
    <row r="311" s="1" customFormat="1" ht="51" customHeight="1">
      <c r="B311" s="48"/>
      <c r="C311" s="235" t="s">
        <v>458</v>
      </c>
      <c r="D311" s="235" t="s">
        <v>165</v>
      </c>
      <c r="E311" s="236" t="s">
        <v>1457</v>
      </c>
      <c r="F311" s="237" t="s">
        <v>1458</v>
      </c>
      <c r="G311" s="238" t="s">
        <v>648</v>
      </c>
      <c r="H311" s="239">
        <v>386.75999999999999</v>
      </c>
      <c r="I311" s="240"/>
      <c r="J311" s="239">
        <f>ROUND(I311*H311,1)</f>
        <v>0</v>
      </c>
      <c r="K311" s="237" t="s">
        <v>239</v>
      </c>
      <c r="L311" s="74"/>
      <c r="M311" s="241" t="s">
        <v>36</v>
      </c>
      <c r="N311" s="242" t="s">
        <v>50</v>
      </c>
      <c r="O311" s="49"/>
      <c r="P311" s="243">
        <f>O311*H311</f>
        <v>0</v>
      </c>
      <c r="Q311" s="243">
        <v>0.10362</v>
      </c>
      <c r="R311" s="243">
        <f>Q311*H311</f>
        <v>40.076071200000001</v>
      </c>
      <c r="S311" s="243">
        <v>0</v>
      </c>
      <c r="T311" s="244">
        <f>S311*H311</f>
        <v>0</v>
      </c>
      <c r="AR311" s="25" t="s">
        <v>179</v>
      </c>
      <c r="AT311" s="25" t="s">
        <v>165</v>
      </c>
      <c r="AU311" s="25" t="s">
        <v>89</v>
      </c>
      <c r="AY311" s="25" t="s">
        <v>162</v>
      </c>
      <c r="BE311" s="245">
        <f>IF(N311="základní",J311,0)</f>
        <v>0</v>
      </c>
      <c r="BF311" s="245">
        <f>IF(N311="snížená",J311,0)</f>
        <v>0</v>
      </c>
      <c r="BG311" s="245">
        <f>IF(N311="zákl. přenesená",J311,0)</f>
        <v>0</v>
      </c>
      <c r="BH311" s="245">
        <f>IF(N311="sníž. přenesená",J311,0)</f>
        <v>0</v>
      </c>
      <c r="BI311" s="245">
        <f>IF(N311="nulová",J311,0)</f>
        <v>0</v>
      </c>
      <c r="BJ311" s="25" t="s">
        <v>87</v>
      </c>
      <c r="BK311" s="245">
        <f>ROUND(I311*H311,1)</f>
        <v>0</v>
      </c>
      <c r="BL311" s="25" t="s">
        <v>179</v>
      </c>
      <c r="BM311" s="25" t="s">
        <v>1459</v>
      </c>
    </row>
    <row r="312" s="12" customFormat="1">
      <c r="B312" s="246"/>
      <c r="C312" s="247"/>
      <c r="D312" s="248" t="s">
        <v>171</v>
      </c>
      <c r="E312" s="249" t="s">
        <v>36</v>
      </c>
      <c r="F312" s="250" t="s">
        <v>1220</v>
      </c>
      <c r="G312" s="247"/>
      <c r="H312" s="251">
        <v>386.75999999999999</v>
      </c>
      <c r="I312" s="252"/>
      <c r="J312" s="247"/>
      <c r="K312" s="247"/>
      <c r="L312" s="253"/>
      <c r="M312" s="254"/>
      <c r="N312" s="255"/>
      <c r="O312" s="255"/>
      <c r="P312" s="255"/>
      <c r="Q312" s="255"/>
      <c r="R312" s="255"/>
      <c r="S312" s="255"/>
      <c r="T312" s="256"/>
      <c r="AT312" s="257" t="s">
        <v>171</v>
      </c>
      <c r="AU312" s="257" t="s">
        <v>89</v>
      </c>
      <c r="AV312" s="12" t="s">
        <v>89</v>
      </c>
      <c r="AW312" s="12" t="s">
        <v>42</v>
      </c>
      <c r="AX312" s="12" t="s">
        <v>87</v>
      </c>
      <c r="AY312" s="257" t="s">
        <v>162</v>
      </c>
    </row>
    <row r="313" s="11" customFormat="1" ht="29.88" customHeight="1">
      <c r="B313" s="219"/>
      <c r="C313" s="220"/>
      <c r="D313" s="221" t="s">
        <v>78</v>
      </c>
      <c r="E313" s="233" t="s">
        <v>195</v>
      </c>
      <c r="F313" s="233" t="s">
        <v>955</v>
      </c>
      <c r="G313" s="220"/>
      <c r="H313" s="220"/>
      <c r="I313" s="223"/>
      <c r="J313" s="234">
        <f>BK313</f>
        <v>0</v>
      </c>
      <c r="K313" s="220"/>
      <c r="L313" s="225"/>
      <c r="M313" s="226"/>
      <c r="N313" s="227"/>
      <c r="O313" s="227"/>
      <c r="P313" s="228">
        <f>SUM(P314:P363)</f>
        <v>0</v>
      </c>
      <c r="Q313" s="227"/>
      <c r="R313" s="228">
        <f>SUM(R314:R363)</f>
        <v>42.855133297800009</v>
      </c>
      <c r="S313" s="227"/>
      <c r="T313" s="229">
        <f>SUM(T314:T363)</f>
        <v>0</v>
      </c>
      <c r="AR313" s="230" t="s">
        <v>87</v>
      </c>
      <c r="AT313" s="231" t="s">
        <v>78</v>
      </c>
      <c r="AU313" s="231" t="s">
        <v>87</v>
      </c>
      <c r="AY313" s="230" t="s">
        <v>162</v>
      </c>
      <c r="BK313" s="232">
        <f>SUM(BK314:BK363)</f>
        <v>0</v>
      </c>
    </row>
    <row r="314" s="1" customFormat="1" ht="38.25" customHeight="1">
      <c r="B314" s="48"/>
      <c r="C314" s="235" t="s">
        <v>464</v>
      </c>
      <c r="D314" s="235" t="s">
        <v>165</v>
      </c>
      <c r="E314" s="236" t="s">
        <v>999</v>
      </c>
      <c r="F314" s="237" t="s">
        <v>1000</v>
      </c>
      <c r="G314" s="238" t="s">
        <v>247</v>
      </c>
      <c r="H314" s="239">
        <v>1783.5</v>
      </c>
      <c r="I314" s="240"/>
      <c r="J314" s="239">
        <f>ROUND(I314*H314,1)</f>
        <v>0</v>
      </c>
      <c r="K314" s="237" t="s">
        <v>239</v>
      </c>
      <c r="L314" s="74"/>
      <c r="M314" s="241" t="s">
        <v>36</v>
      </c>
      <c r="N314" s="242" t="s">
        <v>50</v>
      </c>
      <c r="O314" s="49"/>
      <c r="P314" s="243">
        <f>O314*H314</f>
        <v>0</v>
      </c>
      <c r="Q314" s="243">
        <v>0</v>
      </c>
      <c r="R314" s="243">
        <f>Q314*H314</f>
        <v>0</v>
      </c>
      <c r="S314" s="243">
        <v>0</v>
      </c>
      <c r="T314" s="244">
        <f>S314*H314</f>
        <v>0</v>
      </c>
      <c r="AR314" s="25" t="s">
        <v>179</v>
      </c>
      <c r="AT314" s="25" t="s">
        <v>165</v>
      </c>
      <c r="AU314" s="25" t="s">
        <v>89</v>
      </c>
      <c r="AY314" s="25" t="s">
        <v>162</v>
      </c>
      <c r="BE314" s="245">
        <f>IF(N314="základní",J314,0)</f>
        <v>0</v>
      </c>
      <c r="BF314" s="245">
        <f>IF(N314="snížená",J314,0)</f>
        <v>0</v>
      </c>
      <c r="BG314" s="245">
        <f>IF(N314="zákl. přenesená",J314,0)</f>
        <v>0</v>
      </c>
      <c r="BH314" s="245">
        <f>IF(N314="sníž. přenesená",J314,0)</f>
        <v>0</v>
      </c>
      <c r="BI314" s="245">
        <f>IF(N314="nulová",J314,0)</f>
        <v>0</v>
      </c>
      <c r="BJ314" s="25" t="s">
        <v>87</v>
      </c>
      <c r="BK314" s="245">
        <f>ROUND(I314*H314,1)</f>
        <v>0</v>
      </c>
      <c r="BL314" s="25" t="s">
        <v>179</v>
      </c>
      <c r="BM314" s="25" t="s">
        <v>1460</v>
      </c>
    </row>
    <row r="315" s="13" customFormat="1">
      <c r="B315" s="261"/>
      <c r="C315" s="262"/>
      <c r="D315" s="248" t="s">
        <v>171</v>
      </c>
      <c r="E315" s="263" t="s">
        <v>36</v>
      </c>
      <c r="F315" s="264" t="s">
        <v>776</v>
      </c>
      <c r="G315" s="262"/>
      <c r="H315" s="263" t="s">
        <v>36</v>
      </c>
      <c r="I315" s="265"/>
      <c r="J315" s="262"/>
      <c r="K315" s="262"/>
      <c r="L315" s="266"/>
      <c r="M315" s="267"/>
      <c r="N315" s="268"/>
      <c r="O315" s="268"/>
      <c r="P315" s="268"/>
      <c r="Q315" s="268"/>
      <c r="R315" s="268"/>
      <c r="S315" s="268"/>
      <c r="T315" s="269"/>
      <c r="AT315" s="270" t="s">
        <v>171</v>
      </c>
      <c r="AU315" s="270" t="s">
        <v>89</v>
      </c>
      <c r="AV315" s="13" t="s">
        <v>87</v>
      </c>
      <c r="AW315" s="13" t="s">
        <v>42</v>
      </c>
      <c r="AX315" s="13" t="s">
        <v>79</v>
      </c>
      <c r="AY315" s="270" t="s">
        <v>162</v>
      </c>
    </row>
    <row r="316" s="12" customFormat="1">
      <c r="B316" s="246"/>
      <c r="C316" s="247"/>
      <c r="D316" s="248" t="s">
        <v>171</v>
      </c>
      <c r="E316" s="249" t="s">
        <v>36</v>
      </c>
      <c r="F316" s="250" t="s">
        <v>1461</v>
      </c>
      <c r="G316" s="247"/>
      <c r="H316" s="251">
        <v>1783.5</v>
      </c>
      <c r="I316" s="252"/>
      <c r="J316" s="247"/>
      <c r="K316" s="247"/>
      <c r="L316" s="253"/>
      <c r="M316" s="254"/>
      <c r="N316" s="255"/>
      <c r="O316" s="255"/>
      <c r="P316" s="255"/>
      <c r="Q316" s="255"/>
      <c r="R316" s="255"/>
      <c r="S316" s="255"/>
      <c r="T316" s="256"/>
      <c r="AT316" s="257" t="s">
        <v>171</v>
      </c>
      <c r="AU316" s="257" t="s">
        <v>89</v>
      </c>
      <c r="AV316" s="12" t="s">
        <v>89</v>
      </c>
      <c r="AW316" s="12" t="s">
        <v>42</v>
      </c>
      <c r="AX316" s="12" t="s">
        <v>87</v>
      </c>
      <c r="AY316" s="257" t="s">
        <v>162</v>
      </c>
    </row>
    <row r="317" s="1" customFormat="1" ht="25.5" customHeight="1">
      <c r="B317" s="48"/>
      <c r="C317" s="271" t="s">
        <v>468</v>
      </c>
      <c r="D317" s="271" t="s">
        <v>159</v>
      </c>
      <c r="E317" s="272" t="s">
        <v>1003</v>
      </c>
      <c r="F317" s="273" t="s">
        <v>1004</v>
      </c>
      <c r="G317" s="274" t="s">
        <v>247</v>
      </c>
      <c r="H317" s="275">
        <v>1819.1700000000001</v>
      </c>
      <c r="I317" s="276"/>
      <c r="J317" s="275">
        <f>ROUND(I317*H317,1)</f>
        <v>0</v>
      </c>
      <c r="K317" s="273" t="s">
        <v>239</v>
      </c>
      <c r="L317" s="277"/>
      <c r="M317" s="278" t="s">
        <v>36</v>
      </c>
      <c r="N317" s="279" t="s">
        <v>50</v>
      </c>
      <c r="O317" s="49"/>
      <c r="P317" s="243">
        <f>O317*H317</f>
        <v>0</v>
      </c>
      <c r="Q317" s="243">
        <v>0.00068000000000000005</v>
      </c>
      <c r="R317" s="243">
        <f>Q317*H317</f>
        <v>1.2370356000000002</v>
      </c>
      <c r="S317" s="243">
        <v>0</v>
      </c>
      <c r="T317" s="244">
        <f>S317*H317</f>
        <v>0</v>
      </c>
      <c r="AR317" s="25" t="s">
        <v>195</v>
      </c>
      <c r="AT317" s="25" t="s">
        <v>159</v>
      </c>
      <c r="AU317" s="25" t="s">
        <v>89</v>
      </c>
      <c r="AY317" s="25" t="s">
        <v>162</v>
      </c>
      <c r="BE317" s="245">
        <f>IF(N317="základní",J317,0)</f>
        <v>0</v>
      </c>
      <c r="BF317" s="245">
        <f>IF(N317="snížená",J317,0)</f>
        <v>0</v>
      </c>
      <c r="BG317" s="245">
        <f>IF(N317="zákl. přenesená",J317,0)</f>
        <v>0</v>
      </c>
      <c r="BH317" s="245">
        <f>IF(N317="sníž. přenesená",J317,0)</f>
        <v>0</v>
      </c>
      <c r="BI317" s="245">
        <f>IF(N317="nulová",J317,0)</f>
        <v>0</v>
      </c>
      <c r="BJ317" s="25" t="s">
        <v>87</v>
      </c>
      <c r="BK317" s="245">
        <f>ROUND(I317*H317,1)</f>
        <v>0</v>
      </c>
      <c r="BL317" s="25" t="s">
        <v>179</v>
      </c>
      <c r="BM317" s="25" t="s">
        <v>1462</v>
      </c>
    </row>
    <row r="318" s="12" customFormat="1">
      <c r="B318" s="246"/>
      <c r="C318" s="247"/>
      <c r="D318" s="248" t="s">
        <v>171</v>
      </c>
      <c r="E318" s="247"/>
      <c r="F318" s="250" t="s">
        <v>1463</v>
      </c>
      <c r="G318" s="247"/>
      <c r="H318" s="251">
        <v>1819.1700000000001</v>
      </c>
      <c r="I318" s="252"/>
      <c r="J318" s="247"/>
      <c r="K318" s="247"/>
      <c r="L318" s="253"/>
      <c r="M318" s="254"/>
      <c r="N318" s="255"/>
      <c r="O318" s="255"/>
      <c r="P318" s="255"/>
      <c r="Q318" s="255"/>
      <c r="R318" s="255"/>
      <c r="S318" s="255"/>
      <c r="T318" s="256"/>
      <c r="AT318" s="257" t="s">
        <v>171</v>
      </c>
      <c r="AU318" s="257" t="s">
        <v>89</v>
      </c>
      <c r="AV318" s="12" t="s">
        <v>89</v>
      </c>
      <c r="AW318" s="12" t="s">
        <v>6</v>
      </c>
      <c r="AX318" s="12" t="s">
        <v>87</v>
      </c>
      <c r="AY318" s="257" t="s">
        <v>162</v>
      </c>
    </row>
    <row r="319" s="1" customFormat="1" ht="25.5" customHeight="1">
      <c r="B319" s="48"/>
      <c r="C319" s="235" t="s">
        <v>472</v>
      </c>
      <c r="D319" s="235" t="s">
        <v>165</v>
      </c>
      <c r="E319" s="236" t="s">
        <v>1464</v>
      </c>
      <c r="F319" s="237" t="s">
        <v>1465</v>
      </c>
      <c r="G319" s="238" t="s">
        <v>174</v>
      </c>
      <c r="H319" s="239">
        <v>113</v>
      </c>
      <c r="I319" s="240"/>
      <c r="J319" s="239">
        <f>ROUND(I319*H319,1)</f>
        <v>0</v>
      </c>
      <c r="K319" s="237" t="s">
        <v>239</v>
      </c>
      <c r="L319" s="74"/>
      <c r="M319" s="241" t="s">
        <v>36</v>
      </c>
      <c r="N319" s="242" t="s">
        <v>50</v>
      </c>
      <c r="O319" s="49"/>
      <c r="P319" s="243">
        <f>O319*H319</f>
        <v>0</v>
      </c>
      <c r="Q319" s="243">
        <v>0</v>
      </c>
      <c r="R319" s="243">
        <f>Q319*H319</f>
        <v>0</v>
      </c>
      <c r="S319" s="243">
        <v>0</v>
      </c>
      <c r="T319" s="244">
        <f>S319*H319</f>
        <v>0</v>
      </c>
      <c r="AR319" s="25" t="s">
        <v>179</v>
      </c>
      <c r="AT319" s="25" t="s">
        <v>165</v>
      </c>
      <c r="AU319" s="25" t="s">
        <v>89</v>
      </c>
      <c r="AY319" s="25" t="s">
        <v>162</v>
      </c>
      <c r="BE319" s="245">
        <f>IF(N319="základní",J319,0)</f>
        <v>0</v>
      </c>
      <c r="BF319" s="245">
        <f>IF(N319="snížená",J319,0)</f>
        <v>0</v>
      </c>
      <c r="BG319" s="245">
        <f>IF(N319="zákl. přenesená",J319,0)</f>
        <v>0</v>
      </c>
      <c r="BH319" s="245">
        <f>IF(N319="sníž. přenesená",J319,0)</f>
        <v>0</v>
      </c>
      <c r="BI319" s="245">
        <f>IF(N319="nulová",J319,0)</f>
        <v>0</v>
      </c>
      <c r="BJ319" s="25" t="s">
        <v>87</v>
      </c>
      <c r="BK319" s="245">
        <f>ROUND(I319*H319,1)</f>
        <v>0</v>
      </c>
      <c r="BL319" s="25" t="s">
        <v>179</v>
      </c>
      <c r="BM319" s="25" t="s">
        <v>1466</v>
      </c>
    </row>
    <row r="320" s="13" customFormat="1">
      <c r="B320" s="261"/>
      <c r="C320" s="262"/>
      <c r="D320" s="248" t="s">
        <v>171</v>
      </c>
      <c r="E320" s="263" t="s">
        <v>36</v>
      </c>
      <c r="F320" s="264" t="s">
        <v>1026</v>
      </c>
      <c r="G320" s="262"/>
      <c r="H320" s="263" t="s">
        <v>36</v>
      </c>
      <c r="I320" s="265"/>
      <c r="J320" s="262"/>
      <c r="K320" s="262"/>
      <c r="L320" s="266"/>
      <c r="M320" s="267"/>
      <c r="N320" s="268"/>
      <c r="O320" s="268"/>
      <c r="P320" s="268"/>
      <c r="Q320" s="268"/>
      <c r="R320" s="268"/>
      <c r="S320" s="268"/>
      <c r="T320" s="269"/>
      <c r="AT320" s="270" t="s">
        <v>171</v>
      </c>
      <c r="AU320" s="270" t="s">
        <v>89</v>
      </c>
      <c r="AV320" s="13" t="s">
        <v>87</v>
      </c>
      <c r="AW320" s="13" t="s">
        <v>42</v>
      </c>
      <c r="AX320" s="13" t="s">
        <v>79</v>
      </c>
      <c r="AY320" s="270" t="s">
        <v>162</v>
      </c>
    </row>
    <row r="321" s="12" customFormat="1">
      <c r="B321" s="246"/>
      <c r="C321" s="247"/>
      <c r="D321" s="248" t="s">
        <v>171</v>
      </c>
      <c r="E321" s="249" t="s">
        <v>36</v>
      </c>
      <c r="F321" s="250" t="s">
        <v>223</v>
      </c>
      <c r="G321" s="247"/>
      <c r="H321" s="251">
        <v>113</v>
      </c>
      <c r="I321" s="252"/>
      <c r="J321" s="247"/>
      <c r="K321" s="247"/>
      <c r="L321" s="253"/>
      <c r="M321" s="254"/>
      <c r="N321" s="255"/>
      <c r="O321" s="255"/>
      <c r="P321" s="255"/>
      <c r="Q321" s="255"/>
      <c r="R321" s="255"/>
      <c r="S321" s="255"/>
      <c r="T321" s="256"/>
      <c r="AT321" s="257" t="s">
        <v>171</v>
      </c>
      <c r="AU321" s="257" t="s">
        <v>89</v>
      </c>
      <c r="AV321" s="12" t="s">
        <v>89</v>
      </c>
      <c r="AW321" s="12" t="s">
        <v>42</v>
      </c>
      <c r="AX321" s="12" t="s">
        <v>87</v>
      </c>
      <c r="AY321" s="257" t="s">
        <v>162</v>
      </c>
    </row>
    <row r="322" s="1" customFormat="1" ht="16.5" customHeight="1">
      <c r="B322" s="48"/>
      <c r="C322" s="271" t="s">
        <v>476</v>
      </c>
      <c r="D322" s="271" t="s">
        <v>159</v>
      </c>
      <c r="E322" s="272" t="s">
        <v>1467</v>
      </c>
      <c r="F322" s="273" t="s">
        <v>1468</v>
      </c>
      <c r="G322" s="274" t="s">
        <v>174</v>
      </c>
      <c r="H322" s="275">
        <v>114.13</v>
      </c>
      <c r="I322" s="276"/>
      <c r="J322" s="275">
        <f>ROUND(I322*H322,1)</f>
        <v>0</v>
      </c>
      <c r="K322" s="273" t="s">
        <v>239</v>
      </c>
      <c r="L322" s="277"/>
      <c r="M322" s="278" t="s">
        <v>36</v>
      </c>
      <c r="N322" s="279" t="s">
        <v>50</v>
      </c>
      <c r="O322" s="49"/>
      <c r="P322" s="243">
        <f>O322*H322</f>
        <v>0</v>
      </c>
      <c r="Q322" s="243">
        <v>8.0000000000000007E-05</v>
      </c>
      <c r="R322" s="243">
        <f>Q322*H322</f>
        <v>0.0091304000000000003</v>
      </c>
      <c r="S322" s="243">
        <v>0</v>
      </c>
      <c r="T322" s="244">
        <f>S322*H322</f>
        <v>0</v>
      </c>
      <c r="AR322" s="25" t="s">
        <v>195</v>
      </c>
      <c r="AT322" s="25" t="s">
        <v>159</v>
      </c>
      <c r="AU322" s="25" t="s">
        <v>89</v>
      </c>
      <c r="AY322" s="25" t="s">
        <v>162</v>
      </c>
      <c r="BE322" s="245">
        <f>IF(N322="základní",J322,0)</f>
        <v>0</v>
      </c>
      <c r="BF322" s="245">
        <f>IF(N322="snížená",J322,0)</f>
        <v>0</v>
      </c>
      <c r="BG322" s="245">
        <f>IF(N322="zákl. přenesená",J322,0)</f>
        <v>0</v>
      </c>
      <c r="BH322" s="245">
        <f>IF(N322="sníž. přenesená",J322,0)</f>
        <v>0</v>
      </c>
      <c r="BI322" s="245">
        <f>IF(N322="nulová",J322,0)</f>
        <v>0</v>
      </c>
      <c r="BJ322" s="25" t="s">
        <v>87</v>
      </c>
      <c r="BK322" s="245">
        <f>ROUND(I322*H322,1)</f>
        <v>0</v>
      </c>
      <c r="BL322" s="25" t="s">
        <v>179</v>
      </c>
      <c r="BM322" s="25" t="s">
        <v>1469</v>
      </c>
    </row>
    <row r="323" s="12" customFormat="1">
      <c r="B323" s="246"/>
      <c r="C323" s="247"/>
      <c r="D323" s="248" t="s">
        <v>171</v>
      </c>
      <c r="E323" s="247"/>
      <c r="F323" s="250" t="s">
        <v>1059</v>
      </c>
      <c r="G323" s="247"/>
      <c r="H323" s="251">
        <v>114.13</v>
      </c>
      <c r="I323" s="252"/>
      <c r="J323" s="247"/>
      <c r="K323" s="247"/>
      <c r="L323" s="253"/>
      <c r="M323" s="254"/>
      <c r="N323" s="255"/>
      <c r="O323" s="255"/>
      <c r="P323" s="255"/>
      <c r="Q323" s="255"/>
      <c r="R323" s="255"/>
      <c r="S323" s="255"/>
      <c r="T323" s="256"/>
      <c r="AT323" s="257" t="s">
        <v>171</v>
      </c>
      <c r="AU323" s="257" t="s">
        <v>89</v>
      </c>
      <c r="AV323" s="12" t="s">
        <v>89</v>
      </c>
      <c r="AW323" s="12" t="s">
        <v>6</v>
      </c>
      <c r="AX323" s="12" t="s">
        <v>87</v>
      </c>
      <c r="AY323" s="257" t="s">
        <v>162</v>
      </c>
    </row>
    <row r="324" s="1" customFormat="1" ht="38.25" customHeight="1">
      <c r="B324" s="48"/>
      <c r="C324" s="235" t="s">
        <v>480</v>
      </c>
      <c r="D324" s="235" t="s">
        <v>165</v>
      </c>
      <c r="E324" s="236" t="s">
        <v>1470</v>
      </c>
      <c r="F324" s="237" t="s">
        <v>1471</v>
      </c>
      <c r="G324" s="238" t="s">
        <v>168</v>
      </c>
      <c r="H324" s="239">
        <v>113</v>
      </c>
      <c r="I324" s="240"/>
      <c r="J324" s="239">
        <f>ROUND(I324*H324,1)</f>
        <v>0</v>
      </c>
      <c r="K324" s="237" t="s">
        <v>36</v>
      </c>
      <c r="L324" s="74"/>
      <c r="M324" s="241" t="s">
        <v>36</v>
      </c>
      <c r="N324" s="242" t="s">
        <v>50</v>
      </c>
      <c r="O324" s="49"/>
      <c r="P324" s="243">
        <f>O324*H324</f>
        <v>0</v>
      </c>
      <c r="Q324" s="243">
        <v>0</v>
      </c>
      <c r="R324" s="243">
        <f>Q324*H324</f>
        <v>0</v>
      </c>
      <c r="S324" s="243">
        <v>0</v>
      </c>
      <c r="T324" s="244">
        <f>S324*H324</f>
        <v>0</v>
      </c>
      <c r="AR324" s="25" t="s">
        <v>179</v>
      </c>
      <c r="AT324" s="25" t="s">
        <v>165</v>
      </c>
      <c r="AU324" s="25" t="s">
        <v>89</v>
      </c>
      <c r="AY324" s="25" t="s">
        <v>162</v>
      </c>
      <c r="BE324" s="245">
        <f>IF(N324="základní",J324,0)</f>
        <v>0</v>
      </c>
      <c r="BF324" s="245">
        <f>IF(N324="snížená",J324,0)</f>
        <v>0</v>
      </c>
      <c r="BG324" s="245">
        <f>IF(N324="zákl. přenesená",J324,0)</f>
        <v>0</v>
      </c>
      <c r="BH324" s="245">
        <f>IF(N324="sníž. přenesená",J324,0)</f>
        <v>0</v>
      </c>
      <c r="BI324" s="245">
        <f>IF(N324="nulová",J324,0)</f>
        <v>0</v>
      </c>
      <c r="BJ324" s="25" t="s">
        <v>87</v>
      </c>
      <c r="BK324" s="245">
        <f>ROUND(I324*H324,1)</f>
        <v>0</v>
      </c>
      <c r="BL324" s="25" t="s">
        <v>179</v>
      </c>
      <c r="BM324" s="25" t="s">
        <v>1472</v>
      </c>
    </row>
    <row r="325" s="13" customFormat="1">
      <c r="B325" s="261"/>
      <c r="C325" s="262"/>
      <c r="D325" s="248" t="s">
        <v>171</v>
      </c>
      <c r="E325" s="263" t="s">
        <v>36</v>
      </c>
      <c r="F325" s="264" t="s">
        <v>1439</v>
      </c>
      <c r="G325" s="262"/>
      <c r="H325" s="263" t="s">
        <v>36</v>
      </c>
      <c r="I325" s="265"/>
      <c r="J325" s="262"/>
      <c r="K325" s="262"/>
      <c r="L325" s="266"/>
      <c r="M325" s="267"/>
      <c r="N325" s="268"/>
      <c r="O325" s="268"/>
      <c r="P325" s="268"/>
      <c r="Q325" s="268"/>
      <c r="R325" s="268"/>
      <c r="S325" s="268"/>
      <c r="T325" s="269"/>
      <c r="AT325" s="270" t="s">
        <v>171</v>
      </c>
      <c r="AU325" s="270" t="s">
        <v>89</v>
      </c>
      <c r="AV325" s="13" t="s">
        <v>87</v>
      </c>
      <c r="AW325" s="13" t="s">
        <v>42</v>
      </c>
      <c r="AX325" s="13" t="s">
        <v>79</v>
      </c>
      <c r="AY325" s="270" t="s">
        <v>162</v>
      </c>
    </row>
    <row r="326" s="12" customFormat="1">
      <c r="B326" s="246"/>
      <c r="C326" s="247"/>
      <c r="D326" s="248" t="s">
        <v>171</v>
      </c>
      <c r="E326" s="249" t="s">
        <v>36</v>
      </c>
      <c r="F326" s="250" t="s">
        <v>223</v>
      </c>
      <c r="G326" s="247"/>
      <c r="H326" s="251">
        <v>113</v>
      </c>
      <c r="I326" s="252"/>
      <c r="J326" s="247"/>
      <c r="K326" s="247"/>
      <c r="L326" s="253"/>
      <c r="M326" s="254"/>
      <c r="N326" s="255"/>
      <c r="O326" s="255"/>
      <c r="P326" s="255"/>
      <c r="Q326" s="255"/>
      <c r="R326" s="255"/>
      <c r="S326" s="255"/>
      <c r="T326" s="256"/>
      <c r="AT326" s="257" t="s">
        <v>171</v>
      </c>
      <c r="AU326" s="257" t="s">
        <v>89</v>
      </c>
      <c r="AV326" s="12" t="s">
        <v>89</v>
      </c>
      <c r="AW326" s="12" t="s">
        <v>42</v>
      </c>
      <c r="AX326" s="12" t="s">
        <v>87</v>
      </c>
      <c r="AY326" s="257" t="s">
        <v>162</v>
      </c>
    </row>
    <row r="327" s="1" customFormat="1" ht="16.5" customHeight="1">
      <c r="B327" s="48"/>
      <c r="C327" s="235" t="s">
        <v>484</v>
      </c>
      <c r="D327" s="235" t="s">
        <v>165</v>
      </c>
      <c r="E327" s="236" t="s">
        <v>1101</v>
      </c>
      <c r="F327" s="237" t="s">
        <v>1102</v>
      </c>
      <c r="G327" s="238" t="s">
        <v>247</v>
      </c>
      <c r="H327" s="239">
        <v>1783.5</v>
      </c>
      <c r="I327" s="240"/>
      <c r="J327" s="239">
        <f>ROUND(I327*H327,1)</f>
        <v>0</v>
      </c>
      <c r="K327" s="237" t="s">
        <v>239</v>
      </c>
      <c r="L327" s="74"/>
      <c r="M327" s="241" t="s">
        <v>36</v>
      </c>
      <c r="N327" s="242" t="s">
        <v>50</v>
      </c>
      <c r="O327" s="49"/>
      <c r="P327" s="243">
        <f>O327*H327</f>
        <v>0</v>
      </c>
      <c r="Q327" s="243">
        <v>1.6999999999999999E-07</v>
      </c>
      <c r="R327" s="243">
        <f>Q327*H327</f>
        <v>0.00030319499999999997</v>
      </c>
      <c r="S327" s="243">
        <v>0</v>
      </c>
      <c r="T327" s="244">
        <f>S327*H327</f>
        <v>0</v>
      </c>
      <c r="AR327" s="25" t="s">
        <v>179</v>
      </c>
      <c r="AT327" s="25" t="s">
        <v>165</v>
      </c>
      <c r="AU327" s="25" t="s">
        <v>89</v>
      </c>
      <c r="AY327" s="25" t="s">
        <v>162</v>
      </c>
      <c r="BE327" s="245">
        <f>IF(N327="základní",J327,0)</f>
        <v>0</v>
      </c>
      <c r="BF327" s="245">
        <f>IF(N327="snížená",J327,0)</f>
        <v>0</v>
      </c>
      <c r="BG327" s="245">
        <f>IF(N327="zákl. přenesená",J327,0)</f>
        <v>0</v>
      </c>
      <c r="BH327" s="245">
        <f>IF(N327="sníž. přenesená",J327,0)</f>
        <v>0</v>
      </c>
      <c r="BI327" s="245">
        <f>IF(N327="nulová",J327,0)</f>
        <v>0</v>
      </c>
      <c r="BJ327" s="25" t="s">
        <v>87</v>
      </c>
      <c r="BK327" s="245">
        <f>ROUND(I327*H327,1)</f>
        <v>0</v>
      </c>
      <c r="BL327" s="25" t="s">
        <v>179</v>
      </c>
      <c r="BM327" s="25" t="s">
        <v>1473</v>
      </c>
    </row>
    <row r="328" s="13" customFormat="1">
      <c r="B328" s="261"/>
      <c r="C328" s="262"/>
      <c r="D328" s="248" t="s">
        <v>171</v>
      </c>
      <c r="E328" s="263" t="s">
        <v>36</v>
      </c>
      <c r="F328" s="264" t="s">
        <v>776</v>
      </c>
      <c r="G328" s="262"/>
      <c r="H328" s="263" t="s">
        <v>36</v>
      </c>
      <c r="I328" s="265"/>
      <c r="J328" s="262"/>
      <c r="K328" s="262"/>
      <c r="L328" s="266"/>
      <c r="M328" s="267"/>
      <c r="N328" s="268"/>
      <c r="O328" s="268"/>
      <c r="P328" s="268"/>
      <c r="Q328" s="268"/>
      <c r="R328" s="268"/>
      <c r="S328" s="268"/>
      <c r="T328" s="269"/>
      <c r="AT328" s="270" t="s">
        <v>171</v>
      </c>
      <c r="AU328" s="270" t="s">
        <v>89</v>
      </c>
      <c r="AV328" s="13" t="s">
        <v>87</v>
      </c>
      <c r="AW328" s="13" t="s">
        <v>42</v>
      </c>
      <c r="AX328" s="13" t="s">
        <v>79</v>
      </c>
      <c r="AY328" s="270" t="s">
        <v>162</v>
      </c>
    </row>
    <row r="329" s="12" customFormat="1">
      <c r="B329" s="246"/>
      <c r="C329" s="247"/>
      <c r="D329" s="248" t="s">
        <v>171</v>
      </c>
      <c r="E329" s="249" t="s">
        <v>36</v>
      </c>
      <c r="F329" s="250" t="s">
        <v>1461</v>
      </c>
      <c r="G329" s="247"/>
      <c r="H329" s="251">
        <v>1783.5</v>
      </c>
      <c r="I329" s="252"/>
      <c r="J329" s="247"/>
      <c r="K329" s="247"/>
      <c r="L329" s="253"/>
      <c r="M329" s="254"/>
      <c r="N329" s="255"/>
      <c r="O329" s="255"/>
      <c r="P329" s="255"/>
      <c r="Q329" s="255"/>
      <c r="R329" s="255"/>
      <c r="S329" s="255"/>
      <c r="T329" s="256"/>
      <c r="AT329" s="257" t="s">
        <v>171</v>
      </c>
      <c r="AU329" s="257" t="s">
        <v>89</v>
      </c>
      <c r="AV329" s="12" t="s">
        <v>89</v>
      </c>
      <c r="AW329" s="12" t="s">
        <v>42</v>
      </c>
      <c r="AX329" s="12" t="s">
        <v>87</v>
      </c>
      <c r="AY329" s="257" t="s">
        <v>162</v>
      </c>
    </row>
    <row r="330" s="1" customFormat="1" ht="16.5" customHeight="1">
      <c r="B330" s="48"/>
      <c r="C330" s="235" t="s">
        <v>488</v>
      </c>
      <c r="D330" s="235" t="s">
        <v>165</v>
      </c>
      <c r="E330" s="236" t="s">
        <v>1105</v>
      </c>
      <c r="F330" s="237" t="s">
        <v>1106</v>
      </c>
      <c r="G330" s="238" t="s">
        <v>247</v>
      </c>
      <c r="H330" s="239">
        <v>1783.5</v>
      </c>
      <c r="I330" s="240"/>
      <c r="J330" s="239">
        <f>ROUND(I330*H330,1)</f>
        <v>0</v>
      </c>
      <c r="K330" s="237" t="s">
        <v>239</v>
      </c>
      <c r="L330" s="74"/>
      <c r="M330" s="241" t="s">
        <v>36</v>
      </c>
      <c r="N330" s="242" t="s">
        <v>50</v>
      </c>
      <c r="O330" s="49"/>
      <c r="P330" s="243">
        <f>O330*H330</f>
        <v>0</v>
      </c>
      <c r="Q330" s="243">
        <v>0</v>
      </c>
      <c r="R330" s="243">
        <f>Q330*H330</f>
        <v>0</v>
      </c>
      <c r="S330" s="243">
        <v>0</v>
      </c>
      <c r="T330" s="244">
        <f>S330*H330</f>
        <v>0</v>
      </c>
      <c r="AR330" s="25" t="s">
        <v>179</v>
      </c>
      <c r="AT330" s="25" t="s">
        <v>165</v>
      </c>
      <c r="AU330" s="25" t="s">
        <v>89</v>
      </c>
      <c r="AY330" s="25" t="s">
        <v>162</v>
      </c>
      <c r="BE330" s="245">
        <f>IF(N330="základní",J330,0)</f>
        <v>0</v>
      </c>
      <c r="BF330" s="245">
        <f>IF(N330="snížená",J330,0)</f>
        <v>0</v>
      </c>
      <c r="BG330" s="245">
        <f>IF(N330="zákl. přenesená",J330,0)</f>
        <v>0</v>
      </c>
      <c r="BH330" s="245">
        <f>IF(N330="sníž. přenesená",J330,0)</f>
        <v>0</v>
      </c>
      <c r="BI330" s="245">
        <f>IF(N330="nulová",J330,0)</f>
        <v>0</v>
      </c>
      <c r="BJ330" s="25" t="s">
        <v>87</v>
      </c>
      <c r="BK330" s="245">
        <f>ROUND(I330*H330,1)</f>
        <v>0</v>
      </c>
      <c r="BL330" s="25" t="s">
        <v>179</v>
      </c>
      <c r="BM330" s="25" t="s">
        <v>1474</v>
      </c>
    </row>
    <row r="331" s="13" customFormat="1">
      <c r="B331" s="261"/>
      <c r="C331" s="262"/>
      <c r="D331" s="248" t="s">
        <v>171</v>
      </c>
      <c r="E331" s="263" t="s">
        <v>36</v>
      </c>
      <c r="F331" s="264" t="s">
        <v>776</v>
      </c>
      <c r="G331" s="262"/>
      <c r="H331" s="263" t="s">
        <v>36</v>
      </c>
      <c r="I331" s="265"/>
      <c r="J331" s="262"/>
      <c r="K331" s="262"/>
      <c r="L331" s="266"/>
      <c r="M331" s="267"/>
      <c r="N331" s="268"/>
      <c r="O331" s="268"/>
      <c r="P331" s="268"/>
      <c r="Q331" s="268"/>
      <c r="R331" s="268"/>
      <c r="S331" s="268"/>
      <c r="T331" s="269"/>
      <c r="AT331" s="270" t="s">
        <v>171</v>
      </c>
      <c r="AU331" s="270" t="s">
        <v>89</v>
      </c>
      <c r="AV331" s="13" t="s">
        <v>87</v>
      </c>
      <c r="AW331" s="13" t="s">
        <v>42</v>
      </c>
      <c r="AX331" s="13" t="s">
        <v>79</v>
      </c>
      <c r="AY331" s="270" t="s">
        <v>162</v>
      </c>
    </row>
    <row r="332" s="12" customFormat="1">
      <c r="B332" s="246"/>
      <c r="C332" s="247"/>
      <c r="D332" s="248" t="s">
        <v>171</v>
      </c>
      <c r="E332" s="249" t="s">
        <v>36</v>
      </c>
      <c r="F332" s="250" t="s">
        <v>1461</v>
      </c>
      <c r="G332" s="247"/>
      <c r="H332" s="251">
        <v>1783.5</v>
      </c>
      <c r="I332" s="252"/>
      <c r="J332" s="247"/>
      <c r="K332" s="247"/>
      <c r="L332" s="253"/>
      <c r="M332" s="254"/>
      <c r="N332" s="255"/>
      <c r="O332" s="255"/>
      <c r="P332" s="255"/>
      <c r="Q332" s="255"/>
      <c r="R332" s="255"/>
      <c r="S332" s="255"/>
      <c r="T332" s="256"/>
      <c r="AT332" s="257" t="s">
        <v>171</v>
      </c>
      <c r="AU332" s="257" t="s">
        <v>89</v>
      </c>
      <c r="AV332" s="12" t="s">
        <v>89</v>
      </c>
      <c r="AW332" s="12" t="s">
        <v>42</v>
      </c>
      <c r="AX332" s="12" t="s">
        <v>87</v>
      </c>
      <c r="AY332" s="257" t="s">
        <v>162</v>
      </c>
    </row>
    <row r="333" s="1" customFormat="1" ht="25.5" customHeight="1">
      <c r="B333" s="48"/>
      <c r="C333" s="235" t="s">
        <v>169</v>
      </c>
      <c r="D333" s="235" t="s">
        <v>165</v>
      </c>
      <c r="E333" s="236" t="s">
        <v>1108</v>
      </c>
      <c r="F333" s="237" t="s">
        <v>1109</v>
      </c>
      <c r="G333" s="238" t="s">
        <v>174</v>
      </c>
      <c r="H333" s="239">
        <v>5</v>
      </c>
      <c r="I333" s="240"/>
      <c r="J333" s="239">
        <f>ROUND(I333*H333,1)</f>
        <v>0</v>
      </c>
      <c r="K333" s="237" t="s">
        <v>239</v>
      </c>
      <c r="L333" s="74"/>
      <c r="M333" s="241" t="s">
        <v>36</v>
      </c>
      <c r="N333" s="242" t="s">
        <v>50</v>
      </c>
      <c r="O333" s="49"/>
      <c r="P333" s="243">
        <f>O333*H333</f>
        <v>0</v>
      </c>
      <c r="Q333" s="243">
        <v>0.46009040600000001</v>
      </c>
      <c r="R333" s="243">
        <f>Q333*H333</f>
        <v>2.3004520300000002</v>
      </c>
      <c r="S333" s="243">
        <v>0</v>
      </c>
      <c r="T333" s="244">
        <f>S333*H333</f>
        <v>0</v>
      </c>
      <c r="AR333" s="25" t="s">
        <v>179</v>
      </c>
      <c r="AT333" s="25" t="s">
        <v>165</v>
      </c>
      <c r="AU333" s="25" t="s">
        <v>89</v>
      </c>
      <c r="AY333" s="25" t="s">
        <v>162</v>
      </c>
      <c r="BE333" s="245">
        <f>IF(N333="základní",J333,0)</f>
        <v>0</v>
      </c>
      <c r="BF333" s="245">
        <f>IF(N333="snížená",J333,0)</f>
        <v>0</v>
      </c>
      <c r="BG333" s="245">
        <f>IF(N333="zákl. přenesená",J333,0)</f>
        <v>0</v>
      </c>
      <c r="BH333" s="245">
        <f>IF(N333="sníž. přenesená",J333,0)</f>
        <v>0</v>
      </c>
      <c r="BI333" s="245">
        <f>IF(N333="nulová",J333,0)</f>
        <v>0</v>
      </c>
      <c r="BJ333" s="25" t="s">
        <v>87</v>
      </c>
      <c r="BK333" s="245">
        <f>ROUND(I333*H333,1)</f>
        <v>0</v>
      </c>
      <c r="BL333" s="25" t="s">
        <v>179</v>
      </c>
      <c r="BM333" s="25" t="s">
        <v>1475</v>
      </c>
    </row>
    <row r="334" s="12" customFormat="1">
      <c r="B334" s="246"/>
      <c r="C334" s="247"/>
      <c r="D334" s="248" t="s">
        <v>171</v>
      </c>
      <c r="E334" s="249" t="s">
        <v>36</v>
      </c>
      <c r="F334" s="250" t="s">
        <v>183</v>
      </c>
      <c r="G334" s="247"/>
      <c r="H334" s="251">
        <v>5</v>
      </c>
      <c r="I334" s="252"/>
      <c r="J334" s="247"/>
      <c r="K334" s="247"/>
      <c r="L334" s="253"/>
      <c r="M334" s="254"/>
      <c r="N334" s="255"/>
      <c r="O334" s="255"/>
      <c r="P334" s="255"/>
      <c r="Q334" s="255"/>
      <c r="R334" s="255"/>
      <c r="S334" s="255"/>
      <c r="T334" s="256"/>
      <c r="AT334" s="257" t="s">
        <v>171</v>
      </c>
      <c r="AU334" s="257" t="s">
        <v>89</v>
      </c>
      <c r="AV334" s="12" t="s">
        <v>89</v>
      </c>
      <c r="AW334" s="12" t="s">
        <v>42</v>
      </c>
      <c r="AX334" s="12" t="s">
        <v>87</v>
      </c>
      <c r="AY334" s="257" t="s">
        <v>162</v>
      </c>
    </row>
    <row r="335" s="1" customFormat="1" ht="16.5" customHeight="1">
      <c r="B335" s="48"/>
      <c r="C335" s="235" t="s">
        <v>496</v>
      </c>
      <c r="D335" s="235" t="s">
        <v>165</v>
      </c>
      <c r="E335" s="236" t="s">
        <v>1476</v>
      </c>
      <c r="F335" s="237" t="s">
        <v>1477</v>
      </c>
      <c r="G335" s="238" t="s">
        <v>174</v>
      </c>
      <c r="H335" s="239">
        <v>27</v>
      </c>
      <c r="I335" s="240"/>
      <c r="J335" s="239">
        <f>ROUND(I335*H335,1)</f>
        <v>0</v>
      </c>
      <c r="K335" s="237" t="s">
        <v>239</v>
      </c>
      <c r="L335" s="74"/>
      <c r="M335" s="241" t="s">
        <v>36</v>
      </c>
      <c r="N335" s="242" t="s">
        <v>50</v>
      </c>
      <c r="O335" s="49"/>
      <c r="P335" s="243">
        <f>O335*H335</f>
        <v>0</v>
      </c>
      <c r="Q335" s="243">
        <v>0.03826392</v>
      </c>
      <c r="R335" s="243">
        <f>Q335*H335</f>
        <v>1.0331258400000001</v>
      </c>
      <c r="S335" s="243">
        <v>0</v>
      </c>
      <c r="T335" s="244">
        <f>S335*H335</f>
        <v>0</v>
      </c>
      <c r="AR335" s="25" t="s">
        <v>179</v>
      </c>
      <c r="AT335" s="25" t="s">
        <v>165</v>
      </c>
      <c r="AU335" s="25" t="s">
        <v>89</v>
      </c>
      <c r="AY335" s="25" t="s">
        <v>162</v>
      </c>
      <c r="BE335" s="245">
        <f>IF(N335="základní",J335,0)</f>
        <v>0</v>
      </c>
      <c r="BF335" s="245">
        <f>IF(N335="snížená",J335,0)</f>
        <v>0</v>
      </c>
      <c r="BG335" s="245">
        <f>IF(N335="zákl. přenesená",J335,0)</f>
        <v>0</v>
      </c>
      <c r="BH335" s="245">
        <f>IF(N335="sníž. přenesená",J335,0)</f>
        <v>0</v>
      </c>
      <c r="BI335" s="245">
        <f>IF(N335="nulová",J335,0)</f>
        <v>0</v>
      </c>
      <c r="BJ335" s="25" t="s">
        <v>87</v>
      </c>
      <c r="BK335" s="245">
        <f>ROUND(I335*H335,1)</f>
        <v>0</v>
      </c>
      <c r="BL335" s="25" t="s">
        <v>179</v>
      </c>
      <c r="BM335" s="25" t="s">
        <v>1478</v>
      </c>
    </row>
    <row r="336" s="13" customFormat="1">
      <c r="B336" s="261"/>
      <c r="C336" s="262"/>
      <c r="D336" s="248" t="s">
        <v>171</v>
      </c>
      <c r="E336" s="263" t="s">
        <v>36</v>
      </c>
      <c r="F336" s="264" t="s">
        <v>1479</v>
      </c>
      <c r="G336" s="262"/>
      <c r="H336" s="263" t="s">
        <v>36</v>
      </c>
      <c r="I336" s="265"/>
      <c r="J336" s="262"/>
      <c r="K336" s="262"/>
      <c r="L336" s="266"/>
      <c r="M336" s="267"/>
      <c r="N336" s="268"/>
      <c r="O336" s="268"/>
      <c r="P336" s="268"/>
      <c r="Q336" s="268"/>
      <c r="R336" s="268"/>
      <c r="S336" s="268"/>
      <c r="T336" s="269"/>
      <c r="AT336" s="270" t="s">
        <v>171</v>
      </c>
      <c r="AU336" s="270" t="s">
        <v>89</v>
      </c>
      <c r="AV336" s="13" t="s">
        <v>87</v>
      </c>
      <c r="AW336" s="13" t="s">
        <v>42</v>
      </c>
      <c r="AX336" s="13" t="s">
        <v>79</v>
      </c>
      <c r="AY336" s="270" t="s">
        <v>162</v>
      </c>
    </row>
    <row r="337" s="12" customFormat="1">
      <c r="B337" s="246"/>
      <c r="C337" s="247"/>
      <c r="D337" s="248" t="s">
        <v>171</v>
      </c>
      <c r="E337" s="249" t="s">
        <v>36</v>
      </c>
      <c r="F337" s="250" t="s">
        <v>344</v>
      </c>
      <c r="G337" s="247"/>
      <c r="H337" s="251">
        <v>27</v>
      </c>
      <c r="I337" s="252"/>
      <c r="J337" s="247"/>
      <c r="K337" s="247"/>
      <c r="L337" s="253"/>
      <c r="M337" s="254"/>
      <c r="N337" s="255"/>
      <c r="O337" s="255"/>
      <c r="P337" s="255"/>
      <c r="Q337" s="255"/>
      <c r="R337" s="255"/>
      <c r="S337" s="255"/>
      <c r="T337" s="256"/>
      <c r="AT337" s="257" t="s">
        <v>171</v>
      </c>
      <c r="AU337" s="257" t="s">
        <v>89</v>
      </c>
      <c r="AV337" s="12" t="s">
        <v>89</v>
      </c>
      <c r="AW337" s="12" t="s">
        <v>42</v>
      </c>
      <c r="AX337" s="12" t="s">
        <v>87</v>
      </c>
      <c r="AY337" s="257" t="s">
        <v>162</v>
      </c>
    </row>
    <row r="338" s="1" customFormat="1" ht="16.5" customHeight="1">
      <c r="B338" s="48"/>
      <c r="C338" s="271" t="s">
        <v>500</v>
      </c>
      <c r="D338" s="271" t="s">
        <v>159</v>
      </c>
      <c r="E338" s="272" t="s">
        <v>1480</v>
      </c>
      <c r="F338" s="273" t="s">
        <v>1481</v>
      </c>
      <c r="G338" s="274" t="s">
        <v>174</v>
      </c>
      <c r="H338" s="275">
        <v>27.27</v>
      </c>
      <c r="I338" s="276"/>
      <c r="J338" s="275">
        <f>ROUND(I338*H338,1)</f>
        <v>0</v>
      </c>
      <c r="K338" s="273" t="s">
        <v>239</v>
      </c>
      <c r="L338" s="277"/>
      <c r="M338" s="278" t="s">
        <v>36</v>
      </c>
      <c r="N338" s="279" t="s">
        <v>50</v>
      </c>
      <c r="O338" s="49"/>
      <c r="P338" s="243">
        <f>O338*H338</f>
        <v>0</v>
      </c>
      <c r="Q338" s="243">
        <v>1.1000000000000001</v>
      </c>
      <c r="R338" s="243">
        <f>Q338*H338</f>
        <v>29.997000000000003</v>
      </c>
      <c r="S338" s="243">
        <v>0</v>
      </c>
      <c r="T338" s="244">
        <f>S338*H338</f>
        <v>0</v>
      </c>
      <c r="AR338" s="25" t="s">
        <v>195</v>
      </c>
      <c r="AT338" s="25" t="s">
        <v>159</v>
      </c>
      <c r="AU338" s="25" t="s">
        <v>89</v>
      </c>
      <c r="AY338" s="25" t="s">
        <v>162</v>
      </c>
      <c r="BE338" s="245">
        <f>IF(N338="základní",J338,0)</f>
        <v>0</v>
      </c>
      <c r="BF338" s="245">
        <f>IF(N338="snížená",J338,0)</f>
        <v>0</v>
      </c>
      <c r="BG338" s="245">
        <f>IF(N338="zákl. přenesená",J338,0)</f>
        <v>0</v>
      </c>
      <c r="BH338" s="245">
        <f>IF(N338="sníž. přenesená",J338,0)</f>
        <v>0</v>
      </c>
      <c r="BI338" s="245">
        <f>IF(N338="nulová",J338,0)</f>
        <v>0</v>
      </c>
      <c r="BJ338" s="25" t="s">
        <v>87</v>
      </c>
      <c r="BK338" s="245">
        <f>ROUND(I338*H338,1)</f>
        <v>0</v>
      </c>
      <c r="BL338" s="25" t="s">
        <v>179</v>
      </c>
      <c r="BM338" s="25" t="s">
        <v>1482</v>
      </c>
    </row>
    <row r="339" s="12" customFormat="1">
      <c r="B339" s="246"/>
      <c r="C339" s="247"/>
      <c r="D339" s="248" t="s">
        <v>171</v>
      </c>
      <c r="E339" s="247"/>
      <c r="F339" s="250" t="s">
        <v>1483</v>
      </c>
      <c r="G339" s="247"/>
      <c r="H339" s="251">
        <v>27.27</v>
      </c>
      <c r="I339" s="252"/>
      <c r="J339" s="247"/>
      <c r="K339" s="247"/>
      <c r="L339" s="253"/>
      <c r="M339" s="254"/>
      <c r="N339" s="255"/>
      <c r="O339" s="255"/>
      <c r="P339" s="255"/>
      <c r="Q339" s="255"/>
      <c r="R339" s="255"/>
      <c r="S339" s="255"/>
      <c r="T339" s="256"/>
      <c r="AT339" s="257" t="s">
        <v>171</v>
      </c>
      <c r="AU339" s="257" t="s">
        <v>89</v>
      </c>
      <c r="AV339" s="12" t="s">
        <v>89</v>
      </c>
      <c r="AW339" s="12" t="s">
        <v>6</v>
      </c>
      <c r="AX339" s="12" t="s">
        <v>87</v>
      </c>
      <c r="AY339" s="257" t="s">
        <v>162</v>
      </c>
    </row>
    <row r="340" s="1" customFormat="1" ht="25.5" customHeight="1">
      <c r="B340" s="48"/>
      <c r="C340" s="235" t="s">
        <v>505</v>
      </c>
      <c r="D340" s="235" t="s">
        <v>165</v>
      </c>
      <c r="E340" s="236" t="s">
        <v>1484</v>
      </c>
      <c r="F340" s="237" t="s">
        <v>1485</v>
      </c>
      <c r="G340" s="238" t="s">
        <v>174</v>
      </c>
      <c r="H340" s="239">
        <v>27</v>
      </c>
      <c r="I340" s="240"/>
      <c r="J340" s="239">
        <f>ROUND(I340*H340,1)</f>
        <v>0</v>
      </c>
      <c r="K340" s="237" t="s">
        <v>239</v>
      </c>
      <c r="L340" s="74"/>
      <c r="M340" s="241" t="s">
        <v>36</v>
      </c>
      <c r="N340" s="242" t="s">
        <v>50</v>
      </c>
      <c r="O340" s="49"/>
      <c r="P340" s="243">
        <f>O340*H340</f>
        <v>0</v>
      </c>
      <c r="Q340" s="243">
        <v>0.217338</v>
      </c>
      <c r="R340" s="243">
        <f>Q340*H340</f>
        <v>5.8681260000000002</v>
      </c>
      <c r="S340" s="243">
        <v>0</v>
      </c>
      <c r="T340" s="244">
        <f>S340*H340</f>
        <v>0</v>
      </c>
      <c r="AR340" s="25" t="s">
        <v>179</v>
      </c>
      <c r="AT340" s="25" t="s">
        <v>165</v>
      </c>
      <c r="AU340" s="25" t="s">
        <v>89</v>
      </c>
      <c r="AY340" s="25" t="s">
        <v>162</v>
      </c>
      <c r="BE340" s="245">
        <f>IF(N340="základní",J340,0)</f>
        <v>0</v>
      </c>
      <c r="BF340" s="245">
        <f>IF(N340="snížená",J340,0)</f>
        <v>0</v>
      </c>
      <c r="BG340" s="245">
        <f>IF(N340="zákl. přenesená",J340,0)</f>
        <v>0</v>
      </c>
      <c r="BH340" s="245">
        <f>IF(N340="sníž. přenesená",J340,0)</f>
        <v>0</v>
      </c>
      <c r="BI340" s="245">
        <f>IF(N340="nulová",J340,0)</f>
        <v>0</v>
      </c>
      <c r="BJ340" s="25" t="s">
        <v>87</v>
      </c>
      <c r="BK340" s="245">
        <f>ROUND(I340*H340,1)</f>
        <v>0</v>
      </c>
      <c r="BL340" s="25" t="s">
        <v>179</v>
      </c>
      <c r="BM340" s="25" t="s">
        <v>1486</v>
      </c>
    </row>
    <row r="341" s="13" customFormat="1">
      <c r="B341" s="261"/>
      <c r="C341" s="262"/>
      <c r="D341" s="248" t="s">
        <v>171</v>
      </c>
      <c r="E341" s="263" t="s">
        <v>36</v>
      </c>
      <c r="F341" s="264" t="s">
        <v>1479</v>
      </c>
      <c r="G341" s="262"/>
      <c r="H341" s="263" t="s">
        <v>36</v>
      </c>
      <c r="I341" s="265"/>
      <c r="J341" s="262"/>
      <c r="K341" s="262"/>
      <c r="L341" s="266"/>
      <c r="M341" s="267"/>
      <c r="N341" s="268"/>
      <c r="O341" s="268"/>
      <c r="P341" s="268"/>
      <c r="Q341" s="268"/>
      <c r="R341" s="268"/>
      <c r="S341" s="268"/>
      <c r="T341" s="269"/>
      <c r="AT341" s="270" t="s">
        <v>171</v>
      </c>
      <c r="AU341" s="270" t="s">
        <v>89</v>
      </c>
      <c r="AV341" s="13" t="s">
        <v>87</v>
      </c>
      <c r="AW341" s="13" t="s">
        <v>42</v>
      </c>
      <c r="AX341" s="13" t="s">
        <v>79</v>
      </c>
      <c r="AY341" s="270" t="s">
        <v>162</v>
      </c>
    </row>
    <row r="342" s="12" customFormat="1">
      <c r="B342" s="246"/>
      <c r="C342" s="247"/>
      <c r="D342" s="248" t="s">
        <v>171</v>
      </c>
      <c r="E342" s="249" t="s">
        <v>36</v>
      </c>
      <c r="F342" s="250" t="s">
        <v>344</v>
      </c>
      <c r="G342" s="247"/>
      <c r="H342" s="251">
        <v>27</v>
      </c>
      <c r="I342" s="252"/>
      <c r="J342" s="247"/>
      <c r="K342" s="247"/>
      <c r="L342" s="253"/>
      <c r="M342" s="254"/>
      <c r="N342" s="255"/>
      <c r="O342" s="255"/>
      <c r="P342" s="255"/>
      <c r="Q342" s="255"/>
      <c r="R342" s="255"/>
      <c r="S342" s="255"/>
      <c r="T342" s="256"/>
      <c r="AT342" s="257" t="s">
        <v>171</v>
      </c>
      <c r="AU342" s="257" t="s">
        <v>89</v>
      </c>
      <c r="AV342" s="12" t="s">
        <v>89</v>
      </c>
      <c r="AW342" s="12" t="s">
        <v>42</v>
      </c>
      <c r="AX342" s="12" t="s">
        <v>87</v>
      </c>
      <c r="AY342" s="257" t="s">
        <v>162</v>
      </c>
    </row>
    <row r="343" s="1" customFormat="1" ht="25.5" customHeight="1">
      <c r="B343" s="48"/>
      <c r="C343" s="271" t="s">
        <v>509</v>
      </c>
      <c r="D343" s="271" t="s">
        <v>159</v>
      </c>
      <c r="E343" s="272" t="s">
        <v>1487</v>
      </c>
      <c r="F343" s="273" t="s">
        <v>1488</v>
      </c>
      <c r="G343" s="274" t="s">
        <v>174</v>
      </c>
      <c r="H343" s="275">
        <v>27.27</v>
      </c>
      <c r="I343" s="276"/>
      <c r="J343" s="275">
        <f>ROUND(I343*H343,1)</f>
        <v>0</v>
      </c>
      <c r="K343" s="273" t="s">
        <v>239</v>
      </c>
      <c r="L343" s="277"/>
      <c r="M343" s="278" t="s">
        <v>36</v>
      </c>
      <c r="N343" s="279" t="s">
        <v>50</v>
      </c>
      <c r="O343" s="49"/>
      <c r="P343" s="243">
        <f>O343*H343</f>
        <v>0</v>
      </c>
      <c r="Q343" s="243">
        <v>0.054600000000000003</v>
      </c>
      <c r="R343" s="243">
        <f>Q343*H343</f>
        <v>1.488942</v>
      </c>
      <c r="S343" s="243">
        <v>0</v>
      </c>
      <c r="T343" s="244">
        <f>S343*H343</f>
        <v>0</v>
      </c>
      <c r="AR343" s="25" t="s">
        <v>195</v>
      </c>
      <c r="AT343" s="25" t="s">
        <v>159</v>
      </c>
      <c r="AU343" s="25" t="s">
        <v>89</v>
      </c>
      <c r="AY343" s="25" t="s">
        <v>162</v>
      </c>
      <c r="BE343" s="245">
        <f>IF(N343="základní",J343,0)</f>
        <v>0</v>
      </c>
      <c r="BF343" s="245">
        <f>IF(N343="snížená",J343,0)</f>
        <v>0</v>
      </c>
      <c r="BG343" s="245">
        <f>IF(N343="zákl. přenesená",J343,0)</f>
        <v>0</v>
      </c>
      <c r="BH343" s="245">
        <f>IF(N343="sníž. přenesená",J343,0)</f>
        <v>0</v>
      </c>
      <c r="BI343" s="245">
        <f>IF(N343="nulová",J343,0)</f>
        <v>0</v>
      </c>
      <c r="BJ343" s="25" t="s">
        <v>87</v>
      </c>
      <c r="BK343" s="245">
        <f>ROUND(I343*H343,1)</f>
        <v>0</v>
      </c>
      <c r="BL343" s="25" t="s">
        <v>179</v>
      </c>
      <c r="BM343" s="25" t="s">
        <v>1489</v>
      </c>
    </row>
    <row r="344" s="12" customFormat="1">
      <c r="B344" s="246"/>
      <c r="C344" s="247"/>
      <c r="D344" s="248" t="s">
        <v>171</v>
      </c>
      <c r="E344" s="247"/>
      <c r="F344" s="250" t="s">
        <v>1483</v>
      </c>
      <c r="G344" s="247"/>
      <c r="H344" s="251">
        <v>27.27</v>
      </c>
      <c r="I344" s="252"/>
      <c r="J344" s="247"/>
      <c r="K344" s="247"/>
      <c r="L344" s="253"/>
      <c r="M344" s="254"/>
      <c r="N344" s="255"/>
      <c r="O344" s="255"/>
      <c r="P344" s="255"/>
      <c r="Q344" s="255"/>
      <c r="R344" s="255"/>
      <c r="S344" s="255"/>
      <c r="T344" s="256"/>
      <c r="AT344" s="257" t="s">
        <v>171</v>
      </c>
      <c r="AU344" s="257" t="s">
        <v>89</v>
      </c>
      <c r="AV344" s="12" t="s">
        <v>89</v>
      </c>
      <c r="AW344" s="12" t="s">
        <v>6</v>
      </c>
      <c r="AX344" s="12" t="s">
        <v>87</v>
      </c>
      <c r="AY344" s="257" t="s">
        <v>162</v>
      </c>
    </row>
    <row r="345" s="1" customFormat="1" ht="25.5" customHeight="1">
      <c r="B345" s="48"/>
      <c r="C345" s="235" t="s">
        <v>513</v>
      </c>
      <c r="D345" s="235" t="s">
        <v>165</v>
      </c>
      <c r="E345" s="236" t="s">
        <v>1490</v>
      </c>
      <c r="F345" s="237" t="s">
        <v>1491</v>
      </c>
      <c r="G345" s="238" t="s">
        <v>614</v>
      </c>
      <c r="H345" s="239">
        <v>66.469999999999999</v>
      </c>
      <c r="I345" s="240"/>
      <c r="J345" s="239">
        <f>ROUND(I345*H345,1)</f>
        <v>0</v>
      </c>
      <c r="K345" s="237" t="s">
        <v>239</v>
      </c>
      <c r="L345" s="74"/>
      <c r="M345" s="241" t="s">
        <v>36</v>
      </c>
      <c r="N345" s="242" t="s">
        <v>50</v>
      </c>
      <c r="O345" s="49"/>
      <c r="P345" s="243">
        <f>O345*H345</f>
        <v>0</v>
      </c>
      <c r="Q345" s="243">
        <v>0</v>
      </c>
      <c r="R345" s="243">
        <f>Q345*H345</f>
        <v>0</v>
      </c>
      <c r="S345" s="243">
        <v>0</v>
      </c>
      <c r="T345" s="244">
        <f>S345*H345</f>
        <v>0</v>
      </c>
      <c r="AR345" s="25" t="s">
        <v>179</v>
      </c>
      <c r="AT345" s="25" t="s">
        <v>165</v>
      </c>
      <c r="AU345" s="25" t="s">
        <v>89</v>
      </c>
      <c r="AY345" s="25" t="s">
        <v>162</v>
      </c>
      <c r="BE345" s="245">
        <f>IF(N345="základní",J345,0)</f>
        <v>0</v>
      </c>
      <c r="BF345" s="245">
        <f>IF(N345="snížená",J345,0)</f>
        <v>0</v>
      </c>
      <c r="BG345" s="245">
        <f>IF(N345="zákl. přenesená",J345,0)</f>
        <v>0</v>
      </c>
      <c r="BH345" s="245">
        <f>IF(N345="sníž. přenesená",J345,0)</f>
        <v>0</v>
      </c>
      <c r="BI345" s="245">
        <f>IF(N345="nulová",J345,0)</f>
        <v>0</v>
      </c>
      <c r="BJ345" s="25" t="s">
        <v>87</v>
      </c>
      <c r="BK345" s="245">
        <f>ROUND(I345*H345,1)</f>
        <v>0</v>
      </c>
      <c r="BL345" s="25" t="s">
        <v>179</v>
      </c>
      <c r="BM345" s="25" t="s">
        <v>1492</v>
      </c>
    </row>
    <row r="346" s="12" customFormat="1">
      <c r="B346" s="246"/>
      <c r="C346" s="247"/>
      <c r="D346" s="248" t="s">
        <v>171</v>
      </c>
      <c r="E346" s="249" t="s">
        <v>36</v>
      </c>
      <c r="F346" s="250" t="s">
        <v>1493</v>
      </c>
      <c r="G346" s="247"/>
      <c r="H346" s="251">
        <v>40.079999999999998</v>
      </c>
      <c r="I346" s="252"/>
      <c r="J346" s="247"/>
      <c r="K346" s="247"/>
      <c r="L346" s="253"/>
      <c r="M346" s="254"/>
      <c r="N346" s="255"/>
      <c r="O346" s="255"/>
      <c r="P346" s="255"/>
      <c r="Q346" s="255"/>
      <c r="R346" s="255"/>
      <c r="S346" s="255"/>
      <c r="T346" s="256"/>
      <c r="AT346" s="257" t="s">
        <v>171</v>
      </c>
      <c r="AU346" s="257" t="s">
        <v>89</v>
      </c>
      <c r="AV346" s="12" t="s">
        <v>89</v>
      </c>
      <c r="AW346" s="12" t="s">
        <v>42</v>
      </c>
      <c r="AX346" s="12" t="s">
        <v>79</v>
      </c>
      <c r="AY346" s="257" t="s">
        <v>162</v>
      </c>
    </row>
    <row r="347" s="15" customFormat="1">
      <c r="B347" s="294"/>
      <c r="C347" s="295"/>
      <c r="D347" s="248" t="s">
        <v>171</v>
      </c>
      <c r="E347" s="296" t="s">
        <v>36</v>
      </c>
      <c r="F347" s="297" t="s">
        <v>744</v>
      </c>
      <c r="G347" s="295"/>
      <c r="H347" s="298">
        <v>40.079999999999998</v>
      </c>
      <c r="I347" s="299"/>
      <c r="J347" s="295"/>
      <c r="K347" s="295"/>
      <c r="L347" s="300"/>
      <c r="M347" s="301"/>
      <c r="N347" s="302"/>
      <c r="O347" s="302"/>
      <c r="P347" s="302"/>
      <c r="Q347" s="302"/>
      <c r="R347" s="302"/>
      <c r="S347" s="302"/>
      <c r="T347" s="303"/>
      <c r="AT347" s="304" t="s">
        <v>171</v>
      </c>
      <c r="AU347" s="304" t="s">
        <v>89</v>
      </c>
      <c r="AV347" s="15" t="s">
        <v>161</v>
      </c>
      <c r="AW347" s="15" t="s">
        <v>42</v>
      </c>
      <c r="AX347" s="15" t="s">
        <v>79</v>
      </c>
      <c r="AY347" s="304" t="s">
        <v>162</v>
      </c>
    </row>
    <row r="348" s="12" customFormat="1">
      <c r="B348" s="246"/>
      <c r="C348" s="247"/>
      <c r="D348" s="248" t="s">
        <v>171</v>
      </c>
      <c r="E348" s="249" t="s">
        <v>36</v>
      </c>
      <c r="F348" s="250" t="s">
        <v>1494</v>
      </c>
      <c r="G348" s="247"/>
      <c r="H348" s="251">
        <v>26.390000000000001</v>
      </c>
      <c r="I348" s="252"/>
      <c r="J348" s="247"/>
      <c r="K348" s="247"/>
      <c r="L348" s="253"/>
      <c r="M348" s="254"/>
      <c r="N348" s="255"/>
      <c r="O348" s="255"/>
      <c r="P348" s="255"/>
      <c r="Q348" s="255"/>
      <c r="R348" s="255"/>
      <c r="S348" s="255"/>
      <c r="T348" s="256"/>
      <c r="AT348" s="257" t="s">
        <v>171</v>
      </c>
      <c r="AU348" s="257" t="s">
        <v>89</v>
      </c>
      <c r="AV348" s="12" t="s">
        <v>89</v>
      </c>
      <c r="AW348" s="12" t="s">
        <v>42</v>
      </c>
      <c r="AX348" s="12" t="s">
        <v>79</v>
      </c>
      <c r="AY348" s="257" t="s">
        <v>162</v>
      </c>
    </row>
    <row r="349" s="15" customFormat="1">
      <c r="B349" s="294"/>
      <c r="C349" s="295"/>
      <c r="D349" s="248" t="s">
        <v>171</v>
      </c>
      <c r="E349" s="296" t="s">
        <v>1231</v>
      </c>
      <c r="F349" s="297" t="s">
        <v>744</v>
      </c>
      <c r="G349" s="295"/>
      <c r="H349" s="298">
        <v>26.390000000000001</v>
      </c>
      <c r="I349" s="299"/>
      <c r="J349" s="295"/>
      <c r="K349" s="295"/>
      <c r="L349" s="300"/>
      <c r="M349" s="301"/>
      <c r="N349" s="302"/>
      <c r="O349" s="302"/>
      <c r="P349" s="302"/>
      <c r="Q349" s="302"/>
      <c r="R349" s="302"/>
      <c r="S349" s="302"/>
      <c r="T349" s="303"/>
      <c r="AT349" s="304" t="s">
        <v>171</v>
      </c>
      <c r="AU349" s="304" t="s">
        <v>89</v>
      </c>
      <c r="AV349" s="15" t="s">
        <v>161</v>
      </c>
      <c r="AW349" s="15" t="s">
        <v>42</v>
      </c>
      <c r="AX349" s="15" t="s">
        <v>79</v>
      </c>
      <c r="AY349" s="304" t="s">
        <v>162</v>
      </c>
    </row>
    <row r="350" s="14" customFormat="1">
      <c r="B350" s="283"/>
      <c r="C350" s="284"/>
      <c r="D350" s="248" t="s">
        <v>171</v>
      </c>
      <c r="E350" s="285" t="s">
        <v>36</v>
      </c>
      <c r="F350" s="286" t="s">
        <v>679</v>
      </c>
      <c r="G350" s="284"/>
      <c r="H350" s="287">
        <v>66.469999999999999</v>
      </c>
      <c r="I350" s="288"/>
      <c r="J350" s="284"/>
      <c r="K350" s="284"/>
      <c r="L350" s="289"/>
      <c r="M350" s="290"/>
      <c r="N350" s="291"/>
      <c r="O350" s="291"/>
      <c r="P350" s="291"/>
      <c r="Q350" s="291"/>
      <c r="R350" s="291"/>
      <c r="S350" s="291"/>
      <c r="T350" s="292"/>
      <c r="AT350" s="293" t="s">
        <v>171</v>
      </c>
      <c r="AU350" s="293" t="s">
        <v>89</v>
      </c>
      <c r="AV350" s="14" t="s">
        <v>179</v>
      </c>
      <c r="AW350" s="14" t="s">
        <v>42</v>
      </c>
      <c r="AX350" s="14" t="s">
        <v>87</v>
      </c>
      <c r="AY350" s="293" t="s">
        <v>162</v>
      </c>
    </row>
    <row r="351" s="1" customFormat="1" ht="16.5" customHeight="1">
      <c r="B351" s="48"/>
      <c r="C351" s="235" t="s">
        <v>517</v>
      </c>
      <c r="D351" s="235" t="s">
        <v>165</v>
      </c>
      <c r="E351" s="236" t="s">
        <v>1495</v>
      </c>
      <c r="F351" s="237" t="s">
        <v>1496</v>
      </c>
      <c r="G351" s="238" t="s">
        <v>648</v>
      </c>
      <c r="H351" s="239">
        <v>129.02000000000001</v>
      </c>
      <c r="I351" s="240"/>
      <c r="J351" s="239">
        <f>ROUND(I351*H351,1)</f>
        <v>0</v>
      </c>
      <c r="K351" s="237" t="s">
        <v>239</v>
      </c>
      <c r="L351" s="74"/>
      <c r="M351" s="241" t="s">
        <v>36</v>
      </c>
      <c r="N351" s="242" t="s">
        <v>50</v>
      </c>
      <c r="O351" s="49"/>
      <c r="P351" s="243">
        <f>O351*H351</f>
        <v>0</v>
      </c>
      <c r="Q351" s="243">
        <v>0.0040181399999999999</v>
      </c>
      <c r="R351" s="243">
        <f>Q351*H351</f>
        <v>0.5184204228</v>
      </c>
      <c r="S351" s="243">
        <v>0</v>
      </c>
      <c r="T351" s="244">
        <f>S351*H351</f>
        <v>0</v>
      </c>
      <c r="AR351" s="25" t="s">
        <v>179</v>
      </c>
      <c r="AT351" s="25" t="s">
        <v>165</v>
      </c>
      <c r="AU351" s="25" t="s">
        <v>89</v>
      </c>
      <c r="AY351" s="25" t="s">
        <v>162</v>
      </c>
      <c r="BE351" s="245">
        <f>IF(N351="základní",J351,0)</f>
        <v>0</v>
      </c>
      <c r="BF351" s="245">
        <f>IF(N351="snížená",J351,0)</f>
        <v>0</v>
      </c>
      <c r="BG351" s="245">
        <f>IF(N351="zákl. přenesená",J351,0)</f>
        <v>0</v>
      </c>
      <c r="BH351" s="245">
        <f>IF(N351="sníž. přenesená",J351,0)</f>
        <v>0</v>
      </c>
      <c r="BI351" s="245">
        <f>IF(N351="nulová",J351,0)</f>
        <v>0</v>
      </c>
      <c r="BJ351" s="25" t="s">
        <v>87</v>
      </c>
      <c r="BK351" s="245">
        <f>ROUND(I351*H351,1)</f>
        <v>0</v>
      </c>
      <c r="BL351" s="25" t="s">
        <v>179</v>
      </c>
      <c r="BM351" s="25" t="s">
        <v>1497</v>
      </c>
    </row>
    <row r="352" s="12" customFormat="1">
      <c r="B352" s="246"/>
      <c r="C352" s="247"/>
      <c r="D352" s="248" t="s">
        <v>171</v>
      </c>
      <c r="E352" s="249" t="s">
        <v>36</v>
      </c>
      <c r="F352" s="250" t="s">
        <v>1498</v>
      </c>
      <c r="G352" s="247"/>
      <c r="H352" s="251">
        <v>129.02000000000001</v>
      </c>
      <c r="I352" s="252"/>
      <c r="J352" s="247"/>
      <c r="K352" s="247"/>
      <c r="L352" s="253"/>
      <c r="M352" s="254"/>
      <c r="N352" s="255"/>
      <c r="O352" s="255"/>
      <c r="P352" s="255"/>
      <c r="Q352" s="255"/>
      <c r="R352" s="255"/>
      <c r="S352" s="255"/>
      <c r="T352" s="256"/>
      <c r="AT352" s="257" t="s">
        <v>171</v>
      </c>
      <c r="AU352" s="257" t="s">
        <v>89</v>
      </c>
      <c r="AV352" s="12" t="s">
        <v>89</v>
      </c>
      <c r="AW352" s="12" t="s">
        <v>42</v>
      </c>
      <c r="AX352" s="12" t="s">
        <v>87</v>
      </c>
      <c r="AY352" s="257" t="s">
        <v>162</v>
      </c>
    </row>
    <row r="353" s="1" customFormat="1" ht="16.5" customHeight="1">
      <c r="B353" s="48"/>
      <c r="C353" s="235" t="s">
        <v>521</v>
      </c>
      <c r="D353" s="235" t="s">
        <v>165</v>
      </c>
      <c r="E353" s="236" t="s">
        <v>1137</v>
      </c>
      <c r="F353" s="237" t="s">
        <v>1138</v>
      </c>
      <c r="G353" s="238" t="s">
        <v>247</v>
      </c>
      <c r="H353" s="239">
        <v>1783.5</v>
      </c>
      <c r="I353" s="240"/>
      <c r="J353" s="239">
        <f>ROUND(I353*H353,1)</f>
        <v>0</v>
      </c>
      <c r="K353" s="237" t="s">
        <v>239</v>
      </c>
      <c r="L353" s="74"/>
      <c r="M353" s="241" t="s">
        <v>36</v>
      </c>
      <c r="N353" s="242" t="s">
        <v>50</v>
      </c>
      <c r="O353" s="49"/>
      <c r="P353" s="243">
        <f>O353*H353</f>
        <v>0</v>
      </c>
      <c r="Q353" s="243">
        <v>0.00019236000000000001</v>
      </c>
      <c r="R353" s="243">
        <f>Q353*H353</f>
        <v>0.34307406000000001</v>
      </c>
      <c r="S353" s="243">
        <v>0</v>
      </c>
      <c r="T353" s="244">
        <f>S353*H353</f>
        <v>0</v>
      </c>
      <c r="AR353" s="25" t="s">
        <v>179</v>
      </c>
      <c r="AT353" s="25" t="s">
        <v>165</v>
      </c>
      <c r="AU353" s="25" t="s">
        <v>89</v>
      </c>
      <c r="AY353" s="25" t="s">
        <v>162</v>
      </c>
      <c r="BE353" s="245">
        <f>IF(N353="základní",J353,0)</f>
        <v>0</v>
      </c>
      <c r="BF353" s="245">
        <f>IF(N353="snížená",J353,0)</f>
        <v>0</v>
      </c>
      <c r="BG353" s="245">
        <f>IF(N353="zákl. přenesená",J353,0)</f>
        <v>0</v>
      </c>
      <c r="BH353" s="245">
        <f>IF(N353="sníž. přenesená",J353,0)</f>
        <v>0</v>
      </c>
      <c r="BI353" s="245">
        <f>IF(N353="nulová",J353,0)</f>
        <v>0</v>
      </c>
      <c r="BJ353" s="25" t="s">
        <v>87</v>
      </c>
      <c r="BK353" s="245">
        <f>ROUND(I353*H353,1)</f>
        <v>0</v>
      </c>
      <c r="BL353" s="25" t="s">
        <v>179</v>
      </c>
      <c r="BM353" s="25" t="s">
        <v>1499</v>
      </c>
    </row>
    <row r="354" s="13" customFormat="1">
      <c r="B354" s="261"/>
      <c r="C354" s="262"/>
      <c r="D354" s="248" t="s">
        <v>171</v>
      </c>
      <c r="E354" s="263" t="s">
        <v>36</v>
      </c>
      <c r="F354" s="264" t="s">
        <v>776</v>
      </c>
      <c r="G354" s="262"/>
      <c r="H354" s="263" t="s">
        <v>36</v>
      </c>
      <c r="I354" s="265"/>
      <c r="J354" s="262"/>
      <c r="K354" s="262"/>
      <c r="L354" s="266"/>
      <c r="M354" s="267"/>
      <c r="N354" s="268"/>
      <c r="O354" s="268"/>
      <c r="P354" s="268"/>
      <c r="Q354" s="268"/>
      <c r="R354" s="268"/>
      <c r="S354" s="268"/>
      <c r="T354" s="269"/>
      <c r="AT354" s="270" t="s">
        <v>171</v>
      </c>
      <c r="AU354" s="270" t="s">
        <v>89</v>
      </c>
      <c r="AV354" s="13" t="s">
        <v>87</v>
      </c>
      <c r="AW354" s="13" t="s">
        <v>42</v>
      </c>
      <c r="AX354" s="13" t="s">
        <v>79</v>
      </c>
      <c r="AY354" s="270" t="s">
        <v>162</v>
      </c>
    </row>
    <row r="355" s="12" customFormat="1">
      <c r="B355" s="246"/>
      <c r="C355" s="247"/>
      <c r="D355" s="248" t="s">
        <v>171</v>
      </c>
      <c r="E355" s="249" t="s">
        <v>36</v>
      </c>
      <c r="F355" s="250" t="s">
        <v>1461</v>
      </c>
      <c r="G355" s="247"/>
      <c r="H355" s="251">
        <v>1783.5</v>
      </c>
      <c r="I355" s="252"/>
      <c r="J355" s="247"/>
      <c r="K355" s="247"/>
      <c r="L355" s="253"/>
      <c r="M355" s="254"/>
      <c r="N355" s="255"/>
      <c r="O355" s="255"/>
      <c r="P355" s="255"/>
      <c r="Q355" s="255"/>
      <c r="R355" s="255"/>
      <c r="S355" s="255"/>
      <c r="T355" s="256"/>
      <c r="AT355" s="257" t="s">
        <v>171</v>
      </c>
      <c r="AU355" s="257" t="s">
        <v>89</v>
      </c>
      <c r="AV355" s="12" t="s">
        <v>89</v>
      </c>
      <c r="AW355" s="12" t="s">
        <v>42</v>
      </c>
      <c r="AX355" s="12" t="s">
        <v>87</v>
      </c>
      <c r="AY355" s="257" t="s">
        <v>162</v>
      </c>
    </row>
    <row r="356" s="1" customFormat="1" ht="16.5" customHeight="1">
      <c r="B356" s="48"/>
      <c r="C356" s="235" t="s">
        <v>523</v>
      </c>
      <c r="D356" s="235" t="s">
        <v>165</v>
      </c>
      <c r="E356" s="236" t="s">
        <v>1144</v>
      </c>
      <c r="F356" s="237" t="s">
        <v>1145</v>
      </c>
      <c r="G356" s="238" t="s">
        <v>247</v>
      </c>
      <c r="H356" s="239">
        <v>565.5</v>
      </c>
      <c r="I356" s="240"/>
      <c r="J356" s="239">
        <f>ROUND(I356*H356,1)</f>
        <v>0</v>
      </c>
      <c r="K356" s="237" t="s">
        <v>239</v>
      </c>
      <c r="L356" s="74"/>
      <c r="M356" s="241" t="s">
        <v>36</v>
      </c>
      <c r="N356" s="242" t="s">
        <v>50</v>
      </c>
      <c r="O356" s="49"/>
      <c r="P356" s="243">
        <f>O356*H356</f>
        <v>0</v>
      </c>
      <c r="Q356" s="243">
        <v>9.4500000000000007E-05</v>
      </c>
      <c r="R356" s="243">
        <f>Q356*H356</f>
        <v>0.053439750000000001</v>
      </c>
      <c r="S356" s="243">
        <v>0</v>
      </c>
      <c r="T356" s="244">
        <f>S356*H356</f>
        <v>0</v>
      </c>
      <c r="AR356" s="25" t="s">
        <v>179</v>
      </c>
      <c r="AT356" s="25" t="s">
        <v>165</v>
      </c>
      <c r="AU356" s="25" t="s">
        <v>89</v>
      </c>
      <c r="AY356" s="25" t="s">
        <v>162</v>
      </c>
      <c r="BE356" s="245">
        <f>IF(N356="základní",J356,0)</f>
        <v>0</v>
      </c>
      <c r="BF356" s="245">
        <f>IF(N356="snížená",J356,0)</f>
        <v>0</v>
      </c>
      <c r="BG356" s="245">
        <f>IF(N356="zákl. přenesená",J356,0)</f>
        <v>0</v>
      </c>
      <c r="BH356" s="245">
        <f>IF(N356="sníž. přenesená",J356,0)</f>
        <v>0</v>
      </c>
      <c r="BI356" s="245">
        <f>IF(N356="nulová",J356,0)</f>
        <v>0</v>
      </c>
      <c r="BJ356" s="25" t="s">
        <v>87</v>
      </c>
      <c r="BK356" s="245">
        <f>ROUND(I356*H356,1)</f>
        <v>0</v>
      </c>
      <c r="BL356" s="25" t="s">
        <v>179</v>
      </c>
      <c r="BM356" s="25" t="s">
        <v>1500</v>
      </c>
    </row>
    <row r="357" s="12" customFormat="1">
      <c r="B357" s="246"/>
      <c r="C357" s="247"/>
      <c r="D357" s="248" t="s">
        <v>171</v>
      </c>
      <c r="E357" s="249" t="s">
        <v>36</v>
      </c>
      <c r="F357" s="250" t="s">
        <v>1501</v>
      </c>
      <c r="G357" s="247"/>
      <c r="H357" s="251">
        <v>565.5</v>
      </c>
      <c r="I357" s="252"/>
      <c r="J357" s="247"/>
      <c r="K357" s="247"/>
      <c r="L357" s="253"/>
      <c r="M357" s="254"/>
      <c r="N357" s="255"/>
      <c r="O357" s="255"/>
      <c r="P357" s="255"/>
      <c r="Q357" s="255"/>
      <c r="R357" s="255"/>
      <c r="S357" s="255"/>
      <c r="T357" s="256"/>
      <c r="AT357" s="257" t="s">
        <v>171</v>
      </c>
      <c r="AU357" s="257" t="s">
        <v>89</v>
      </c>
      <c r="AV357" s="12" t="s">
        <v>89</v>
      </c>
      <c r="AW357" s="12" t="s">
        <v>42</v>
      </c>
      <c r="AX357" s="12" t="s">
        <v>87</v>
      </c>
      <c r="AY357" s="257" t="s">
        <v>162</v>
      </c>
    </row>
    <row r="358" s="1" customFormat="1" ht="25.5" customHeight="1">
      <c r="B358" s="48"/>
      <c r="C358" s="235" t="s">
        <v>527</v>
      </c>
      <c r="D358" s="235" t="s">
        <v>165</v>
      </c>
      <c r="E358" s="236" t="s">
        <v>1147</v>
      </c>
      <c r="F358" s="237" t="s">
        <v>1148</v>
      </c>
      <c r="G358" s="238" t="s">
        <v>174</v>
      </c>
      <c r="H358" s="239">
        <v>36</v>
      </c>
      <c r="I358" s="240"/>
      <c r="J358" s="239">
        <f>ROUND(I358*H358,1)</f>
        <v>0</v>
      </c>
      <c r="K358" s="237" t="s">
        <v>239</v>
      </c>
      <c r="L358" s="74"/>
      <c r="M358" s="241" t="s">
        <v>36</v>
      </c>
      <c r="N358" s="242" t="s">
        <v>50</v>
      </c>
      <c r="O358" s="49"/>
      <c r="P358" s="243">
        <f>O358*H358</f>
        <v>0</v>
      </c>
      <c r="Q358" s="243">
        <v>8.3999999999999995E-05</v>
      </c>
      <c r="R358" s="243">
        <f>Q358*H358</f>
        <v>0.0030239999999999998</v>
      </c>
      <c r="S358" s="243">
        <v>0</v>
      </c>
      <c r="T358" s="244">
        <f>S358*H358</f>
        <v>0</v>
      </c>
      <c r="AR358" s="25" t="s">
        <v>179</v>
      </c>
      <c r="AT358" s="25" t="s">
        <v>165</v>
      </c>
      <c r="AU358" s="25" t="s">
        <v>89</v>
      </c>
      <c r="AY358" s="25" t="s">
        <v>162</v>
      </c>
      <c r="BE358" s="245">
        <f>IF(N358="základní",J358,0)</f>
        <v>0</v>
      </c>
      <c r="BF358" s="245">
        <f>IF(N358="snížená",J358,0)</f>
        <v>0</v>
      </c>
      <c r="BG358" s="245">
        <f>IF(N358="zákl. přenesená",J358,0)</f>
        <v>0</v>
      </c>
      <c r="BH358" s="245">
        <f>IF(N358="sníž. přenesená",J358,0)</f>
        <v>0</v>
      </c>
      <c r="BI358" s="245">
        <f>IF(N358="nulová",J358,0)</f>
        <v>0</v>
      </c>
      <c r="BJ358" s="25" t="s">
        <v>87</v>
      </c>
      <c r="BK358" s="245">
        <f>ROUND(I358*H358,1)</f>
        <v>0</v>
      </c>
      <c r="BL358" s="25" t="s">
        <v>179</v>
      </c>
      <c r="BM358" s="25" t="s">
        <v>1502</v>
      </c>
    </row>
    <row r="359" s="13" customFormat="1">
      <c r="B359" s="261"/>
      <c r="C359" s="262"/>
      <c r="D359" s="248" t="s">
        <v>171</v>
      </c>
      <c r="E359" s="263" t="s">
        <v>36</v>
      </c>
      <c r="F359" s="264" t="s">
        <v>776</v>
      </c>
      <c r="G359" s="262"/>
      <c r="H359" s="263" t="s">
        <v>36</v>
      </c>
      <c r="I359" s="265"/>
      <c r="J359" s="262"/>
      <c r="K359" s="262"/>
      <c r="L359" s="266"/>
      <c r="M359" s="267"/>
      <c r="N359" s="268"/>
      <c r="O359" s="268"/>
      <c r="P359" s="268"/>
      <c r="Q359" s="268"/>
      <c r="R359" s="268"/>
      <c r="S359" s="268"/>
      <c r="T359" s="269"/>
      <c r="AT359" s="270" t="s">
        <v>171</v>
      </c>
      <c r="AU359" s="270" t="s">
        <v>89</v>
      </c>
      <c r="AV359" s="13" t="s">
        <v>87</v>
      </c>
      <c r="AW359" s="13" t="s">
        <v>42</v>
      </c>
      <c r="AX359" s="13" t="s">
        <v>79</v>
      </c>
      <c r="AY359" s="270" t="s">
        <v>162</v>
      </c>
    </row>
    <row r="360" s="12" customFormat="1">
      <c r="B360" s="246"/>
      <c r="C360" s="247"/>
      <c r="D360" s="248" t="s">
        <v>171</v>
      </c>
      <c r="E360" s="249" t="s">
        <v>36</v>
      </c>
      <c r="F360" s="250" t="s">
        <v>1503</v>
      </c>
      <c r="G360" s="247"/>
      <c r="H360" s="251">
        <v>36</v>
      </c>
      <c r="I360" s="252"/>
      <c r="J360" s="247"/>
      <c r="K360" s="247"/>
      <c r="L360" s="253"/>
      <c r="M360" s="254"/>
      <c r="N360" s="255"/>
      <c r="O360" s="255"/>
      <c r="P360" s="255"/>
      <c r="Q360" s="255"/>
      <c r="R360" s="255"/>
      <c r="S360" s="255"/>
      <c r="T360" s="256"/>
      <c r="AT360" s="257" t="s">
        <v>171</v>
      </c>
      <c r="AU360" s="257" t="s">
        <v>89</v>
      </c>
      <c r="AV360" s="12" t="s">
        <v>89</v>
      </c>
      <c r="AW360" s="12" t="s">
        <v>42</v>
      </c>
      <c r="AX360" s="12" t="s">
        <v>87</v>
      </c>
      <c r="AY360" s="257" t="s">
        <v>162</v>
      </c>
    </row>
    <row r="361" s="1" customFormat="1" ht="25.5" customHeight="1">
      <c r="B361" s="48"/>
      <c r="C361" s="235" t="s">
        <v>531</v>
      </c>
      <c r="D361" s="235" t="s">
        <v>165</v>
      </c>
      <c r="E361" s="236" t="s">
        <v>1504</v>
      </c>
      <c r="F361" s="237" t="s">
        <v>1505</v>
      </c>
      <c r="G361" s="238" t="s">
        <v>174</v>
      </c>
      <c r="H361" s="239">
        <v>18</v>
      </c>
      <c r="I361" s="240"/>
      <c r="J361" s="239">
        <f>ROUND(I361*H361,1)</f>
        <v>0</v>
      </c>
      <c r="K361" s="237" t="s">
        <v>239</v>
      </c>
      <c r="L361" s="74"/>
      <c r="M361" s="241" t="s">
        <v>36</v>
      </c>
      <c r="N361" s="242" t="s">
        <v>50</v>
      </c>
      <c r="O361" s="49"/>
      <c r="P361" s="243">
        <f>O361*H361</f>
        <v>0</v>
      </c>
      <c r="Q361" s="243">
        <v>0.00017000000000000001</v>
      </c>
      <c r="R361" s="243">
        <f>Q361*H361</f>
        <v>0.0030600000000000002</v>
      </c>
      <c r="S361" s="243">
        <v>0</v>
      </c>
      <c r="T361" s="244">
        <f>S361*H361</f>
        <v>0</v>
      </c>
      <c r="AR361" s="25" t="s">
        <v>179</v>
      </c>
      <c r="AT361" s="25" t="s">
        <v>165</v>
      </c>
      <c r="AU361" s="25" t="s">
        <v>89</v>
      </c>
      <c r="AY361" s="25" t="s">
        <v>162</v>
      </c>
      <c r="BE361" s="245">
        <f>IF(N361="základní",J361,0)</f>
        <v>0</v>
      </c>
      <c r="BF361" s="245">
        <f>IF(N361="snížená",J361,0)</f>
        <v>0</v>
      </c>
      <c r="BG361" s="245">
        <f>IF(N361="zákl. přenesená",J361,0)</f>
        <v>0</v>
      </c>
      <c r="BH361" s="245">
        <f>IF(N361="sníž. přenesená",J361,0)</f>
        <v>0</v>
      </c>
      <c r="BI361" s="245">
        <f>IF(N361="nulová",J361,0)</f>
        <v>0</v>
      </c>
      <c r="BJ361" s="25" t="s">
        <v>87</v>
      </c>
      <c r="BK361" s="245">
        <f>ROUND(I361*H361,1)</f>
        <v>0</v>
      </c>
      <c r="BL361" s="25" t="s">
        <v>179</v>
      </c>
      <c r="BM361" s="25" t="s">
        <v>1506</v>
      </c>
    </row>
    <row r="362" s="13" customFormat="1">
      <c r="B362" s="261"/>
      <c r="C362" s="262"/>
      <c r="D362" s="248" t="s">
        <v>171</v>
      </c>
      <c r="E362" s="263" t="s">
        <v>36</v>
      </c>
      <c r="F362" s="264" t="s">
        <v>776</v>
      </c>
      <c r="G362" s="262"/>
      <c r="H362" s="263" t="s">
        <v>36</v>
      </c>
      <c r="I362" s="265"/>
      <c r="J362" s="262"/>
      <c r="K362" s="262"/>
      <c r="L362" s="266"/>
      <c r="M362" s="267"/>
      <c r="N362" s="268"/>
      <c r="O362" s="268"/>
      <c r="P362" s="268"/>
      <c r="Q362" s="268"/>
      <c r="R362" s="268"/>
      <c r="S362" s="268"/>
      <c r="T362" s="269"/>
      <c r="AT362" s="270" t="s">
        <v>171</v>
      </c>
      <c r="AU362" s="270" t="s">
        <v>89</v>
      </c>
      <c r="AV362" s="13" t="s">
        <v>87</v>
      </c>
      <c r="AW362" s="13" t="s">
        <v>42</v>
      </c>
      <c r="AX362" s="13" t="s">
        <v>79</v>
      </c>
      <c r="AY362" s="270" t="s">
        <v>162</v>
      </c>
    </row>
    <row r="363" s="12" customFormat="1">
      <c r="B363" s="246"/>
      <c r="C363" s="247"/>
      <c r="D363" s="248" t="s">
        <v>171</v>
      </c>
      <c r="E363" s="249" t="s">
        <v>36</v>
      </c>
      <c r="F363" s="250" t="s">
        <v>1507</v>
      </c>
      <c r="G363" s="247"/>
      <c r="H363" s="251">
        <v>18</v>
      </c>
      <c r="I363" s="252"/>
      <c r="J363" s="247"/>
      <c r="K363" s="247"/>
      <c r="L363" s="253"/>
      <c r="M363" s="254"/>
      <c r="N363" s="255"/>
      <c r="O363" s="255"/>
      <c r="P363" s="255"/>
      <c r="Q363" s="255"/>
      <c r="R363" s="255"/>
      <c r="S363" s="255"/>
      <c r="T363" s="256"/>
      <c r="AT363" s="257" t="s">
        <v>171</v>
      </c>
      <c r="AU363" s="257" t="s">
        <v>89</v>
      </c>
      <c r="AV363" s="12" t="s">
        <v>89</v>
      </c>
      <c r="AW363" s="12" t="s">
        <v>42</v>
      </c>
      <c r="AX363" s="12" t="s">
        <v>87</v>
      </c>
      <c r="AY363" s="257" t="s">
        <v>162</v>
      </c>
    </row>
    <row r="364" s="11" customFormat="1" ht="29.88" customHeight="1">
      <c r="B364" s="219"/>
      <c r="C364" s="220"/>
      <c r="D364" s="221" t="s">
        <v>78</v>
      </c>
      <c r="E364" s="233" t="s">
        <v>199</v>
      </c>
      <c r="F364" s="233" t="s">
        <v>236</v>
      </c>
      <c r="G364" s="220"/>
      <c r="H364" s="220"/>
      <c r="I364" s="223"/>
      <c r="J364" s="234">
        <f>BK364</f>
        <v>0</v>
      </c>
      <c r="K364" s="220"/>
      <c r="L364" s="225"/>
      <c r="M364" s="226"/>
      <c r="N364" s="227"/>
      <c r="O364" s="227"/>
      <c r="P364" s="228">
        <f>SUM(P365:P369)</f>
        <v>0</v>
      </c>
      <c r="Q364" s="227"/>
      <c r="R364" s="228">
        <f>SUM(R365:R369)</f>
        <v>0</v>
      </c>
      <c r="S364" s="227"/>
      <c r="T364" s="229">
        <f>SUM(T365:T369)</f>
        <v>0</v>
      </c>
      <c r="AR364" s="230" t="s">
        <v>87</v>
      </c>
      <c r="AT364" s="231" t="s">
        <v>78</v>
      </c>
      <c r="AU364" s="231" t="s">
        <v>87</v>
      </c>
      <c r="AY364" s="230" t="s">
        <v>162</v>
      </c>
      <c r="BK364" s="232">
        <f>SUM(BK365:BK369)</f>
        <v>0</v>
      </c>
    </row>
    <row r="365" s="1" customFormat="1" ht="25.5" customHeight="1">
      <c r="B365" s="48"/>
      <c r="C365" s="235" t="s">
        <v>535</v>
      </c>
      <c r="D365" s="235" t="s">
        <v>165</v>
      </c>
      <c r="E365" s="236" t="s">
        <v>1508</v>
      </c>
      <c r="F365" s="237" t="s">
        <v>1509</v>
      </c>
      <c r="G365" s="238" t="s">
        <v>614</v>
      </c>
      <c r="H365" s="239">
        <v>113.59999999999999</v>
      </c>
      <c r="I365" s="240"/>
      <c r="J365" s="239">
        <f>ROUND(I365*H365,1)</f>
        <v>0</v>
      </c>
      <c r="K365" s="237" t="s">
        <v>239</v>
      </c>
      <c r="L365" s="74"/>
      <c r="M365" s="241" t="s">
        <v>36</v>
      </c>
      <c r="N365" s="242" t="s">
        <v>50</v>
      </c>
      <c r="O365" s="49"/>
      <c r="P365" s="243">
        <f>O365*H365</f>
        <v>0</v>
      </c>
      <c r="Q365" s="243">
        <v>0</v>
      </c>
      <c r="R365" s="243">
        <f>Q365*H365</f>
        <v>0</v>
      </c>
      <c r="S365" s="243">
        <v>0</v>
      </c>
      <c r="T365" s="244">
        <f>S365*H365</f>
        <v>0</v>
      </c>
      <c r="AR365" s="25" t="s">
        <v>179</v>
      </c>
      <c r="AT365" s="25" t="s">
        <v>165</v>
      </c>
      <c r="AU365" s="25" t="s">
        <v>89</v>
      </c>
      <c r="AY365" s="25" t="s">
        <v>162</v>
      </c>
      <c r="BE365" s="245">
        <f>IF(N365="základní",J365,0)</f>
        <v>0</v>
      </c>
      <c r="BF365" s="245">
        <f>IF(N365="snížená",J365,0)</f>
        <v>0</v>
      </c>
      <c r="BG365" s="245">
        <f>IF(N365="zákl. přenesená",J365,0)</f>
        <v>0</v>
      </c>
      <c r="BH365" s="245">
        <f>IF(N365="sníž. přenesená",J365,0)</f>
        <v>0</v>
      </c>
      <c r="BI365" s="245">
        <f>IF(N365="nulová",J365,0)</f>
        <v>0</v>
      </c>
      <c r="BJ365" s="25" t="s">
        <v>87</v>
      </c>
      <c r="BK365" s="245">
        <f>ROUND(I365*H365,1)</f>
        <v>0</v>
      </c>
      <c r="BL365" s="25" t="s">
        <v>179</v>
      </c>
      <c r="BM365" s="25" t="s">
        <v>1510</v>
      </c>
    </row>
    <row r="366" s="13" customFormat="1">
      <c r="B366" s="261"/>
      <c r="C366" s="262"/>
      <c r="D366" s="248" t="s">
        <v>171</v>
      </c>
      <c r="E366" s="263" t="s">
        <v>36</v>
      </c>
      <c r="F366" s="264" t="s">
        <v>1439</v>
      </c>
      <c r="G366" s="262"/>
      <c r="H366" s="263" t="s">
        <v>36</v>
      </c>
      <c r="I366" s="265"/>
      <c r="J366" s="262"/>
      <c r="K366" s="262"/>
      <c r="L366" s="266"/>
      <c r="M366" s="267"/>
      <c r="N366" s="268"/>
      <c r="O366" s="268"/>
      <c r="P366" s="268"/>
      <c r="Q366" s="268"/>
      <c r="R366" s="268"/>
      <c r="S366" s="268"/>
      <c r="T366" s="269"/>
      <c r="AT366" s="270" t="s">
        <v>171</v>
      </c>
      <c r="AU366" s="270" t="s">
        <v>89</v>
      </c>
      <c r="AV366" s="13" t="s">
        <v>87</v>
      </c>
      <c r="AW366" s="13" t="s">
        <v>42</v>
      </c>
      <c r="AX366" s="13" t="s">
        <v>79</v>
      </c>
      <c r="AY366" s="270" t="s">
        <v>162</v>
      </c>
    </row>
    <row r="367" s="12" customFormat="1">
      <c r="B367" s="246"/>
      <c r="C367" s="247"/>
      <c r="D367" s="248" t="s">
        <v>171</v>
      </c>
      <c r="E367" s="249" t="s">
        <v>36</v>
      </c>
      <c r="F367" s="250" t="s">
        <v>1511</v>
      </c>
      <c r="G367" s="247"/>
      <c r="H367" s="251">
        <v>113.59999999999999</v>
      </c>
      <c r="I367" s="252"/>
      <c r="J367" s="247"/>
      <c r="K367" s="247"/>
      <c r="L367" s="253"/>
      <c r="M367" s="254"/>
      <c r="N367" s="255"/>
      <c r="O367" s="255"/>
      <c r="P367" s="255"/>
      <c r="Q367" s="255"/>
      <c r="R367" s="255"/>
      <c r="S367" s="255"/>
      <c r="T367" s="256"/>
      <c r="AT367" s="257" t="s">
        <v>171</v>
      </c>
      <c r="AU367" s="257" t="s">
        <v>89</v>
      </c>
      <c r="AV367" s="12" t="s">
        <v>89</v>
      </c>
      <c r="AW367" s="12" t="s">
        <v>42</v>
      </c>
      <c r="AX367" s="12" t="s">
        <v>87</v>
      </c>
      <c r="AY367" s="257" t="s">
        <v>162</v>
      </c>
    </row>
    <row r="368" s="1" customFormat="1" ht="38.25" customHeight="1">
      <c r="B368" s="48"/>
      <c r="C368" s="235" t="s">
        <v>539</v>
      </c>
      <c r="D368" s="235" t="s">
        <v>165</v>
      </c>
      <c r="E368" s="236" t="s">
        <v>1512</v>
      </c>
      <c r="F368" s="237" t="s">
        <v>1513</v>
      </c>
      <c r="G368" s="238" t="s">
        <v>648</v>
      </c>
      <c r="H368" s="239">
        <v>386.75999999999999</v>
      </c>
      <c r="I368" s="240"/>
      <c r="J368" s="239">
        <f>ROUND(I368*H368,1)</f>
        <v>0</v>
      </c>
      <c r="K368" s="237" t="s">
        <v>239</v>
      </c>
      <c r="L368" s="74"/>
      <c r="M368" s="241" t="s">
        <v>36</v>
      </c>
      <c r="N368" s="242" t="s">
        <v>50</v>
      </c>
      <c r="O368" s="49"/>
      <c r="P368" s="243">
        <f>O368*H368</f>
        <v>0</v>
      </c>
      <c r="Q368" s="243">
        <v>0</v>
      </c>
      <c r="R368" s="243">
        <f>Q368*H368</f>
        <v>0</v>
      </c>
      <c r="S368" s="243">
        <v>0</v>
      </c>
      <c r="T368" s="244">
        <f>S368*H368</f>
        <v>0</v>
      </c>
      <c r="AR368" s="25" t="s">
        <v>179</v>
      </c>
      <c r="AT368" s="25" t="s">
        <v>165</v>
      </c>
      <c r="AU368" s="25" t="s">
        <v>89</v>
      </c>
      <c r="AY368" s="25" t="s">
        <v>162</v>
      </c>
      <c r="BE368" s="245">
        <f>IF(N368="základní",J368,0)</f>
        <v>0</v>
      </c>
      <c r="BF368" s="245">
        <f>IF(N368="snížená",J368,0)</f>
        <v>0</v>
      </c>
      <c r="BG368" s="245">
        <f>IF(N368="zákl. přenesená",J368,0)</f>
        <v>0</v>
      </c>
      <c r="BH368" s="245">
        <f>IF(N368="sníž. přenesená",J368,0)</f>
        <v>0</v>
      </c>
      <c r="BI368" s="245">
        <f>IF(N368="nulová",J368,0)</f>
        <v>0</v>
      </c>
      <c r="BJ368" s="25" t="s">
        <v>87</v>
      </c>
      <c r="BK368" s="245">
        <f>ROUND(I368*H368,1)</f>
        <v>0</v>
      </c>
      <c r="BL368" s="25" t="s">
        <v>179</v>
      </c>
      <c r="BM368" s="25" t="s">
        <v>1514</v>
      </c>
    </row>
    <row r="369" s="12" customFormat="1">
      <c r="B369" s="246"/>
      <c r="C369" s="247"/>
      <c r="D369" s="248" t="s">
        <v>171</v>
      </c>
      <c r="E369" s="249" t="s">
        <v>36</v>
      </c>
      <c r="F369" s="250" t="s">
        <v>1220</v>
      </c>
      <c r="G369" s="247"/>
      <c r="H369" s="251">
        <v>386.75999999999999</v>
      </c>
      <c r="I369" s="252"/>
      <c r="J369" s="247"/>
      <c r="K369" s="247"/>
      <c r="L369" s="253"/>
      <c r="M369" s="254"/>
      <c r="N369" s="255"/>
      <c r="O369" s="255"/>
      <c r="P369" s="255"/>
      <c r="Q369" s="255"/>
      <c r="R369" s="255"/>
      <c r="S369" s="255"/>
      <c r="T369" s="256"/>
      <c r="AT369" s="257" t="s">
        <v>171</v>
      </c>
      <c r="AU369" s="257" t="s">
        <v>89</v>
      </c>
      <c r="AV369" s="12" t="s">
        <v>89</v>
      </c>
      <c r="AW369" s="12" t="s">
        <v>42</v>
      </c>
      <c r="AX369" s="12" t="s">
        <v>87</v>
      </c>
      <c r="AY369" s="257" t="s">
        <v>162</v>
      </c>
    </row>
    <row r="370" s="11" customFormat="1" ht="29.88" customHeight="1">
      <c r="B370" s="219"/>
      <c r="C370" s="220"/>
      <c r="D370" s="221" t="s">
        <v>78</v>
      </c>
      <c r="E370" s="233" t="s">
        <v>1176</v>
      </c>
      <c r="F370" s="233" t="s">
        <v>1177</v>
      </c>
      <c r="G370" s="220"/>
      <c r="H370" s="220"/>
      <c r="I370" s="223"/>
      <c r="J370" s="234">
        <f>BK370</f>
        <v>0</v>
      </c>
      <c r="K370" s="220"/>
      <c r="L370" s="225"/>
      <c r="M370" s="226"/>
      <c r="N370" s="227"/>
      <c r="O370" s="227"/>
      <c r="P370" s="228">
        <f>SUM(P371:P381)</f>
        <v>0</v>
      </c>
      <c r="Q370" s="227"/>
      <c r="R370" s="228">
        <f>SUM(R371:R381)</f>
        <v>0</v>
      </c>
      <c r="S370" s="227"/>
      <c r="T370" s="229">
        <f>SUM(T371:T381)</f>
        <v>0</v>
      </c>
      <c r="AR370" s="230" t="s">
        <v>87</v>
      </c>
      <c r="AT370" s="231" t="s">
        <v>78</v>
      </c>
      <c r="AU370" s="231" t="s">
        <v>87</v>
      </c>
      <c r="AY370" s="230" t="s">
        <v>162</v>
      </c>
      <c r="BK370" s="232">
        <f>SUM(BK371:BK381)</f>
        <v>0</v>
      </c>
    </row>
    <row r="371" s="1" customFormat="1" ht="25.5" customHeight="1">
      <c r="B371" s="48"/>
      <c r="C371" s="235" t="s">
        <v>543</v>
      </c>
      <c r="D371" s="235" t="s">
        <v>165</v>
      </c>
      <c r="E371" s="236" t="s">
        <v>1515</v>
      </c>
      <c r="F371" s="237" t="s">
        <v>1516</v>
      </c>
      <c r="G371" s="238" t="s">
        <v>845</v>
      </c>
      <c r="H371" s="239">
        <v>114.09</v>
      </c>
      <c r="I371" s="240"/>
      <c r="J371" s="239">
        <f>ROUND(I371*H371,1)</f>
        <v>0</v>
      </c>
      <c r="K371" s="237" t="s">
        <v>239</v>
      </c>
      <c r="L371" s="74"/>
      <c r="M371" s="241" t="s">
        <v>36</v>
      </c>
      <c r="N371" s="242" t="s">
        <v>50</v>
      </c>
      <c r="O371" s="49"/>
      <c r="P371" s="243">
        <f>O371*H371</f>
        <v>0</v>
      </c>
      <c r="Q371" s="243">
        <v>0</v>
      </c>
      <c r="R371" s="243">
        <f>Q371*H371</f>
        <v>0</v>
      </c>
      <c r="S371" s="243">
        <v>0</v>
      </c>
      <c r="T371" s="244">
        <f>S371*H371</f>
        <v>0</v>
      </c>
      <c r="AR371" s="25" t="s">
        <v>179</v>
      </c>
      <c r="AT371" s="25" t="s">
        <v>165</v>
      </c>
      <c r="AU371" s="25" t="s">
        <v>89</v>
      </c>
      <c r="AY371" s="25" t="s">
        <v>162</v>
      </c>
      <c r="BE371" s="245">
        <f>IF(N371="základní",J371,0)</f>
        <v>0</v>
      </c>
      <c r="BF371" s="245">
        <f>IF(N371="snížená",J371,0)</f>
        <v>0</v>
      </c>
      <c r="BG371" s="245">
        <f>IF(N371="zákl. přenesená",J371,0)</f>
        <v>0</v>
      </c>
      <c r="BH371" s="245">
        <f>IF(N371="sníž. přenesená",J371,0)</f>
        <v>0</v>
      </c>
      <c r="BI371" s="245">
        <f>IF(N371="nulová",J371,0)</f>
        <v>0</v>
      </c>
      <c r="BJ371" s="25" t="s">
        <v>87</v>
      </c>
      <c r="BK371" s="245">
        <f>ROUND(I371*H371,1)</f>
        <v>0</v>
      </c>
      <c r="BL371" s="25" t="s">
        <v>179</v>
      </c>
      <c r="BM371" s="25" t="s">
        <v>1517</v>
      </c>
    </row>
    <row r="372" s="12" customFormat="1">
      <c r="B372" s="246"/>
      <c r="C372" s="247"/>
      <c r="D372" s="248" t="s">
        <v>171</v>
      </c>
      <c r="E372" s="249" t="s">
        <v>36</v>
      </c>
      <c r="F372" s="250" t="s">
        <v>1518</v>
      </c>
      <c r="G372" s="247"/>
      <c r="H372" s="251">
        <v>114.09</v>
      </c>
      <c r="I372" s="252"/>
      <c r="J372" s="247"/>
      <c r="K372" s="247"/>
      <c r="L372" s="253"/>
      <c r="M372" s="254"/>
      <c r="N372" s="255"/>
      <c r="O372" s="255"/>
      <c r="P372" s="255"/>
      <c r="Q372" s="255"/>
      <c r="R372" s="255"/>
      <c r="S372" s="255"/>
      <c r="T372" s="256"/>
      <c r="AT372" s="257" t="s">
        <v>171</v>
      </c>
      <c r="AU372" s="257" t="s">
        <v>89</v>
      </c>
      <c r="AV372" s="12" t="s">
        <v>89</v>
      </c>
      <c r="AW372" s="12" t="s">
        <v>42</v>
      </c>
      <c r="AX372" s="12" t="s">
        <v>87</v>
      </c>
      <c r="AY372" s="257" t="s">
        <v>162</v>
      </c>
    </row>
    <row r="373" s="1" customFormat="1" ht="25.5" customHeight="1">
      <c r="B373" s="48"/>
      <c r="C373" s="235" t="s">
        <v>547</v>
      </c>
      <c r="D373" s="235" t="s">
        <v>165</v>
      </c>
      <c r="E373" s="236" t="s">
        <v>1179</v>
      </c>
      <c r="F373" s="237" t="s">
        <v>1180</v>
      </c>
      <c r="G373" s="238" t="s">
        <v>845</v>
      </c>
      <c r="H373" s="239">
        <v>164.75</v>
      </c>
      <c r="I373" s="240"/>
      <c r="J373" s="239">
        <f>ROUND(I373*H373,1)</f>
        <v>0</v>
      </c>
      <c r="K373" s="237" t="s">
        <v>239</v>
      </c>
      <c r="L373" s="74"/>
      <c r="M373" s="241" t="s">
        <v>36</v>
      </c>
      <c r="N373" s="242" t="s">
        <v>50</v>
      </c>
      <c r="O373" s="49"/>
      <c r="P373" s="243">
        <f>O373*H373</f>
        <v>0</v>
      </c>
      <c r="Q373" s="243">
        <v>0</v>
      </c>
      <c r="R373" s="243">
        <f>Q373*H373</f>
        <v>0</v>
      </c>
      <c r="S373" s="243">
        <v>0</v>
      </c>
      <c r="T373" s="244">
        <f>S373*H373</f>
        <v>0</v>
      </c>
      <c r="AR373" s="25" t="s">
        <v>179</v>
      </c>
      <c r="AT373" s="25" t="s">
        <v>165</v>
      </c>
      <c r="AU373" s="25" t="s">
        <v>89</v>
      </c>
      <c r="AY373" s="25" t="s">
        <v>162</v>
      </c>
      <c r="BE373" s="245">
        <f>IF(N373="základní",J373,0)</f>
        <v>0</v>
      </c>
      <c r="BF373" s="245">
        <f>IF(N373="snížená",J373,0)</f>
        <v>0</v>
      </c>
      <c r="BG373" s="245">
        <f>IF(N373="zákl. přenesená",J373,0)</f>
        <v>0</v>
      </c>
      <c r="BH373" s="245">
        <f>IF(N373="sníž. přenesená",J373,0)</f>
        <v>0</v>
      </c>
      <c r="BI373" s="245">
        <f>IF(N373="nulová",J373,0)</f>
        <v>0</v>
      </c>
      <c r="BJ373" s="25" t="s">
        <v>87</v>
      </c>
      <c r="BK373" s="245">
        <f>ROUND(I373*H373,1)</f>
        <v>0</v>
      </c>
      <c r="BL373" s="25" t="s">
        <v>179</v>
      </c>
      <c r="BM373" s="25" t="s">
        <v>1519</v>
      </c>
    </row>
    <row r="374" s="12" customFormat="1">
      <c r="B374" s="246"/>
      <c r="C374" s="247"/>
      <c r="D374" s="248" t="s">
        <v>171</v>
      </c>
      <c r="E374" s="249" t="s">
        <v>36</v>
      </c>
      <c r="F374" s="250" t="s">
        <v>1520</v>
      </c>
      <c r="G374" s="247"/>
      <c r="H374" s="251">
        <v>164.75</v>
      </c>
      <c r="I374" s="252"/>
      <c r="J374" s="247"/>
      <c r="K374" s="247"/>
      <c r="L374" s="253"/>
      <c r="M374" s="254"/>
      <c r="N374" s="255"/>
      <c r="O374" s="255"/>
      <c r="P374" s="255"/>
      <c r="Q374" s="255"/>
      <c r="R374" s="255"/>
      <c r="S374" s="255"/>
      <c r="T374" s="256"/>
      <c r="AT374" s="257" t="s">
        <v>171</v>
      </c>
      <c r="AU374" s="257" t="s">
        <v>89</v>
      </c>
      <c r="AV374" s="12" t="s">
        <v>89</v>
      </c>
      <c r="AW374" s="12" t="s">
        <v>42</v>
      </c>
      <c r="AX374" s="12" t="s">
        <v>87</v>
      </c>
      <c r="AY374" s="257" t="s">
        <v>162</v>
      </c>
    </row>
    <row r="375" s="1" customFormat="1" ht="25.5" customHeight="1">
      <c r="B375" s="48"/>
      <c r="C375" s="235" t="s">
        <v>551</v>
      </c>
      <c r="D375" s="235" t="s">
        <v>165</v>
      </c>
      <c r="E375" s="236" t="s">
        <v>1183</v>
      </c>
      <c r="F375" s="237" t="s">
        <v>1184</v>
      </c>
      <c r="G375" s="238" t="s">
        <v>845</v>
      </c>
      <c r="H375" s="239">
        <v>1482.75</v>
      </c>
      <c r="I375" s="240"/>
      <c r="J375" s="239">
        <f>ROUND(I375*H375,1)</f>
        <v>0</v>
      </c>
      <c r="K375" s="237" t="s">
        <v>239</v>
      </c>
      <c r="L375" s="74"/>
      <c r="M375" s="241" t="s">
        <v>36</v>
      </c>
      <c r="N375" s="242" t="s">
        <v>50</v>
      </c>
      <c r="O375" s="49"/>
      <c r="P375" s="243">
        <f>O375*H375</f>
        <v>0</v>
      </c>
      <c r="Q375" s="243">
        <v>0</v>
      </c>
      <c r="R375" s="243">
        <f>Q375*H375</f>
        <v>0</v>
      </c>
      <c r="S375" s="243">
        <v>0</v>
      </c>
      <c r="T375" s="244">
        <f>S375*H375</f>
        <v>0</v>
      </c>
      <c r="AR375" s="25" t="s">
        <v>179</v>
      </c>
      <c r="AT375" s="25" t="s">
        <v>165</v>
      </c>
      <c r="AU375" s="25" t="s">
        <v>89</v>
      </c>
      <c r="AY375" s="25" t="s">
        <v>162</v>
      </c>
      <c r="BE375" s="245">
        <f>IF(N375="základní",J375,0)</f>
        <v>0</v>
      </c>
      <c r="BF375" s="245">
        <f>IF(N375="snížená",J375,0)</f>
        <v>0</v>
      </c>
      <c r="BG375" s="245">
        <f>IF(N375="zákl. přenesená",J375,0)</f>
        <v>0</v>
      </c>
      <c r="BH375" s="245">
        <f>IF(N375="sníž. přenesená",J375,0)</f>
        <v>0</v>
      </c>
      <c r="BI375" s="245">
        <f>IF(N375="nulová",J375,0)</f>
        <v>0</v>
      </c>
      <c r="BJ375" s="25" t="s">
        <v>87</v>
      </c>
      <c r="BK375" s="245">
        <f>ROUND(I375*H375,1)</f>
        <v>0</v>
      </c>
      <c r="BL375" s="25" t="s">
        <v>179</v>
      </c>
      <c r="BM375" s="25" t="s">
        <v>1521</v>
      </c>
    </row>
    <row r="376" s="12" customFormat="1">
      <c r="B376" s="246"/>
      <c r="C376" s="247"/>
      <c r="D376" s="248" t="s">
        <v>171</v>
      </c>
      <c r="E376" s="249" t="s">
        <v>36</v>
      </c>
      <c r="F376" s="250" t="s">
        <v>1522</v>
      </c>
      <c r="G376" s="247"/>
      <c r="H376" s="251">
        <v>1482.75</v>
      </c>
      <c r="I376" s="252"/>
      <c r="J376" s="247"/>
      <c r="K376" s="247"/>
      <c r="L376" s="253"/>
      <c r="M376" s="254"/>
      <c r="N376" s="255"/>
      <c r="O376" s="255"/>
      <c r="P376" s="255"/>
      <c r="Q376" s="255"/>
      <c r="R376" s="255"/>
      <c r="S376" s="255"/>
      <c r="T376" s="256"/>
      <c r="AT376" s="257" t="s">
        <v>171</v>
      </c>
      <c r="AU376" s="257" t="s">
        <v>89</v>
      </c>
      <c r="AV376" s="12" t="s">
        <v>89</v>
      </c>
      <c r="AW376" s="12" t="s">
        <v>42</v>
      </c>
      <c r="AX376" s="12" t="s">
        <v>87</v>
      </c>
      <c r="AY376" s="257" t="s">
        <v>162</v>
      </c>
    </row>
    <row r="377" s="1" customFormat="1" ht="16.5" customHeight="1">
      <c r="B377" s="48"/>
      <c r="C377" s="235" t="s">
        <v>555</v>
      </c>
      <c r="D377" s="235" t="s">
        <v>165</v>
      </c>
      <c r="E377" s="236" t="s">
        <v>1188</v>
      </c>
      <c r="F377" s="237" t="s">
        <v>1189</v>
      </c>
      <c r="G377" s="238" t="s">
        <v>845</v>
      </c>
      <c r="H377" s="239">
        <v>278.83999999999997</v>
      </c>
      <c r="I377" s="240"/>
      <c r="J377" s="239">
        <f>ROUND(I377*H377,1)</f>
        <v>0</v>
      </c>
      <c r="K377" s="237" t="s">
        <v>239</v>
      </c>
      <c r="L377" s="74"/>
      <c r="M377" s="241" t="s">
        <v>36</v>
      </c>
      <c r="N377" s="242" t="s">
        <v>50</v>
      </c>
      <c r="O377" s="49"/>
      <c r="P377" s="243">
        <f>O377*H377</f>
        <v>0</v>
      </c>
      <c r="Q377" s="243">
        <v>0</v>
      </c>
      <c r="R377" s="243">
        <f>Q377*H377</f>
        <v>0</v>
      </c>
      <c r="S377" s="243">
        <v>0</v>
      </c>
      <c r="T377" s="244">
        <f>S377*H377</f>
        <v>0</v>
      </c>
      <c r="AR377" s="25" t="s">
        <v>179</v>
      </c>
      <c r="AT377" s="25" t="s">
        <v>165</v>
      </c>
      <c r="AU377" s="25" t="s">
        <v>89</v>
      </c>
      <c r="AY377" s="25" t="s">
        <v>162</v>
      </c>
      <c r="BE377" s="245">
        <f>IF(N377="základní",J377,0)</f>
        <v>0</v>
      </c>
      <c r="BF377" s="245">
        <f>IF(N377="snížená",J377,0)</f>
        <v>0</v>
      </c>
      <c r="BG377" s="245">
        <f>IF(N377="zákl. přenesená",J377,0)</f>
        <v>0</v>
      </c>
      <c r="BH377" s="245">
        <f>IF(N377="sníž. přenesená",J377,0)</f>
        <v>0</v>
      </c>
      <c r="BI377" s="245">
        <f>IF(N377="nulová",J377,0)</f>
        <v>0</v>
      </c>
      <c r="BJ377" s="25" t="s">
        <v>87</v>
      </c>
      <c r="BK377" s="245">
        <f>ROUND(I377*H377,1)</f>
        <v>0</v>
      </c>
      <c r="BL377" s="25" t="s">
        <v>179</v>
      </c>
      <c r="BM377" s="25" t="s">
        <v>1523</v>
      </c>
    </row>
    <row r="378" s="1" customFormat="1" ht="25.5" customHeight="1">
      <c r="B378" s="48"/>
      <c r="C378" s="235" t="s">
        <v>562</v>
      </c>
      <c r="D378" s="235" t="s">
        <v>165</v>
      </c>
      <c r="E378" s="236" t="s">
        <v>1524</v>
      </c>
      <c r="F378" s="237" t="s">
        <v>1525</v>
      </c>
      <c r="G378" s="238" t="s">
        <v>845</v>
      </c>
      <c r="H378" s="239">
        <v>12.65</v>
      </c>
      <c r="I378" s="240"/>
      <c r="J378" s="239">
        <f>ROUND(I378*H378,1)</f>
        <v>0</v>
      </c>
      <c r="K378" s="237" t="s">
        <v>239</v>
      </c>
      <c r="L378" s="74"/>
      <c r="M378" s="241" t="s">
        <v>36</v>
      </c>
      <c r="N378" s="242" t="s">
        <v>50</v>
      </c>
      <c r="O378" s="49"/>
      <c r="P378" s="243">
        <f>O378*H378</f>
        <v>0</v>
      </c>
      <c r="Q378" s="243">
        <v>0</v>
      </c>
      <c r="R378" s="243">
        <f>Q378*H378</f>
        <v>0</v>
      </c>
      <c r="S378" s="243">
        <v>0</v>
      </c>
      <c r="T378" s="244">
        <f>S378*H378</f>
        <v>0</v>
      </c>
      <c r="AR378" s="25" t="s">
        <v>179</v>
      </c>
      <c r="AT378" s="25" t="s">
        <v>165</v>
      </c>
      <c r="AU378" s="25" t="s">
        <v>89</v>
      </c>
      <c r="AY378" s="25" t="s">
        <v>162</v>
      </c>
      <c r="BE378" s="245">
        <f>IF(N378="základní",J378,0)</f>
        <v>0</v>
      </c>
      <c r="BF378" s="245">
        <f>IF(N378="snížená",J378,0)</f>
        <v>0</v>
      </c>
      <c r="BG378" s="245">
        <f>IF(N378="zákl. přenesená",J378,0)</f>
        <v>0</v>
      </c>
      <c r="BH378" s="245">
        <f>IF(N378="sníž. přenesená",J378,0)</f>
        <v>0</v>
      </c>
      <c r="BI378" s="245">
        <f>IF(N378="nulová",J378,0)</f>
        <v>0</v>
      </c>
      <c r="BJ378" s="25" t="s">
        <v>87</v>
      </c>
      <c r="BK378" s="245">
        <f>ROUND(I378*H378,1)</f>
        <v>0</v>
      </c>
      <c r="BL378" s="25" t="s">
        <v>179</v>
      </c>
      <c r="BM378" s="25" t="s">
        <v>1526</v>
      </c>
    </row>
    <row r="379" s="12" customFormat="1">
      <c r="B379" s="246"/>
      <c r="C379" s="247"/>
      <c r="D379" s="248" t="s">
        <v>171</v>
      </c>
      <c r="E379" s="249" t="s">
        <v>36</v>
      </c>
      <c r="F379" s="250" t="s">
        <v>1527</v>
      </c>
      <c r="G379" s="247"/>
      <c r="H379" s="251">
        <v>12.65</v>
      </c>
      <c r="I379" s="252"/>
      <c r="J379" s="247"/>
      <c r="K379" s="247"/>
      <c r="L379" s="253"/>
      <c r="M379" s="254"/>
      <c r="N379" s="255"/>
      <c r="O379" s="255"/>
      <c r="P379" s="255"/>
      <c r="Q379" s="255"/>
      <c r="R379" s="255"/>
      <c r="S379" s="255"/>
      <c r="T379" s="256"/>
      <c r="AT379" s="257" t="s">
        <v>171</v>
      </c>
      <c r="AU379" s="257" t="s">
        <v>89</v>
      </c>
      <c r="AV379" s="12" t="s">
        <v>89</v>
      </c>
      <c r="AW379" s="12" t="s">
        <v>42</v>
      </c>
      <c r="AX379" s="12" t="s">
        <v>87</v>
      </c>
      <c r="AY379" s="257" t="s">
        <v>162</v>
      </c>
    </row>
    <row r="380" s="1" customFormat="1" ht="25.5" customHeight="1">
      <c r="B380" s="48"/>
      <c r="C380" s="235" t="s">
        <v>566</v>
      </c>
      <c r="D380" s="235" t="s">
        <v>165</v>
      </c>
      <c r="E380" s="236" t="s">
        <v>1197</v>
      </c>
      <c r="F380" s="237" t="s">
        <v>844</v>
      </c>
      <c r="G380" s="238" t="s">
        <v>845</v>
      </c>
      <c r="H380" s="239">
        <v>152.09999999999999</v>
      </c>
      <c r="I380" s="240"/>
      <c r="J380" s="239">
        <f>ROUND(I380*H380,1)</f>
        <v>0</v>
      </c>
      <c r="K380" s="237" t="s">
        <v>239</v>
      </c>
      <c r="L380" s="74"/>
      <c r="M380" s="241" t="s">
        <v>36</v>
      </c>
      <c r="N380" s="242" t="s">
        <v>50</v>
      </c>
      <c r="O380" s="49"/>
      <c r="P380" s="243">
        <f>O380*H380</f>
        <v>0</v>
      </c>
      <c r="Q380" s="243">
        <v>0</v>
      </c>
      <c r="R380" s="243">
        <f>Q380*H380</f>
        <v>0</v>
      </c>
      <c r="S380" s="243">
        <v>0</v>
      </c>
      <c r="T380" s="244">
        <f>S380*H380</f>
        <v>0</v>
      </c>
      <c r="AR380" s="25" t="s">
        <v>179</v>
      </c>
      <c r="AT380" s="25" t="s">
        <v>165</v>
      </c>
      <c r="AU380" s="25" t="s">
        <v>89</v>
      </c>
      <c r="AY380" s="25" t="s">
        <v>162</v>
      </c>
      <c r="BE380" s="245">
        <f>IF(N380="základní",J380,0)</f>
        <v>0</v>
      </c>
      <c r="BF380" s="245">
        <f>IF(N380="snížená",J380,0)</f>
        <v>0</v>
      </c>
      <c r="BG380" s="245">
        <f>IF(N380="zákl. přenesená",J380,0)</f>
        <v>0</v>
      </c>
      <c r="BH380" s="245">
        <f>IF(N380="sníž. přenesená",J380,0)</f>
        <v>0</v>
      </c>
      <c r="BI380" s="245">
        <f>IF(N380="nulová",J380,0)</f>
        <v>0</v>
      </c>
      <c r="BJ380" s="25" t="s">
        <v>87</v>
      </c>
      <c r="BK380" s="245">
        <f>ROUND(I380*H380,1)</f>
        <v>0</v>
      </c>
      <c r="BL380" s="25" t="s">
        <v>179</v>
      </c>
      <c r="BM380" s="25" t="s">
        <v>1528</v>
      </c>
    </row>
    <row r="381" s="12" customFormat="1">
      <c r="B381" s="246"/>
      <c r="C381" s="247"/>
      <c r="D381" s="248" t="s">
        <v>171</v>
      </c>
      <c r="E381" s="249" t="s">
        <v>36</v>
      </c>
      <c r="F381" s="250" t="s">
        <v>1529</v>
      </c>
      <c r="G381" s="247"/>
      <c r="H381" s="251">
        <v>152.09999999999999</v>
      </c>
      <c r="I381" s="252"/>
      <c r="J381" s="247"/>
      <c r="K381" s="247"/>
      <c r="L381" s="253"/>
      <c r="M381" s="254"/>
      <c r="N381" s="255"/>
      <c r="O381" s="255"/>
      <c r="P381" s="255"/>
      <c r="Q381" s="255"/>
      <c r="R381" s="255"/>
      <c r="S381" s="255"/>
      <c r="T381" s="256"/>
      <c r="AT381" s="257" t="s">
        <v>171</v>
      </c>
      <c r="AU381" s="257" t="s">
        <v>89</v>
      </c>
      <c r="AV381" s="12" t="s">
        <v>89</v>
      </c>
      <c r="AW381" s="12" t="s">
        <v>42</v>
      </c>
      <c r="AX381" s="12" t="s">
        <v>87</v>
      </c>
      <c r="AY381" s="257" t="s">
        <v>162</v>
      </c>
    </row>
    <row r="382" s="11" customFormat="1" ht="29.88" customHeight="1">
      <c r="B382" s="219"/>
      <c r="C382" s="220"/>
      <c r="D382" s="221" t="s">
        <v>78</v>
      </c>
      <c r="E382" s="233" t="s">
        <v>1200</v>
      </c>
      <c r="F382" s="233" t="s">
        <v>1201</v>
      </c>
      <c r="G382" s="220"/>
      <c r="H382" s="220"/>
      <c r="I382" s="223"/>
      <c r="J382" s="234">
        <f>BK382</f>
        <v>0</v>
      </c>
      <c r="K382" s="220"/>
      <c r="L382" s="225"/>
      <c r="M382" s="226"/>
      <c r="N382" s="227"/>
      <c r="O382" s="227"/>
      <c r="P382" s="228">
        <f>SUM(P383:P384)</f>
        <v>0</v>
      </c>
      <c r="Q382" s="227"/>
      <c r="R382" s="228">
        <f>SUM(R383:R384)</f>
        <v>0</v>
      </c>
      <c r="S382" s="227"/>
      <c r="T382" s="229">
        <f>SUM(T383:T384)</f>
        <v>0</v>
      </c>
      <c r="AR382" s="230" t="s">
        <v>87</v>
      </c>
      <c r="AT382" s="231" t="s">
        <v>78</v>
      </c>
      <c r="AU382" s="231" t="s">
        <v>87</v>
      </c>
      <c r="AY382" s="230" t="s">
        <v>162</v>
      </c>
      <c r="BK382" s="232">
        <f>SUM(BK383:BK384)</f>
        <v>0</v>
      </c>
    </row>
    <row r="383" s="1" customFormat="1" ht="38.25" customHeight="1">
      <c r="B383" s="48"/>
      <c r="C383" s="235" t="s">
        <v>570</v>
      </c>
      <c r="D383" s="235" t="s">
        <v>165</v>
      </c>
      <c r="E383" s="236" t="s">
        <v>1203</v>
      </c>
      <c r="F383" s="237" t="s">
        <v>1204</v>
      </c>
      <c r="G383" s="238" t="s">
        <v>845</v>
      </c>
      <c r="H383" s="239">
        <v>90.810000000000002</v>
      </c>
      <c r="I383" s="240"/>
      <c r="J383" s="239">
        <f>ROUND(I383*H383,1)</f>
        <v>0</v>
      </c>
      <c r="K383" s="237" t="s">
        <v>239</v>
      </c>
      <c r="L383" s="74"/>
      <c r="M383" s="241" t="s">
        <v>36</v>
      </c>
      <c r="N383" s="242" t="s">
        <v>50</v>
      </c>
      <c r="O383" s="49"/>
      <c r="P383" s="243">
        <f>O383*H383</f>
        <v>0</v>
      </c>
      <c r="Q383" s="243">
        <v>0</v>
      </c>
      <c r="R383" s="243">
        <f>Q383*H383</f>
        <v>0</v>
      </c>
      <c r="S383" s="243">
        <v>0</v>
      </c>
      <c r="T383" s="244">
        <f>S383*H383</f>
        <v>0</v>
      </c>
      <c r="AR383" s="25" t="s">
        <v>179</v>
      </c>
      <c r="AT383" s="25" t="s">
        <v>165</v>
      </c>
      <c r="AU383" s="25" t="s">
        <v>89</v>
      </c>
      <c r="AY383" s="25" t="s">
        <v>162</v>
      </c>
      <c r="BE383" s="245">
        <f>IF(N383="základní",J383,0)</f>
        <v>0</v>
      </c>
      <c r="BF383" s="245">
        <f>IF(N383="snížená",J383,0)</f>
        <v>0</v>
      </c>
      <c r="BG383" s="245">
        <f>IF(N383="zákl. přenesená",J383,0)</f>
        <v>0</v>
      </c>
      <c r="BH383" s="245">
        <f>IF(N383="sníž. přenesená",J383,0)</f>
        <v>0</v>
      </c>
      <c r="BI383" s="245">
        <f>IF(N383="nulová",J383,0)</f>
        <v>0</v>
      </c>
      <c r="BJ383" s="25" t="s">
        <v>87</v>
      </c>
      <c r="BK383" s="245">
        <f>ROUND(I383*H383,1)</f>
        <v>0</v>
      </c>
      <c r="BL383" s="25" t="s">
        <v>179</v>
      </c>
      <c r="BM383" s="25" t="s">
        <v>1530</v>
      </c>
    </row>
    <row r="384" s="1" customFormat="1" ht="38.25" customHeight="1">
      <c r="B384" s="48"/>
      <c r="C384" s="235" t="s">
        <v>574</v>
      </c>
      <c r="D384" s="235" t="s">
        <v>165</v>
      </c>
      <c r="E384" s="236" t="s">
        <v>1207</v>
      </c>
      <c r="F384" s="237" t="s">
        <v>1208</v>
      </c>
      <c r="G384" s="238" t="s">
        <v>845</v>
      </c>
      <c r="H384" s="239">
        <v>90.810000000000002</v>
      </c>
      <c r="I384" s="240"/>
      <c r="J384" s="239">
        <f>ROUND(I384*H384,1)</f>
        <v>0</v>
      </c>
      <c r="K384" s="237" t="s">
        <v>239</v>
      </c>
      <c r="L384" s="74"/>
      <c r="M384" s="241" t="s">
        <v>36</v>
      </c>
      <c r="N384" s="305" t="s">
        <v>50</v>
      </c>
      <c r="O384" s="306"/>
      <c r="P384" s="307">
        <f>O384*H384</f>
        <v>0</v>
      </c>
      <c r="Q384" s="307">
        <v>0</v>
      </c>
      <c r="R384" s="307">
        <f>Q384*H384</f>
        <v>0</v>
      </c>
      <c r="S384" s="307">
        <v>0</v>
      </c>
      <c r="T384" s="308">
        <f>S384*H384</f>
        <v>0</v>
      </c>
      <c r="AR384" s="25" t="s">
        <v>179</v>
      </c>
      <c r="AT384" s="25" t="s">
        <v>165</v>
      </c>
      <c r="AU384" s="25" t="s">
        <v>89</v>
      </c>
      <c r="AY384" s="25" t="s">
        <v>162</v>
      </c>
      <c r="BE384" s="245">
        <f>IF(N384="základní",J384,0)</f>
        <v>0</v>
      </c>
      <c r="BF384" s="245">
        <f>IF(N384="snížená",J384,0)</f>
        <v>0</v>
      </c>
      <c r="BG384" s="245">
        <f>IF(N384="zákl. přenesená",J384,0)</f>
        <v>0</v>
      </c>
      <c r="BH384" s="245">
        <f>IF(N384="sníž. přenesená",J384,0)</f>
        <v>0</v>
      </c>
      <c r="BI384" s="245">
        <f>IF(N384="nulová",J384,0)</f>
        <v>0</v>
      </c>
      <c r="BJ384" s="25" t="s">
        <v>87</v>
      </c>
      <c r="BK384" s="245">
        <f>ROUND(I384*H384,1)</f>
        <v>0</v>
      </c>
      <c r="BL384" s="25" t="s">
        <v>179</v>
      </c>
      <c r="BM384" s="25" t="s">
        <v>1531</v>
      </c>
    </row>
    <row r="385" s="1" customFormat="1" ht="6.96" customHeight="1">
      <c r="B385" s="69"/>
      <c r="C385" s="70"/>
      <c r="D385" s="70"/>
      <c r="E385" s="70"/>
      <c r="F385" s="70"/>
      <c r="G385" s="70"/>
      <c r="H385" s="70"/>
      <c r="I385" s="180"/>
      <c r="J385" s="70"/>
      <c r="K385" s="70"/>
      <c r="L385" s="74"/>
    </row>
  </sheetData>
  <sheetProtection sheet="1" autoFilter="0" formatColumns="0" formatRows="0" objects="1" scenarios="1" spinCount="100000" saltValue="lvg/y3+53rxrXQy2ihUjSNhLPBb+LEg2s8h3qoC0kjxjG5/vcGGpyhGSwTNaL/P6Ra5fM7zzjYcIhClPbRChOg==" hashValue="51u7wdYcrZjrCZMv2EkV+TcJEsfkfupqW4pElCjnkwDBSdcapwiTFyKtXN4/woLMJbo9MLTpsrqDlbsyXbeqaw==" algorithmName="SHA-512" password="CC35"/>
  <autoFilter ref="C90:K384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9:H79"/>
    <mergeCell ref="E81:H81"/>
    <mergeCell ref="E83:H83"/>
    <mergeCell ref="G1:H1"/>
    <mergeCell ref="L2:V2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108</v>
      </c>
      <c r="AZ2" s="280" t="s">
        <v>1532</v>
      </c>
      <c r="BA2" s="280" t="s">
        <v>1533</v>
      </c>
      <c r="BB2" s="280" t="s">
        <v>36</v>
      </c>
      <c r="BC2" s="280" t="s">
        <v>1534</v>
      </c>
      <c r="BD2" s="280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  <c r="AZ3" s="280" t="s">
        <v>1535</v>
      </c>
      <c r="BA3" s="280" t="s">
        <v>1536</v>
      </c>
      <c r="BB3" s="280" t="s">
        <v>36</v>
      </c>
      <c r="BC3" s="280" t="s">
        <v>1537</v>
      </c>
      <c r="BD3" s="280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  <c r="AZ4" s="280" t="s">
        <v>656</v>
      </c>
      <c r="BA4" s="280" t="s">
        <v>36</v>
      </c>
      <c r="BB4" s="280" t="s">
        <v>36</v>
      </c>
      <c r="BC4" s="280" t="s">
        <v>1538</v>
      </c>
      <c r="BD4" s="280" t="s">
        <v>89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  <c r="AZ5" s="280" t="s">
        <v>1539</v>
      </c>
      <c r="BA5" s="280" t="s">
        <v>1540</v>
      </c>
      <c r="BB5" s="280" t="s">
        <v>36</v>
      </c>
      <c r="BC5" s="280" t="s">
        <v>1541</v>
      </c>
      <c r="BD5" s="280" t="s">
        <v>89</v>
      </c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  <c r="AZ6" s="280" t="s">
        <v>1542</v>
      </c>
      <c r="BA6" s="280" t="s">
        <v>1543</v>
      </c>
      <c r="BB6" s="280" t="s">
        <v>36</v>
      </c>
      <c r="BC6" s="280" t="s">
        <v>1544</v>
      </c>
      <c r="BD6" s="280" t="s">
        <v>89</v>
      </c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  <c r="AZ7" s="280" t="s">
        <v>1545</v>
      </c>
      <c r="BA7" s="280" t="s">
        <v>1546</v>
      </c>
      <c r="BB7" s="280" t="s">
        <v>36</v>
      </c>
      <c r="BC7" s="280" t="s">
        <v>1547</v>
      </c>
      <c r="BD7" s="280" t="s">
        <v>89</v>
      </c>
    </row>
    <row r="8">
      <c r="B8" s="29"/>
      <c r="C8" s="30"/>
      <c r="D8" s="41" t="s">
        <v>136</v>
      </c>
      <c r="E8" s="30"/>
      <c r="F8" s="30"/>
      <c r="G8" s="30"/>
      <c r="H8" s="30"/>
      <c r="I8" s="156"/>
      <c r="J8" s="30"/>
      <c r="K8" s="32"/>
    </row>
    <row r="9" s="1" customFormat="1" ht="16.5" customHeight="1">
      <c r="B9" s="48"/>
      <c r="C9" s="49"/>
      <c r="D9" s="49"/>
      <c r="E9" s="157" t="s">
        <v>1548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1" t="s">
        <v>665</v>
      </c>
      <c r="E10" s="49"/>
      <c r="F10" s="49"/>
      <c r="G10" s="49"/>
      <c r="H10" s="49"/>
      <c r="I10" s="158"/>
      <c r="J10" s="49"/>
      <c r="K10" s="53"/>
    </row>
    <row r="11" s="1" customFormat="1" ht="36.96" customHeight="1">
      <c r="B11" s="48"/>
      <c r="C11" s="49"/>
      <c r="D11" s="49"/>
      <c r="E11" s="159" t="s">
        <v>1549</v>
      </c>
      <c r="F11" s="49"/>
      <c r="G11" s="49"/>
      <c r="H11" s="49"/>
      <c r="I11" s="158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8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0" t="s">
        <v>22</v>
      </c>
      <c r="J13" s="36" t="s">
        <v>36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0" t="s">
        <v>26</v>
      </c>
      <c r="J14" s="161" t="str">
        <f>'Rekapitulace stavby'!AN8</f>
        <v>23. 4. 2018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8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0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25</v>
      </c>
      <c r="F17" s="49"/>
      <c r="G17" s="49"/>
      <c r="H17" s="49"/>
      <c r="I17" s="160" t="s">
        <v>35</v>
      </c>
      <c r="J17" s="36" t="s">
        <v>36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8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0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0" t="s">
        <v>35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8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0" t="s">
        <v>33</v>
      </c>
      <c r="J22" s="36" t="s">
        <v>40</v>
      </c>
      <c r="K22" s="53"/>
    </row>
    <row r="23" s="1" customFormat="1" ht="18" customHeight="1">
      <c r="B23" s="48"/>
      <c r="C23" s="49"/>
      <c r="D23" s="49"/>
      <c r="E23" s="36" t="s">
        <v>41</v>
      </c>
      <c r="F23" s="49"/>
      <c r="G23" s="49"/>
      <c r="H23" s="49"/>
      <c r="I23" s="160" t="s">
        <v>35</v>
      </c>
      <c r="J23" s="36" t="s">
        <v>36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8"/>
      <c r="J24" s="49"/>
      <c r="K24" s="53"/>
    </row>
    <row r="25" s="1" customFormat="1" ht="14.4" customHeight="1">
      <c r="B25" s="48"/>
      <c r="C25" s="49"/>
      <c r="D25" s="41" t="s">
        <v>43</v>
      </c>
      <c r="E25" s="49"/>
      <c r="F25" s="49"/>
      <c r="G25" s="49"/>
      <c r="H25" s="49"/>
      <c r="I25" s="158"/>
      <c r="J25" s="49"/>
      <c r="K25" s="53"/>
    </row>
    <row r="26" s="7" customFormat="1" ht="16.5" customHeight="1">
      <c r="B26" s="162"/>
      <c r="C26" s="163"/>
      <c r="D26" s="163"/>
      <c r="E26" s="46" t="s">
        <v>36</v>
      </c>
      <c r="F26" s="46"/>
      <c r="G26" s="46"/>
      <c r="H26" s="46"/>
      <c r="I26" s="164"/>
      <c r="J26" s="163"/>
      <c r="K26" s="165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8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25.44" customHeight="1">
      <c r="B29" s="48"/>
      <c r="C29" s="49"/>
      <c r="D29" s="168" t="s">
        <v>45</v>
      </c>
      <c r="E29" s="49"/>
      <c r="F29" s="49"/>
      <c r="G29" s="49"/>
      <c r="H29" s="49"/>
      <c r="I29" s="158"/>
      <c r="J29" s="169">
        <f>ROUND(J105,1)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6"/>
      <c r="J30" s="108"/>
      <c r="K30" s="167"/>
    </row>
    <row r="31" s="1" customFormat="1" ht="14.4" customHeight="1">
      <c r="B31" s="48"/>
      <c r="C31" s="49"/>
      <c r="D31" s="49"/>
      <c r="E31" s="49"/>
      <c r="F31" s="54" t="s">
        <v>47</v>
      </c>
      <c r="G31" s="49"/>
      <c r="H31" s="49"/>
      <c r="I31" s="170" t="s">
        <v>46</v>
      </c>
      <c r="J31" s="54" t="s">
        <v>48</v>
      </c>
      <c r="K31" s="53"/>
    </row>
    <row r="32" s="1" customFormat="1" ht="14.4" customHeight="1">
      <c r="B32" s="48"/>
      <c r="C32" s="49"/>
      <c r="D32" s="57" t="s">
        <v>49</v>
      </c>
      <c r="E32" s="57" t="s">
        <v>50</v>
      </c>
      <c r="F32" s="171">
        <f>ROUND(SUM(BE105:BE1059), 1)</f>
        <v>0</v>
      </c>
      <c r="G32" s="49"/>
      <c r="H32" s="49"/>
      <c r="I32" s="172">
        <v>0.20999999999999999</v>
      </c>
      <c r="J32" s="171">
        <f>ROUND(ROUND((SUM(BE105:BE1059)), 1)*I32, 2)</f>
        <v>0</v>
      </c>
      <c r="K32" s="53"/>
    </row>
    <row r="33" s="1" customFormat="1" ht="14.4" customHeight="1">
      <c r="B33" s="48"/>
      <c r="C33" s="49"/>
      <c r="D33" s="49"/>
      <c r="E33" s="57" t="s">
        <v>51</v>
      </c>
      <c r="F33" s="171">
        <f>ROUND(SUM(BF105:BF1059), 1)</f>
        <v>0</v>
      </c>
      <c r="G33" s="49"/>
      <c r="H33" s="49"/>
      <c r="I33" s="172">
        <v>0.14999999999999999</v>
      </c>
      <c r="J33" s="171">
        <f>ROUND(ROUND((SUM(BF105:BF1059)), 1)*I33, 2)</f>
        <v>0</v>
      </c>
      <c r="K33" s="53"/>
    </row>
    <row r="34" hidden="1" s="1" customFormat="1" ht="14.4" customHeight="1">
      <c r="B34" s="48"/>
      <c r="C34" s="49"/>
      <c r="D34" s="49"/>
      <c r="E34" s="57" t="s">
        <v>52</v>
      </c>
      <c r="F34" s="171">
        <f>ROUND(SUM(BG105:BG1059), 1)</f>
        <v>0</v>
      </c>
      <c r="G34" s="49"/>
      <c r="H34" s="49"/>
      <c r="I34" s="172">
        <v>0.20999999999999999</v>
      </c>
      <c r="J34" s="171">
        <v>0</v>
      </c>
      <c r="K34" s="53"/>
    </row>
    <row r="35" hidden="1" s="1" customFormat="1" ht="14.4" customHeight="1">
      <c r="B35" s="48"/>
      <c r="C35" s="49"/>
      <c r="D35" s="49"/>
      <c r="E35" s="57" t="s">
        <v>53</v>
      </c>
      <c r="F35" s="171">
        <f>ROUND(SUM(BH105:BH1059), 1)</f>
        <v>0</v>
      </c>
      <c r="G35" s="49"/>
      <c r="H35" s="49"/>
      <c r="I35" s="172">
        <v>0.14999999999999999</v>
      </c>
      <c r="J35" s="171">
        <v>0</v>
      </c>
      <c r="K35" s="53"/>
    </row>
    <row r="36" hidden="1" s="1" customFormat="1" ht="14.4" customHeight="1">
      <c r="B36" s="48"/>
      <c r="C36" s="49"/>
      <c r="D36" s="49"/>
      <c r="E36" s="57" t="s">
        <v>54</v>
      </c>
      <c r="F36" s="171">
        <f>ROUND(SUM(BI105:BI1059), 1)</f>
        <v>0</v>
      </c>
      <c r="G36" s="49"/>
      <c r="H36" s="49"/>
      <c r="I36" s="172">
        <v>0</v>
      </c>
      <c r="J36" s="171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8"/>
      <c r="J37" s="49"/>
      <c r="K37" s="53"/>
    </row>
    <row r="38" s="1" customFormat="1" ht="25.44" customHeight="1">
      <c r="B38" s="48"/>
      <c r="C38" s="173"/>
      <c r="D38" s="174" t="s">
        <v>55</v>
      </c>
      <c r="E38" s="100"/>
      <c r="F38" s="100"/>
      <c r="G38" s="175" t="s">
        <v>56</v>
      </c>
      <c r="H38" s="176" t="s">
        <v>57</v>
      </c>
      <c r="I38" s="177"/>
      <c r="J38" s="178">
        <f>SUM(J29:J36)</f>
        <v>0</v>
      </c>
      <c r="K38" s="179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0"/>
      <c r="J39" s="70"/>
      <c r="K39" s="71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8"/>
      <c r="C44" s="31" t="s">
        <v>138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8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6.5" customHeight="1">
      <c r="B47" s="48"/>
      <c r="C47" s="49"/>
      <c r="D47" s="49"/>
      <c r="E47" s="157" t="str">
        <f>E7</f>
        <v>Vrátkov - splašková kanalizace a ČOV</v>
      </c>
      <c r="F47" s="41"/>
      <c r="G47" s="41"/>
      <c r="H47" s="41"/>
      <c r="I47" s="158"/>
      <c r="J47" s="49"/>
      <c r="K47" s="53"/>
    </row>
    <row r="48">
      <c r="B48" s="29"/>
      <c r="C48" s="41" t="s">
        <v>136</v>
      </c>
      <c r="D48" s="30"/>
      <c r="E48" s="30"/>
      <c r="F48" s="30"/>
      <c r="G48" s="30"/>
      <c r="H48" s="30"/>
      <c r="I48" s="156"/>
      <c r="J48" s="30"/>
      <c r="K48" s="32"/>
    </row>
    <row r="49" s="1" customFormat="1" ht="16.5" customHeight="1">
      <c r="B49" s="48"/>
      <c r="C49" s="49"/>
      <c r="D49" s="49"/>
      <c r="E49" s="157" t="s">
        <v>1548</v>
      </c>
      <c r="F49" s="49"/>
      <c r="G49" s="49"/>
      <c r="H49" s="49"/>
      <c r="I49" s="158"/>
      <c r="J49" s="49"/>
      <c r="K49" s="53"/>
    </row>
    <row r="50" s="1" customFormat="1" ht="14.4" customHeight="1">
      <c r="B50" s="48"/>
      <c r="C50" s="41" t="s">
        <v>665</v>
      </c>
      <c r="D50" s="49"/>
      <c r="E50" s="49"/>
      <c r="F50" s="49"/>
      <c r="G50" s="49"/>
      <c r="H50" s="49"/>
      <c r="I50" s="158"/>
      <c r="J50" s="49"/>
      <c r="K50" s="53"/>
    </row>
    <row r="51" s="1" customFormat="1" ht="17.25" customHeight="1">
      <c r="B51" s="48"/>
      <c r="C51" s="49"/>
      <c r="D51" s="49"/>
      <c r="E51" s="159" t="str">
        <f>E11</f>
        <v>SO 02.1 - Čistírna odpadních vod</v>
      </c>
      <c r="F51" s="49"/>
      <c r="G51" s="49"/>
      <c r="H51" s="49"/>
      <c r="I51" s="158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8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obec Vrátkov</v>
      </c>
      <c r="G53" s="49"/>
      <c r="H53" s="49"/>
      <c r="I53" s="160" t="s">
        <v>26</v>
      </c>
      <c r="J53" s="161" t="str">
        <f>IF(J14="","",J14)</f>
        <v>23. 4. 2018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8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obec Vrátkov</v>
      </c>
      <c r="G55" s="49"/>
      <c r="H55" s="49"/>
      <c r="I55" s="160" t="s">
        <v>39</v>
      </c>
      <c r="J55" s="46" t="str">
        <f>E23</f>
        <v>Ing. Liběna Knapová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8"/>
      <c r="J56" s="185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8"/>
      <c r="J57" s="49"/>
      <c r="K57" s="53"/>
    </row>
    <row r="58" s="1" customFormat="1" ht="29.28" customHeight="1">
      <c r="B58" s="48"/>
      <c r="C58" s="186" t="s">
        <v>139</v>
      </c>
      <c r="D58" s="173"/>
      <c r="E58" s="173"/>
      <c r="F58" s="173"/>
      <c r="G58" s="173"/>
      <c r="H58" s="173"/>
      <c r="I58" s="187"/>
      <c r="J58" s="188" t="s">
        <v>140</v>
      </c>
      <c r="K58" s="189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29.28" customHeight="1">
      <c r="B60" s="48"/>
      <c r="C60" s="190" t="s">
        <v>141</v>
      </c>
      <c r="D60" s="49"/>
      <c r="E60" s="49"/>
      <c r="F60" s="49"/>
      <c r="G60" s="49"/>
      <c r="H60" s="49"/>
      <c r="I60" s="158"/>
      <c r="J60" s="169">
        <f>J105</f>
        <v>0</v>
      </c>
      <c r="K60" s="53"/>
      <c r="AU60" s="25" t="s">
        <v>142</v>
      </c>
    </row>
    <row r="61" s="8" customFormat="1" ht="24.96" customHeight="1">
      <c r="B61" s="191"/>
      <c r="C61" s="192"/>
      <c r="D61" s="193" t="s">
        <v>227</v>
      </c>
      <c r="E61" s="194"/>
      <c r="F61" s="194"/>
      <c r="G61" s="194"/>
      <c r="H61" s="194"/>
      <c r="I61" s="195"/>
      <c r="J61" s="196">
        <f>J106</f>
        <v>0</v>
      </c>
      <c r="K61" s="197"/>
    </row>
    <row r="62" s="9" customFormat="1" ht="19.92" customHeight="1">
      <c r="B62" s="198"/>
      <c r="C62" s="199"/>
      <c r="D62" s="200" t="s">
        <v>667</v>
      </c>
      <c r="E62" s="201"/>
      <c r="F62" s="201"/>
      <c r="G62" s="201"/>
      <c r="H62" s="201"/>
      <c r="I62" s="202"/>
      <c r="J62" s="203">
        <f>J107</f>
        <v>0</v>
      </c>
      <c r="K62" s="204"/>
    </row>
    <row r="63" s="9" customFormat="1" ht="19.92" customHeight="1">
      <c r="B63" s="198"/>
      <c r="C63" s="199"/>
      <c r="D63" s="200" t="s">
        <v>668</v>
      </c>
      <c r="E63" s="201"/>
      <c r="F63" s="201"/>
      <c r="G63" s="201"/>
      <c r="H63" s="201"/>
      <c r="I63" s="202"/>
      <c r="J63" s="203">
        <f>J249</f>
        <v>0</v>
      </c>
      <c r="K63" s="204"/>
    </row>
    <row r="64" s="9" customFormat="1" ht="19.92" customHeight="1">
      <c r="B64" s="198"/>
      <c r="C64" s="199"/>
      <c r="D64" s="200" t="s">
        <v>1250</v>
      </c>
      <c r="E64" s="201"/>
      <c r="F64" s="201"/>
      <c r="G64" s="201"/>
      <c r="H64" s="201"/>
      <c r="I64" s="202"/>
      <c r="J64" s="203">
        <f>J317</f>
        <v>0</v>
      </c>
      <c r="K64" s="204"/>
    </row>
    <row r="65" s="9" customFormat="1" ht="19.92" customHeight="1">
      <c r="B65" s="198"/>
      <c r="C65" s="199"/>
      <c r="D65" s="200" t="s">
        <v>669</v>
      </c>
      <c r="E65" s="201"/>
      <c r="F65" s="201"/>
      <c r="G65" s="201"/>
      <c r="H65" s="201"/>
      <c r="I65" s="202"/>
      <c r="J65" s="203">
        <f>J390</f>
        <v>0</v>
      </c>
      <c r="K65" s="204"/>
    </row>
    <row r="66" s="9" customFormat="1" ht="19.92" customHeight="1">
      <c r="B66" s="198"/>
      <c r="C66" s="199"/>
      <c r="D66" s="200" t="s">
        <v>1550</v>
      </c>
      <c r="E66" s="201"/>
      <c r="F66" s="201"/>
      <c r="G66" s="201"/>
      <c r="H66" s="201"/>
      <c r="I66" s="202"/>
      <c r="J66" s="203">
        <f>J397</f>
        <v>0</v>
      </c>
      <c r="K66" s="204"/>
    </row>
    <row r="67" s="9" customFormat="1" ht="19.92" customHeight="1">
      <c r="B67" s="198"/>
      <c r="C67" s="199"/>
      <c r="D67" s="200" t="s">
        <v>228</v>
      </c>
      <c r="E67" s="201"/>
      <c r="F67" s="201"/>
      <c r="G67" s="201"/>
      <c r="H67" s="201"/>
      <c r="I67" s="202"/>
      <c r="J67" s="203">
        <f>J708</f>
        <v>0</v>
      </c>
      <c r="K67" s="204"/>
    </row>
    <row r="68" s="9" customFormat="1" ht="19.92" customHeight="1">
      <c r="B68" s="198"/>
      <c r="C68" s="199"/>
      <c r="D68" s="200" t="s">
        <v>673</v>
      </c>
      <c r="E68" s="201"/>
      <c r="F68" s="201"/>
      <c r="G68" s="201"/>
      <c r="H68" s="201"/>
      <c r="I68" s="202"/>
      <c r="J68" s="203">
        <f>J712</f>
        <v>0</v>
      </c>
      <c r="K68" s="204"/>
    </row>
    <row r="69" s="8" customFormat="1" ht="24.96" customHeight="1">
      <c r="B69" s="191"/>
      <c r="C69" s="192"/>
      <c r="D69" s="193" t="s">
        <v>229</v>
      </c>
      <c r="E69" s="194"/>
      <c r="F69" s="194"/>
      <c r="G69" s="194"/>
      <c r="H69" s="194"/>
      <c r="I69" s="195"/>
      <c r="J69" s="196">
        <f>J715</f>
        <v>0</v>
      </c>
      <c r="K69" s="197"/>
    </row>
    <row r="70" s="9" customFormat="1" ht="19.92" customHeight="1">
      <c r="B70" s="198"/>
      <c r="C70" s="199"/>
      <c r="D70" s="200" t="s">
        <v>1551</v>
      </c>
      <c r="E70" s="201"/>
      <c r="F70" s="201"/>
      <c r="G70" s="201"/>
      <c r="H70" s="201"/>
      <c r="I70" s="202"/>
      <c r="J70" s="203">
        <f>J716</f>
        <v>0</v>
      </c>
      <c r="K70" s="204"/>
    </row>
    <row r="71" s="9" customFormat="1" ht="19.92" customHeight="1">
      <c r="B71" s="198"/>
      <c r="C71" s="199"/>
      <c r="D71" s="200" t="s">
        <v>1552</v>
      </c>
      <c r="E71" s="201"/>
      <c r="F71" s="201"/>
      <c r="G71" s="201"/>
      <c r="H71" s="201"/>
      <c r="I71" s="202"/>
      <c r="J71" s="203">
        <f>J742</f>
        <v>0</v>
      </c>
      <c r="K71" s="204"/>
    </row>
    <row r="72" s="9" customFormat="1" ht="19.92" customHeight="1">
      <c r="B72" s="198"/>
      <c r="C72" s="199"/>
      <c r="D72" s="200" t="s">
        <v>1553</v>
      </c>
      <c r="E72" s="201"/>
      <c r="F72" s="201"/>
      <c r="G72" s="201"/>
      <c r="H72" s="201"/>
      <c r="I72" s="202"/>
      <c r="J72" s="203">
        <f>J754</f>
        <v>0</v>
      </c>
      <c r="K72" s="204"/>
    </row>
    <row r="73" s="9" customFormat="1" ht="19.92" customHeight="1">
      <c r="B73" s="198"/>
      <c r="C73" s="199"/>
      <c r="D73" s="200" t="s">
        <v>1554</v>
      </c>
      <c r="E73" s="201"/>
      <c r="F73" s="201"/>
      <c r="G73" s="201"/>
      <c r="H73" s="201"/>
      <c r="I73" s="202"/>
      <c r="J73" s="203">
        <f>J768</f>
        <v>0</v>
      </c>
      <c r="K73" s="204"/>
    </row>
    <row r="74" s="9" customFormat="1" ht="19.92" customHeight="1">
      <c r="B74" s="198"/>
      <c r="C74" s="199"/>
      <c r="D74" s="200" t="s">
        <v>1555</v>
      </c>
      <c r="E74" s="201"/>
      <c r="F74" s="201"/>
      <c r="G74" s="201"/>
      <c r="H74" s="201"/>
      <c r="I74" s="202"/>
      <c r="J74" s="203">
        <f>J809</f>
        <v>0</v>
      </c>
      <c r="K74" s="204"/>
    </row>
    <row r="75" s="9" customFormat="1" ht="19.92" customHeight="1">
      <c r="B75" s="198"/>
      <c r="C75" s="199"/>
      <c r="D75" s="200" t="s">
        <v>230</v>
      </c>
      <c r="E75" s="201"/>
      <c r="F75" s="201"/>
      <c r="G75" s="201"/>
      <c r="H75" s="201"/>
      <c r="I75" s="202"/>
      <c r="J75" s="203">
        <f>J817</f>
        <v>0</v>
      </c>
      <c r="K75" s="204"/>
    </row>
    <row r="76" s="9" customFormat="1" ht="19.92" customHeight="1">
      <c r="B76" s="198"/>
      <c r="C76" s="199"/>
      <c r="D76" s="200" t="s">
        <v>1556</v>
      </c>
      <c r="E76" s="201"/>
      <c r="F76" s="201"/>
      <c r="G76" s="201"/>
      <c r="H76" s="201"/>
      <c r="I76" s="202"/>
      <c r="J76" s="203">
        <f>J852</f>
        <v>0</v>
      </c>
      <c r="K76" s="204"/>
    </row>
    <row r="77" s="9" customFormat="1" ht="19.92" customHeight="1">
      <c r="B77" s="198"/>
      <c r="C77" s="199"/>
      <c r="D77" s="200" t="s">
        <v>1557</v>
      </c>
      <c r="E77" s="201"/>
      <c r="F77" s="201"/>
      <c r="G77" s="201"/>
      <c r="H77" s="201"/>
      <c r="I77" s="202"/>
      <c r="J77" s="203">
        <f>J894</f>
        <v>0</v>
      </c>
      <c r="K77" s="204"/>
    </row>
    <row r="78" s="9" customFormat="1" ht="19.92" customHeight="1">
      <c r="B78" s="198"/>
      <c r="C78" s="199"/>
      <c r="D78" s="200" t="s">
        <v>1558</v>
      </c>
      <c r="E78" s="201"/>
      <c r="F78" s="201"/>
      <c r="G78" s="201"/>
      <c r="H78" s="201"/>
      <c r="I78" s="202"/>
      <c r="J78" s="203">
        <f>J905</f>
        <v>0</v>
      </c>
      <c r="K78" s="204"/>
    </row>
    <row r="79" s="9" customFormat="1" ht="19.92" customHeight="1">
      <c r="B79" s="198"/>
      <c r="C79" s="199"/>
      <c r="D79" s="200" t="s">
        <v>1559</v>
      </c>
      <c r="E79" s="201"/>
      <c r="F79" s="201"/>
      <c r="G79" s="201"/>
      <c r="H79" s="201"/>
      <c r="I79" s="202"/>
      <c r="J79" s="203">
        <f>J924</f>
        <v>0</v>
      </c>
      <c r="K79" s="204"/>
    </row>
    <row r="80" s="9" customFormat="1" ht="19.92" customHeight="1">
      <c r="B80" s="198"/>
      <c r="C80" s="199"/>
      <c r="D80" s="200" t="s">
        <v>1560</v>
      </c>
      <c r="E80" s="201"/>
      <c r="F80" s="201"/>
      <c r="G80" s="201"/>
      <c r="H80" s="201"/>
      <c r="I80" s="202"/>
      <c r="J80" s="203">
        <f>J943</f>
        <v>0</v>
      </c>
      <c r="K80" s="204"/>
    </row>
    <row r="81" s="9" customFormat="1" ht="19.92" customHeight="1">
      <c r="B81" s="198"/>
      <c r="C81" s="199"/>
      <c r="D81" s="200" t="s">
        <v>1561</v>
      </c>
      <c r="E81" s="201"/>
      <c r="F81" s="201"/>
      <c r="G81" s="201"/>
      <c r="H81" s="201"/>
      <c r="I81" s="202"/>
      <c r="J81" s="203">
        <f>J949</f>
        <v>0</v>
      </c>
      <c r="K81" s="204"/>
    </row>
    <row r="82" s="9" customFormat="1" ht="19.92" customHeight="1">
      <c r="B82" s="198"/>
      <c r="C82" s="199"/>
      <c r="D82" s="200" t="s">
        <v>1562</v>
      </c>
      <c r="E82" s="201"/>
      <c r="F82" s="201"/>
      <c r="G82" s="201"/>
      <c r="H82" s="201"/>
      <c r="I82" s="202"/>
      <c r="J82" s="203">
        <f>J967</f>
        <v>0</v>
      </c>
      <c r="K82" s="204"/>
    </row>
    <row r="83" s="9" customFormat="1" ht="19.92" customHeight="1">
      <c r="B83" s="198"/>
      <c r="C83" s="199"/>
      <c r="D83" s="200" t="s">
        <v>1563</v>
      </c>
      <c r="E83" s="201"/>
      <c r="F83" s="201"/>
      <c r="G83" s="201"/>
      <c r="H83" s="201"/>
      <c r="I83" s="202"/>
      <c r="J83" s="203">
        <f>J1001</f>
        <v>0</v>
      </c>
      <c r="K83" s="204"/>
    </row>
    <row r="84" s="1" customFormat="1" ht="21.84" customHeight="1">
      <c r="B84" s="48"/>
      <c r="C84" s="49"/>
      <c r="D84" s="49"/>
      <c r="E84" s="49"/>
      <c r="F84" s="49"/>
      <c r="G84" s="49"/>
      <c r="H84" s="49"/>
      <c r="I84" s="158"/>
      <c r="J84" s="49"/>
      <c r="K84" s="53"/>
    </row>
    <row r="85" s="1" customFormat="1" ht="6.96" customHeight="1">
      <c r="B85" s="69"/>
      <c r="C85" s="70"/>
      <c r="D85" s="70"/>
      <c r="E85" s="70"/>
      <c r="F85" s="70"/>
      <c r="G85" s="70"/>
      <c r="H85" s="70"/>
      <c r="I85" s="180"/>
      <c r="J85" s="70"/>
      <c r="K85" s="71"/>
    </row>
    <row r="89" s="1" customFormat="1" ht="6.96" customHeight="1">
      <c r="B89" s="72"/>
      <c r="C89" s="73"/>
      <c r="D89" s="73"/>
      <c r="E89" s="73"/>
      <c r="F89" s="73"/>
      <c r="G89" s="73"/>
      <c r="H89" s="73"/>
      <c r="I89" s="183"/>
      <c r="J89" s="73"/>
      <c r="K89" s="73"/>
      <c r="L89" s="74"/>
    </row>
    <row r="90" s="1" customFormat="1" ht="36.96" customHeight="1">
      <c r="B90" s="48"/>
      <c r="C90" s="75" t="s">
        <v>145</v>
      </c>
      <c r="D90" s="76"/>
      <c r="E90" s="76"/>
      <c r="F90" s="76"/>
      <c r="G90" s="76"/>
      <c r="H90" s="76"/>
      <c r="I90" s="205"/>
      <c r="J90" s="76"/>
      <c r="K90" s="76"/>
      <c r="L90" s="74"/>
    </row>
    <row r="91" s="1" customFormat="1" ht="6.96" customHeight="1">
      <c r="B91" s="48"/>
      <c r="C91" s="76"/>
      <c r="D91" s="76"/>
      <c r="E91" s="76"/>
      <c r="F91" s="76"/>
      <c r="G91" s="76"/>
      <c r="H91" s="76"/>
      <c r="I91" s="205"/>
      <c r="J91" s="76"/>
      <c r="K91" s="76"/>
      <c r="L91" s="74"/>
    </row>
    <row r="92" s="1" customFormat="1" ht="14.4" customHeight="1">
      <c r="B92" s="48"/>
      <c r="C92" s="78" t="s">
        <v>18</v>
      </c>
      <c r="D92" s="76"/>
      <c r="E92" s="76"/>
      <c r="F92" s="76"/>
      <c r="G92" s="76"/>
      <c r="H92" s="76"/>
      <c r="I92" s="205"/>
      <c r="J92" s="76"/>
      <c r="K92" s="76"/>
      <c r="L92" s="74"/>
    </row>
    <row r="93" s="1" customFormat="1" ht="16.5" customHeight="1">
      <c r="B93" s="48"/>
      <c r="C93" s="76"/>
      <c r="D93" s="76"/>
      <c r="E93" s="206" t="str">
        <f>E7</f>
        <v>Vrátkov - splašková kanalizace a ČOV</v>
      </c>
      <c r="F93" s="78"/>
      <c r="G93" s="78"/>
      <c r="H93" s="78"/>
      <c r="I93" s="205"/>
      <c r="J93" s="76"/>
      <c r="K93" s="76"/>
      <c r="L93" s="74"/>
    </row>
    <row r="94">
      <c r="B94" s="29"/>
      <c r="C94" s="78" t="s">
        <v>136</v>
      </c>
      <c r="D94" s="281"/>
      <c r="E94" s="281"/>
      <c r="F94" s="281"/>
      <c r="G94" s="281"/>
      <c r="H94" s="281"/>
      <c r="I94" s="150"/>
      <c r="J94" s="281"/>
      <c r="K94" s="281"/>
      <c r="L94" s="282"/>
    </row>
    <row r="95" s="1" customFormat="1" ht="16.5" customHeight="1">
      <c r="B95" s="48"/>
      <c r="C95" s="76"/>
      <c r="D95" s="76"/>
      <c r="E95" s="206" t="s">
        <v>1548</v>
      </c>
      <c r="F95" s="76"/>
      <c r="G95" s="76"/>
      <c r="H95" s="76"/>
      <c r="I95" s="205"/>
      <c r="J95" s="76"/>
      <c r="K95" s="76"/>
      <c r="L95" s="74"/>
    </row>
    <row r="96" s="1" customFormat="1" ht="14.4" customHeight="1">
      <c r="B96" s="48"/>
      <c r="C96" s="78" t="s">
        <v>665</v>
      </c>
      <c r="D96" s="76"/>
      <c r="E96" s="76"/>
      <c r="F96" s="76"/>
      <c r="G96" s="76"/>
      <c r="H96" s="76"/>
      <c r="I96" s="205"/>
      <c r="J96" s="76"/>
      <c r="K96" s="76"/>
      <c r="L96" s="74"/>
    </row>
    <row r="97" s="1" customFormat="1" ht="17.25" customHeight="1">
      <c r="B97" s="48"/>
      <c r="C97" s="76"/>
      <c r="D97" s="76"/>
      <c r="E97" s="84" t="str">
        <f>E11</f>
        <v>SO 02.1 - Čistírna odpadních vod</v>
      </c>
      <c r="F97" s="76"/>
      <c r="G97" s="76"/>
      <c r="H97" s="76"/>
      <c r="I97" s="205"/>
      <c r="J97" s="76"/>
      <c r="K97" s="76"/>
      <c r="L97" s="74"/>
    </row>
    <row r="98" s="1" customFormat="1" ht="6.96" customHeight="1">
      <c r="B98" s="48"/>
      <c r="C98" s="76"/>
      <c r="D98" s="76"/>
      <c r="E98" s="76"/>
      <c r="F98" s="76"/>
      <c r="G98" s="76"/>
      <c r="H98" s="76"/>
      <c r="I98" s="205"/>
      <c r="J98" s="76"/>
      <c r="K98" s="76"/>
      <c r="L98" s="74"/>
    </row>
    <row r="99" s="1" customFormat="1" ht="18" customHeight="1">
      <c r="B99" s="48"/>
      <c r="C99" s="78" t="s">
        <v>24</v>
      </c>
      <c r="D99" s="76"/>
      <c r="E99" s="76"/>
      <c r="F99" s="207" t="str">
        <f>F14</f>
        <v>obec Vrátkov</v>
      </c>
      <c r="G99" s="76"/>
      <c r="H99" s="76"/>
      <c r="I99" s="208" t="s">
        <v>26</v>
      </c>
      <c r="J99" s="87" t="str">
        <f>IF(J14="","",J14)</f>
        <v>23. 4. 2018</v>
      </c>
      <c r="K99" s="76"/>
      <c r="L99" s="74"/>
    </row>
    <row r="100" s="1" customFormat="1" ht="6.96" customHeight="1">
      <c r="B100" s="48"/>
      <c r="C100" s="76"/>
      <c r="D100" s="76"/>
      <c r="E100" s="76"/>
      <c r="F100" s="76"/>
      <c r="G100" s="76"/>
      <c r="H100" s="76"/>
      <c r="I100" s="205"/>
      <c r="J100" s="76"/>
      <c r="K100" s="76"/>
      <c r="L100" s="74"/>
    </row>
    <row r="101" s="1" customFormat="1">
      <c r="B101" s="48"/>
      <c r="C101" s="78" t="s">
        <v>32</v>
      </c>
      <c r="D101" s="76"/>
      <c r="E101" s="76"/>
      <c r="F101" s="207" t="str">
        <f>E17</f>
        <v>obec Vrátkov</v>
      </c>
      <c r="G101" s="76"/>
      <c r="H101" s="76"/>
      <c r="I101" s="208" t="s">
        <v>39</v>
      </c>
      <c r="J101" s="207" t="str">
        <f>E23</f>
        <v>Ing. Liběna Knapová</v>
      </c>
      <c r="K101" s="76"/>
      <c r="L101" s="74"/>
    </row>
    <row r="102" s="1" customFormat="1" ht="14.4" customHeight="1">
      <c r="B102" s="48"/>
      <c r="C102" s="78" t="s">
        <v>37</v>
      </c>
      <c r="D102" s="76"/>
      <c r="E102" s="76"/>
      <c r="F102" s="207" t="str">
        <f>IF(E20="","",E20)</f>
        <v/>
      </c>
      <c r="G102" s="76"/>
      <c r="H102" s="76"/>
      <c r="I102" s="205"/>
      <c r="J102" s="76"/>
      <c r="K102" s="76"/>
      <c r="L102" s="74"/>
    </row>
    <row r="103" s="1" customFormat="1" ht="10.32" customHeight="1">
      <c r="B103" s="48"/>
      <c r="C103" s="76"/>
      <c r="D103" s="76"/>
      <c r="E103" s="76"/>
      <c r="F103" s="76"/>
      <c r="G103" s="76"/>
      <c r="H103" s="76"/>
      <c r="I103" s="205"/>
      <c r="J103" s="76"/>
      <c r="K103" s="76"/>
      <c r="L103" s="74"/>
    </row>
    <row r="104" s="10" customFormat="1" ht="29.28" customHeight="1">
      <c r="B104" s="209"/>
      <c r="C104" s="210" t="s">
        <v>146</v>
      </c>
      <c r="D104" s="211" t="s">
        <v>64</v>
      </c>
      <c r="E104" s="211" t="s">
        <v>60</v>
      </c>
      <c r="F104" s="211" t="s">
        <v>147</v>
      </c>
      <c r="G104" s="211" t="s">
        <v>148</v>
      </c>
      <c r="H104" s="211" t="s">
        <v>149</v>
      </c>
      <c r="I104" s="212" t="s">
        <v>150</v>
      </c>
      <c r="J104" s="211" t="s">
        <v>140</v>
      </c>
      <c r="K104" s="213" t="s">
        <v>151</v>
      </c>
      <c r="L104" s="214"/>
      <c r="M104" s="104" t="s">
        <v>152</v>
      </c>
      <c r="N104" s="105" t="s">
        <v>49</v>
      </c>
      <c r="O104" s="105" t="s">
        <v>153</v>
      </c>
      <c r="P104" s="105" t="s">
        <v>154</v>
      </c>
      <c r="Q104" s="105" t="s">
        <v>155</v>
      </c>
      <c r="R104" s="105" t="s">
        <v>156</v>
      </c>
      <c r="S104" s="105" t="s">
        <v>157</v>
      </c>
      <c r="T104" s="106" t="s">
        <v>158</v>
      </c>
    </row>
    <row r="105" s="1" customFormat="1" ht="29.28" customHeight="1">
      <c r="B105" s="48"/>
      <c r="C105" s="110" t="s">
        <v>141</v>
      </c>
      <c r="D105" s="76"/>
      <c r="E105" s="76"/>
      <c r="F105" s="76"/>
      <c r="G105" s="76"/>
      <c r="H105" s="76"/>
      <c r="I105" s="205"/>
      <c r="J105" s="215">
        <f>BK105</f>
        <v>0</v>
      </c>
      <c r="K105" s="76"/>
      <c r="L105" s="74"/>
      <c r="M105" s="107"/>
      <c r="N105" s="108"/>
      <c r="O105" s="108"/>
      <c r="P105" s="216">
        <f>P106+P715</f>
        <v>0</v>
      </c>
      <c r="Q105" s="108"/>
      <c r="R105" s="216">
        <f>R106+R715</f>
        <v>1357.6750261</v>
      </c>
      <c r="S105" s="108"/>
      <c r="T105" s="217">
        <f>T106+T715</f>
        <v>0</v>
      </c>
      <c r="AT105" s="25" t="s">
        <v>78</v>
      </c>
      <c r="AU105" s="25" t="s">
        <v>142</v>
      </c>
      <c r="BK105" s="218">
        <f>BK106+BK715</f>
        <v>0</v>
      </c>
    </row>
    <row r="106" s="11" customFormat="1" ht="37.44001" customHeight="1">
      <c r="B106" s="219"/>
      <c r="C106" s="220"/>
      <c r="D106" s="221" t="s">
        <v>78</v>
      </c>
      <c r="E106" s="222" t="s">
        <v>234</v>
      </c>
      <c r="F106" s="222" t="s">
        <v>235</v>
      </c>
      <c r="G106" s="220"/>
      <c r="H106" s="220"/>
      <c r="I106" s="223"/>
      <c r="J106" s="224">
        <f>BK106</f>
        <v>0</v>
      </c>
      <c r="K106" s="220"/>
      <c r="L106" s="225"/>
      <c r="M106" s="226"/>
      <c r="N106" s="227"/>
      <c r="O106" s="227"/>
      <c r="P106" s="228">
        <f>P107+P249+P317+P390+P397+P708+P712</f>
        <v>0</v>
      </c>
      <c r="Q106" s="227"/>
      <c r="R106" s="228">
        <f>R107+R249+R317+R390+R397+R708+R712</f>
        <v>1349.5280045</v>
      </c>
      <c r="S106" s="227"/>
      <c r="T106" s="229">
        <f>T107+T249+T317+T390+T397+T708+T712</f>
        <v>0</v>
      </c>
      <c r="AR106" s="230" t="s">
        <v>87</v>
      </c>
      <c r="AT106" s="231" t="s">
        <v>78</v>
      </c>
      <c r="AU106" s="231" t="s">
        <v>79</v>
      </c>
      <c r="AY106" s="230" t="s">
        <v>162</v>
      </c>
      <c r="BK106" s="232">
        <f>BK107+BK249+BK317+BK390+BK397+BK708+BK712</f>
        <v>0</v>
      </c>
    </row>
    <row r="107" s="11" customFormat="1" ht="19.92" customHeight="1">
      <c r="B107" s="219"/>
      <c r="C107" s="220"/>
      <c r="D107" s="221" t="s">
        <v>78</v>
      </c>
      <c r="E107" s="233" t="s">
        <v>87</v>
      </c>
      <c r="F107" s="233" t="s">
        <v>674</v>
      </c>
      <c r="G107" s="220"/>
      <c r="H107" s="220"/>
      <c r="I107" s="223"/>
      <c r="J107" s="234">
        <f>BK107</f>
        <v>0</v>
      </c>
      <c r="K107" s="220"/>
      <c r="L107" s="225"/>
      <c r="M107" s="226"/>
      <c r="N107" s="227"/>
      <c r="O107" s="227"/>
      <c r="P107" s="228">
        <f>SUM(P108:P248)</f>
        <v>0</v>
      </c>
      <c r="Q107" s="227"/>
      <c r="R107" s="228">
        <f>SUM(R108:R248)</f>
        <v>955.07788999999991</v>
      </c>
      <c r="S107" s="227"/>
      <c r="T107" s="229">
        <f>SUM(T108:T248)</f>
        <v>0</v>
      </c>
      <c r="AR107" s="230" t="s">
        <v>87</v>
      </c>
      <c r="AT107" s="231" t="s">
        <v>78</v>
      </c>
      <c r="AU107" s="231" t="s">
        <v>87</v>
      </c>
      <c r="AY107" s="230" t="s">
        <v>162</v>
      </c>
      <c r="BK107" s="232">
        <f>SUM(BK108:BK248)</f>
        <v>0</v>
      </c>
    </row>
    <row r="108" s="1" customFormat="1" ht="16.5" customHeight="1">
      <c r="B108" s="48"/>
      <c r="C108" s="235" t="s">
        <v>87</v>
      </c>
      <c r="D108" s="235" t="s">
        <v>165</v>
      </c>
      <c r="E108" s="236" t="s">
        <v>1564</v>
      </c>
      <c r="F108" s="237" t="s">
        <v>1565</v>
      </c>
      <c r="G108" s="238" t="s">
        <v>1566</v>
      </c>
      <c r="H108" s="239">
        <v>0.059999999999999998</v>
      </c>
      <c r="I108" s="240"/>
      <c r="J108" s="239">
        <f>ROUND(I108*H108,1)</f>
        <v>0</v>
      </c>
      <c r="K108" s="237" t="s">
        <v>239</v>
      </c>
      <c r="L108" s="74"/>
      <c r="M108" s="241" t="s">
        <v>36</v>
      </c>
      <c r="N108" s="242" t="s">
        <v>50</v>
      </c>
      <c r="O108" s="49"/>
      <c r="P108" s="243">
        <f>O108*H108</f>
        <v>0</v>
      </c>
      <c r="Q108" s="243">
        <v>0</v>
      </c>
      <c r="R108" s="243">
        <f>Q108*H108</f>
        <v>0</v>
      </c>
      <c r="S108" s="243">
        <v>0</v>
      </c>
      <c r="T108" s="244">
        <f>S108*H108</f>
        <v>0</v>
      </c>
      <c r="AR108" s="25" t="s">
        <v>179</v>
      </c>
      <c r="AT108" s="25" t="s">
        <v>165</v>
      </c>
      <c r="AU108" s="25" t="s">
        <v>89</v>
      </c>
      <c r="AY108" s="25" t="s">
        <v>162</v>
      </c>
      <c r="BE108" s="245">
        <f>IF(N108="základní",J108,0)</f>
        <v>0</v>
      </c>
      <c r="BF108" s="245">
        <f>IF(N108="snížená",J108,0)</f>
        <v>0</v>
      </c>
      <c r="BG108" s="245">
        <f>IF(N108="zákl. přenesená",J108,0)</f>
        <v>0</v>
      </c>
      <c r="BH108" s="245">
        <f>IF(N108="sníž. přenesená",J108,0)</f>
        <v>0</v>
      </c>
      <c r="BI108" s="245">
        <f>IF(N108="nulová",J108,0)</f>
        <v>0</v>
      </c>
      <c r="BJ108" s="25" t="s">
        <v>87</v>
      </c>
      <c r="BK108" s="245">
        <f>ROUND(I108*H108,1)</f>
        <v>0</v>
      </c>
      <c r="BL108" s="25" t="s">
        <v>179</v>
      </c>
      <c r="BM108" s="25" t="s">
        <v>1567</v>
      </c>
    </row>
    <row r="109" s="13" customFormat="1">
      <c r="B109" s="261"/>
      <c r="C109" s="262"/>
      <c r="D109" s="248" t="s">
        <v>171</v>
      </c>
      <c r="E109" s="263" t="s">
        <v>36</v>
      </c>
      <c r="F109" s="264" t="s">
        <v>1568</v>
      </c>
      <c r="G109" s="262"/>
      <c r="H109" s="263" t="s">
        <v>36</v>
      </c>
      <c r="I109" s="265"/>
      <c r="J109" s="262"/>
      <c r="K109" s="262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171</v>
      </c>
      <c r="AU109" s="270" t="s">
        <v>89</v>
      </c>
      <c r="AV109" s="13" t="s">
        <v>87</v>
      </c>
      <c r="AW109" s="13" t="s">
        <v>42</v>
      </c>
      <c r="AX109" s="13" t="s">
        <v>79</v>
      </c>
      <c r="AY109" s="270" t="s">
        <v>162</v>
      </c>
    </row>
    <row r="110" s="12" customFormat="1">
      <c r="B110" s="246"/>
      <c r="C110" s="247"/>
      <c r="D110" s="248" t="s">
        <v>171</v>
      </c>
      <c r="E110" s="249" t="s">
        <v>36</v>
      </c>
      <c r="F110" s="250" t="s">
        <v>1569</v>
      </c>
      <c r="G110" s="247"/>
      <c r="H110" s="251">
        <v>0.059999999999999998</v>
      </c>
      <c r="I110" s="252"/>
      <c r="J110" s="247"/>
      <c r="K110" s="247"/>
      <c r="L110" s="253"/>
      <c r="M110" s="254"/>
      <c r="N110" s="255"/>
      <c r="O110" s="255"/>
      <c r="P110" s="255"/>
      <c r="Q110" s="255"/>
      <c r="R110" s="255"/>
      <c r="S110" s="255"/>
      <c r="T110" s="256"/>
      <c r="AT110" s="257" t="s">
        <v>171</v>
      </c>
      <c r="AU110" s="257" t="s">
        <v>89</v>
      </c>
      <c r="AV110" s="12" t="s">
        <v>89</v>
      </c>
      <c r="AW110" s="12" t="s">
        <v>42</v>
      </c>
      <c r="AX110" s="12" t="s">
        <v>79</v>
      </c>
      <c r="AY110" s="257" t="s">
        <v>162</v>
      </c>
    </row>
    <row r="111" s="14" customFormat="1">
      <c r="B111" s="283"/>
      <c r="C111" s="284"/>
      <c r="D111" s="248" t="s">
        <v>171</v>
      </c>
      <c r="E111" s="285" t="s">
        <v>36</v>
      </c>
      <c r="F111" s="286" t="s">
        <v>679</v>
      </c>
      <c r="G111" s="284"/>
      <c r="H111" s="287">
        <v>0.059999999999999998</v>
      </c>
      <c r="I111" s="288"/>
      <c r="J111" s="284"/>
      <c r="K111" s="284"/>
      <c r="L111" s="289"/>
      <c r="M111" s="290"/>
      <c r="N111" s="291"/>
      <c r="O111" s="291"/>
      <c r="P111" s="291"/>
      <c r="Q111" s="291"/>
      <c r="R111" s="291"/>
      <c r="S111" s="291"/>
      <c r="T111" s="292"/>
      <c r="AT111" s="293" t="s">
        <v>171</v>
      </c>
      <c r="AU111" s="293" t="s">
        <v>89</v>
      </c>
      <c r="AV111" s="14" t="s">
        <v>179</v>
      </c>
      <c r="AW111" s="14" t="s">
        <v>42</v>
      </c>
      <c r="AX111" s="14" t="s">
        <v>87</v>
      </c>
      <c r="AY111" s="293" t="s">
        <v>162</v>
      </c>
    </row>
    <row r="112" s="1" customFormat="1" ht="25.5" customHeight="1">
      <c r="B112" s="48"/>
      <c r="C112" s="235" t="s">
        <v>89</v>
      </c>
      <c r="D112" s="235" t="s">
        <v>165</v>
      </c>
      <c r="E112" s="236" t="s">
        <v>697</v>
      </c>
      <c r="F112" s="237" t="s">
        <v>698</v>
      </c>
      <c r="G112" s="238" t="s">
        <v>699</v>
      </c>
      <c r="H112" s="239">
        <v>720</v>
      </c>
      <c r="I112" s="240"/>
      <c r="J112" s="239">
        <f>ROUND(I112*H112,1)</f>
        <v>0</v>
      </c>
      <c r="K112" s="237" t="s">
        <v>239</v>
      </c>
      <c r="L112" s="74"/>
      <c r="M112" s="241" t="s">
        <v>36</v>
      </c>
      <c r="N112" s="242" t="s">
        <v>50</v>
      </c>
      <c r="O112" s="49"/>
      <c r="P112" s="243">
        <f>O112*H112</f>
        <v>0</v>
      </c>
      <c r="Q112" s="243">
        <v>0</v>
      </c>
      <c r="R112" s="243">
        <f>Q112*H112</f>
        <v>0</v>
      </c>
      <c r="S112" s="243">
        <v>0</v>
      </c>
      <c r="T112" s="244">
        <f>S112*H112</f>
        <v>0</v>
      </c>
      <c r="AR112" s="25" t="s">
        <v>179</v>
      </c>
      <c r="AT112" s="25" t="s">
        <v>165</v>
      </c>
      <c r="AU112" s="25" t="s">
        <v>89</v>
      </c>
      <c r="AY112" s="25" t="s">
        <v>162</v>
      </c>
      <c r="BE112" s="245">
        <f>IF(N112="základní",J112,0)</f>
        <v>0</v>
      </c>
      <c r="BF112" s="245">
        <f>IF(N112="snížená",J112,0)</f>
        <v>0</v>
      </c>
      <c r="BG112" s="245">
        <f>IF(N112="zákl. přenesená",J112,0)</f>
        <v>0</v>
      </c>
      <c r="BH112" s="245">
        <f>IF(N112="sníž. přenesená",J112,0)</f>
        <v>0</v>
      </c>
      <c r="BI112" s="245">
        <f>IF(N112="nulová",J112,0)</f>
        <v>0</v>
      </c>
      <c r="BJ112" s="25" t="s">
        <v>87</v>
      </c>
      <c r="BK112" s="245">
        <f>ROUND(I112*H112,1)</f>
        <v>0</v>
      </c>
      <c r="BL112" s="25" t="s">
        <v>179</v>
      </c>
      <c r="BM112" s="25" t="s">
        <v>1570</v>
      </c>
    </row>
    <row r="113" s="12" customFormat="1">
      <c r="B113" s="246"/>
      <c r="C113" s="247"/>
      <c r="D113" s="248" t="s">
        <v>171</v>
      </c>
      <c r="E113" s="249" t="s">
        <v>36</v>
      </c>
      <c r="F113" s="250" t="s">
        <v>1571</v>
      </c>
      <c r="G113" s="247"/>
      <c r="H113" s="251">
        <v>720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171</v>
      </c>
      <c r="AU113" s="257" t="s">
        <v>89</v>
      </c>
      <c r="AV113" s="12" t="s">
        <v>89</v>
      </c>
      <c r="AW113" s="12" t="s">
        <v>42</v>
      </c>
      <c r="AX113" s="12" t="s">
        <v>87</v>
      </c>
      <c r="AY113" s="257" t="s">
        <v>162</v>
      </c>
    </row>
    <row r="114" s="1" customFormat="1" ht="25.5" customHeight="1">
      <c r="B114" s="48"/>
      <c r="C114" s="235" t="s">
        <v>161</v>
      </c>
      <c r="D114" s="235" t="s">
        <v>165</v>
      </c>
      <c r="E114" s="236" t="s">
        <v>702</v>
      </c>
      <c r="F114" s="237" t="s">
        <v>703</v>
      </c>
      <c r="G114" s="238" t="s">
        <v>704</v>
      </c>
      <c r="H114" s="239">
        <v>90</v>
      </c>
      <c r="I114" s="240"/>
      <c r="J114" s="239">
        <f>ROUND(I114*H114,1)</f>
        <v>0</v>
      </c>
      <c r="K114" s="237" t="s">
        <v>239</v>
      </c>
      <c r="L114" s="74"/>
      <c r="M114" s="241" t="s">
        <v>36</v>
      </c>
      <c r="N114" s="242" t="s">
        <v>50</v>
      </c>
      <c r="O114" s="49"/>
      <c r="P114" s="243">
        <f>O114*H114</f>
        <v>0</v>
      </c>
      <c r="Q114" s="243">
        <v>0</v>
      </c>
      <c r="R114" s="243">
        <f>Q114*H114</f>
        <v>0</v>
      </c>
      <c r="S114" s="243">
        <v>0</v>
      </c>
      <c r="T114" s="244">
        <f>S114*H114</f>
        <v>0</v>
      </c>
      <c r="AR114" s="25" t="s">
        <v>179</v>
      </c>
      <c r="AT114" s="25" t="s">
        <v>165</v>
      </c>
      <c r="AU114" s="25" t="s">
        <v>89</v>
      </c>
      <c r="AY114" s="25" t="s">
        <v>162</v>
      </c>
      <c r="BE114" s="245">
        <f>IF(N114="základní",J114,0)</f>
        <v>0</v>
      </c>
      <c r="BF114" s="245">
        <f>IF(N114="snížená",J114,0)</f>
        <v>0</v>
      </c>
      <c r="BG114" s="245">
        <f>IF(N114="zákl. přenesená",J114,0)</f>
        <v>0</v>
      </c>
      <c r="BH114" s="245">
        <f>IF(N114="sníž. přenesená",J114,0)</f>
        <v>0</v>
      </c>
      <c r="BI114" s="245">
        <f>IF(N114="nulová",J114,0)</f>
        <v>0</v>
      </c>
      <c r="BJ114" s="25" t="s">
        <v>87</v>
      </c>
      <c r="BK114" s="245">
        <f>ROUND(I114*H114,1)</f>
        <v>0</v>
      </c>
      <c r="BL114" s="25" t="s">
        <v>179</v>
      </c>
      <c r="BM114" s="25" t="s">
        <v>1572</v>
      </c>
    </row>
    <row r="115" s="12" customFormat="1">
      <c r="B115" s="246"/>
      <c r="C115" s="247"/>
      <c r="D115" s="248" t="s">
        <v>171</v>
      </c>
      <c r="E115" s="249" t="s">
        <v>36</v>
      </c>
      <c r="F115" s="250" t="s">
        <v>598</v>
      </c>
      <c r="G115" s="247"/>
      <c r="H115" s="251">
        <v>90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171</v>
      </c>
      <c r="AU115" s="257" t="s">
        <v>89</v>
      </c>
      <c r="AV115" s="12" t="s">
        <v>89</v>
      </c>
      <c r="AW115" s="12" t="s">
        <v>42</v>
      </c>
      <c r="AX115" s="12" t="s">
        <v>87</v>
      </c>
      <c r="AY115" s="257" t="s">
        <v>162</v>
      </c>
    </row>
    <row r="116" s="1" customFormat="1" ht="25.5" customHeight="1">
      <c r="B116" s="48"/>
      <c r="C116" s="235" t="s">
        <v>179</v>
      </c>
      <c r="D116" s="235" t="s">
        <v>165</v>
      </c>
      <c r="E116" s="236" t="s">
        <v>719</v>
      </c>
      <c r="F116" s="237" t="s">
        <v>720</v>
      </c>
      <c r="G116" s="238" t="s">
        <v>247</v>
      </c>
      <c r="H116" s="239">
        <v>107</v>
      </c>
      <c r="I116" s="240"/>
      <c r="J116" s="239">
        <f>ROUND(I116*H116,1)</f>
        <v>0</v>
      </c>
      <c r="K116" s="237" t="s">
        <v>239</v>
      </c>
      <c r="L116" s="74"/>
      <c r="M116" s="241" t="s">
        <v>36</v>
      </c>
      <c r="N116" s="242" t="s">
        <v>50</v>
      </c>
      <c r="O116" s="49"/>
      <c r="P116" s="243">
        <f>O116*H116</f>
        <v>0</v>
      </c>
      <c r="Q116" s="243">
        <v>0.00014999999999999999</v>
      </c>
      <c r="R116" s="243">
        <f>Q116*H116</f>
        <v>0.016049999999999998</v>
      </c>
      <c r="S116" s="243">
        <v>0</v>
      </c>
      <c r="T116" s="244">
        <f>S116*H116</f>
        <v>0</v>
      </c>
      <c r="AR116" s="25" t="s">
        <v>179</v>
      </c>
      <c r="AT116" s="25" t="s">
        <v>165</v>
      </c>
      <c r="AU116" s="25" t="s">
        <v>89</v>
      </c>
      <c r="AY116" s="25" t="s">
        <v>162</v>
      </c>
      <c r="BE116" s="245">
        <f>IF(N116="základní",J116,0)</f>
        <v>0</v>
      </c>
      <c r="BF116" s="245">
        <f>IF(N116="snížená",J116,0)</f>
        <v>0</v>
      </c>
      <c r="BG116" s="245">
        <f>IF(N116="zákl. přenesená",J116,0)</f>
        <v>0</v>
      </c>
      <c r="BH116" s="245">
        <f>IF(N116="sníž. přenesená",J116,0)</f>
        <v>0</v>
      </c>
      <c r="BI116" s="245">
        <f>IF(N116="nulová",J116,0)</f>
        <v>0</v>
      </c>
      <c r="BJ116" s="25" t="s">
        <v>87</v>
      </c>
      <c r="BK116" s="245">
        <f>ROUND(I116*H116,1)</f>
        <v>0</v>
      </c>
      <c r="BL116" s="25" t="s">
        <v>179</v>
      </c>
      <c r="BM116" s="25" t="s">
        <v>1573</v>
      </c>
    </row>
    <row r="117" s="13" customFormat="1">
      <c r="B117" s="261"/>
      <c r="C117" s="262"/>
      <c r="D117" s="248" t="s">
        <v>171</v>
      </c>
      <c r="E117" s="263" t="s">
        <v>36</v>
      </c>
      <c r="F117" s="264" t="s">
        <v>1568</v>
      </c>
      <c r="G117" s="262"/>
      <c r="H117" s="263" t="s">
        <v>36</v>
      </c>
      <c r="I117" s="265"/>
      <c r="J117" s="262"/>
      <c r="K117" s="262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171</v>
      </c>
      <c r="AU117" s="270" t="s">
        <v>89</v>
      </c>
      <c r="AV117" s="13" t="s">
        <v>87</v>
      </c>
      <c r="AW117" s="13" t="s">
        <v>42</v>
      </c>
      <c r="AX117" s="13" t="s">
        <v>79</v>
      </c>
      <c r="AY117" s="270" t="s">
        <v>162</v>
      </c>
    </row>
    <row r="118" s="12" customFormat="1">
      <c r="B118" s="246"/>
      <c r="C118" s="247"/>
      <c r="D118" s="248" t="s">
        <v>171</v>
      </c>
      <c r="E118" s="249" t="s">
        <v>36</v>
      </c>
      <c r="F118" s="250" t="s">
        <v>1574</v>
      </c>
      <c r="G118" s="247"/>
      <c r="H118" s="251">
        <v>107</v>
      </c>
      <c r="I118" s="252"/>
      <c r="J118" s="247"/>
      <c r="K118" s="247"/>
      <c r="L118" s="253"/>
      <c r="M118" s="254"/>
      <c r="N118" s="255"/>
      <c r="O118" s="255"/>
      <c r="P118" s="255"/>
      <c r="Q118" s="255"/>
      <c r="R118" s="255"/>
      <c r="S118" s="255"/>
      <c r="T118" s="256"/>
      <c r="AT118" s="257" t="s">
        <v>171</v>
      </c>
      <c r="AU118" s="257" t="s">
        <v>89</v>
      </c>
      <c r="AV118" s="12" t="s">
        <v>89</v>
      </c>
      <c r="AW118" s="12" t="s">
        <v>42</v>
      </c>
      <c r="AX118" s="12" t="s">
        <v>87</v>
      </c>
      <c r="AY118" s="257" t="s">
        <v>162</v>
      </c>
    </row>
    <row r="119" s="1" customFormat="1" ht="25.5" customHeight="1">
      <c r="B119" s="48"/>
      <c r="C119" s="235" t="s">
        <v>183</v>
      </c>
      <c r="D119" s="235" t="s">
        <v>165</v>
      </c>
      <c r="E119" s="236" t="s">
        <v>723</v>
      </c>
      <c r="F119" s="237" t="s">
        <v>724</v>
      </c>
      <c r="G119" s="238" t="s">
        <v>247</v>
      </c>
      <c r="H119" s="239">
        <v>107</v>
      </c>
      <c r="I119" s="240"/>
      <c r="J119" s="239">
        <f>ROUND(I119*H119,1)</f>
        <v>0</v>
      </c>
      <c r="K119" s="237" t="s">
        <v>239</v>
      </c>
      <c r="L119" s="74"/>
      <c r="M119" s="241" t="s">
        <v>36</v>
      </c>
      <c r="N119" s="242" t="s">
        <v>50</v>
      </c>
      <c r="O119" s="49"/>
      <c r="P119" s="243">
        <f>O119*H119</f>
        <v>0</v>
      </c>
      <c r="Q119" s="243">
        <v>0</v>
      </c>
      <c r="R119" s="243">
        <f>Q119*H119</f>
        <v>0</v>
      </c>
      <c r="S119" s="243">
        <v>0</v>
      </c>
      <c r="T119" s="244">
        <f>S119*H119</f>
        <v>0</v>
      </c>
      <c r="AR119" s="25" t="s">
        <v>179</v>
      </c>
      <c r="AT119" s="25" t="s">
        <v>165</v>
      </c>
      <c r="AU119" s="25" t="s">
        <v>89</v>
      </c>
      <c r="AY119" s="25" t="s">
        <v>162</v>
      </c>
      <c r="BE119" s="245">
        <f>IF(N119="základní",J119,0)</f>
        <v>0</v>
      </c>
      <c r="BF119" s="245">
        <f>IF(N119="snížená",J119,0)</f>
        <v>0</v>
      </c>
      <c r="BG119" s="245">
        <f>IF(N119="zákl. přenesená",J119,0)</f>
        <v>0</v>
      </c>
      <c r="BH119" s="245">
        <f>IF(N119="sníž. přenesená",J119,0)</f>
        <v>0</v>
      </c>
      <c r="BI119" s="245">
        <f>IF(N119="nulová",J119,0)</f>
        <v>0</v>
      </c>
      <c r="BJ119" s="25" t="s">
        <v>87</v>
      </c>
      <c r="BK119" s="245">
        <f>ROUND(I119*H119,1)</f>
        <v>0</v>
      </c>
      <c r="BL119" s="25" t="s">
        <v>179</v>
      </c>
      <c r="BM119" s="25" t="s">
        <v>1575</v>
      </c>
    </row>
    <row r="120" s="13" customFormat="1">
      <c r="B120" s="261"/>
      <c r="C120" s="262"/>
      <c r="D120" s="248" t="s">
        <v>171</v>
      </c>
      <c r="E120" s="263" t="s">
        <v>36</v>
      </c>
      <c r="F120" s="264" t="s">
        <v>1568</v>
      </c>
      <c r="G120" s="262"/>
      <c r="H120" s="263" t="s">
        <v>36</v>
      </c>
      <c r="I120" s="265"/>
      <c r="J120" s="262"/>
      <c r="K120" s="262"/>
      <c r="L120" s="266"/>
      <c r="M120" s="267"/>
      <c r="N120" s="268"/>
      <c r="O120" s="268"/>
      <c r="P120" s="268"/>
      <c r="Q120" s="268"/>
      <c r="R120" s="268"/>
      <c r="S120" s="268"/>
      <c r="T120" s="269"/>
      <c r="AT120" s="270" t="s">
        <v>171</v>
      </c>
      <c r="AU120" s="270" t="s">
        <v>89</v>
      </c>
      <c r="AV120" s="13" t="s">
        <v>87</v>
      </c>
      <c r="AW120" s="13" t="s">
        <v>42</v>
      </c>
      <c r="AX120" s="13" t="s">
        <v>79</v>
      </c>
      <c r="AY120" s="270" t="s">
        <v>162</v>
      </c>
    </row>
    <row r="121" s="12" customFormat="1">
      <c r="B121" s="246"/>
      <c r="C121" s="247"/>
      <c r="D121" s="248" t="s">
        <v>171</v>
      </c>
      <c r="E121" s="249" t="s">
        <v>36</v>
      </c>
      <c r="F121" s="250" t="s">
        <v>1574</v>
      </c>
      <c r="G121" s="247"/>
      <c r="H121" s="251">
        <v>107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171</v>
      </c>
      <c r="AU121" s="257" t="s">
        <v>89</v>
      </c>
      <c r="AV121" s="12" t="s">
        <v>89</v>
      </c>
      <c r="AW121" s="12" t="s">
        <v>42</v>
      </c>
      <c r="AX121" s="12" t="s">
        <v>87</v>
      </c>
      <c r="AY121" s="257" t="s">
        <v>162</v>
      </c>
    </row>
    <row r="122" s="1" customFormat="1" ht="25.5" customHeight="1">
      <c r="B122" s="48"/>
      <c r="C122" s="235" t="s">
        <v>187</v>
      </c>
      <c r="D122" s="235" t="s">
        <v>165</v>
      </c>
      <c r="E122" s="236" t="s">
        <v>1576</v>
      </c>
      <c r="F122" s="237" t="s">
        <v>1577</v>
      </c>
      <c r="G122" s="238" t="s">
        <v>247</v>
      </c>
      <c r="H122" s="239">
        <v>12</v>
      </c>
      <c r="I122" s="240"/>
      <c r="J122" s="239">
        <f>ROUND(I122*H122,1)</f>
        <v>0</v>
      </c>
      <c r="K122" s="237" t="s">
        <v>239</v>
      </c>
      <c r="L122" s="74"/>
      <c r="M122" s="241" t="s">
        <v>36</v>
      </c>
      <c r="N122" s="242" t="s">
        <v>50</v>
      </c>
      <c r="O122" s="49"/>
      <c r="P122" s="243">
        <f>O122*H122</f>
        <v>0</v>
      </c>
      <c r="Q122" s="243">
        <v>0.011820000000000001</v>
      </c>
      <c r="R122" s="243">
        <f>Q122*H122</f>
        <v>0.14184000000000002</v>
      </c>
      <c r="S122" s="243">
        <v>0</v>
      </c>
      <c r="T122" s="244">
        <f>S122*H122</f>
        <v>0</v>
      </c>
      <c r="AR122" s="25" t="s">
        <v>179</v>
      </c>
      <c r="AT122" s="25" t="s">
        <v>165</v>
      </c>
      <c r="AU122" s="25" t="s">
        <v>89</v>
      </c>
      <c r="AY122" s="25" t="s">
        <v>162</v>
      </c>
      <c r="BE122" s="245">
        <f>IF(N122="základní",J122,0)</f>
        <v>0</v>
      </c>
      <c r="BF122" s="245">
        <f>IF(N122="snížená",J122,0)</f>
        <v>0</v>
      </c>
      <c r="BG122" s="245">
        <f>IF(N122="zákl. přenesená",J122,0)</f>
        <v>0</v>
      </c>
      <c r="BH122" s="245">
        <f>IF(N122="sníž. přenesená",J122,0)</f>
        <v>0</v>
      </c>
      <c r="BI122" s="245">
        <f>IF(N122="nulová",J122,0)</f>
        <v>0</v>
      </c>
      <c r="BJ122" s="25" t="s">
        <v>87</v>
      </c>
      <c r="BK122" s="245">
        <f>ROUND(I122*H122,1)</f>
        <v>0</v>
      </c>
      <c r="BL122" s="25" t="s">
        <v>179</v>
      </c>
      <c r="BM122" s="25" t="s">
        <v>1578</v>
      </c>
    </row>
    <row r="123" s="12" customFormat="1">
      <c r="B123" s="246"/>
      <c r="C123" s="247"/>
      <c r="D123" s="248" t="s">
        <v>171</v>
      </c>
      <c r="E123" s="249" t="s">
        <v>36</v>
      </c>
      <c r="F123" s="250" t="s">
        <v>1579</v>
      </c>
      <c r="G123" s="247"/>
      <c r="H123" s="251">
        <v>12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171</v>
      </c>
      <c r="AU123" s="257" t="s">
        <v>89</v>
      </c>
      <c r="AV123" s="12" t="s">
        <v>89</v>
      </c>
      <c r="AW123" s="12" t="s">
        <v>42</v>
      </c>
      <c r="AX123" s="12" t="s">
        <v>87</v>
      </c>
      <c r="AY123" s="257" t="s">
        <v>162</v>
      </c>
    </row>
    <row r="124" s="1" customFormat="1" ht="25.5" customHeight="1">
      <c r="B124" s="48"/>
      <c r="C124" s="235" t="s">
        <v>191</v>
      </c>
      <c r="D124" s="235" t="s">
        <v>165</v>
      </c>
      <c r="E124" s="236" t="s">
        <v>1580</v>
      </c>
      <c r="F124" s="237" t="s">
        <v>1581</v>
      </c>
      <c r="G124" s="238" t="s">
        <v>247</v>
      </c>
      <c r="H124" s="239">
        <v>12</v>
      </c>
      <c r="I124" s="240"/>
      <c r="J124" s="239">
        <f>ROUND(I124*H124,1)</f>
        <v>0</v>
      </c>
      <c r="K124" s="237" t="s">
        <v>239</v>
      </c>
      <c r="L124" s="74"/>
      <c r="M124" s="241" t="s">
        <v>36</v>
      </c>
      <c r="N124" s="242" t="s">
        <v>50</v>
      </c>
      <c r="O124" s="49"/>
      <c r="P124" s="243">
        <f>O124*H124</f>
        <v>0</v>
      </c>
      <c r="Q124" s="243">
        <v>0</v>
      </c>
      <c r="R124" s="243">
        <f>Q124*H124</f>
        <v>0</v>
      </c>
      <c r="S124" s="243">
        <v>0</v>
      </c>
      <c r="T124" s="244">
        <f>S124*H124</f>
        <v>0</v>
      </c>
      <c r="AR124" s="25" t="s">
        <v>179</v>
      </c>
      <c r="AT124" s="25" t="s">
        <v>165</v>
      </c>
      <c r="AU124" s="25" t="s">
        <v>89</v>
      </c>
      <c r="AY124" s="25" t="s">
        <v>162</v>
      </c>
      <c r="BE124" s="245">
        <f>IF(N124="základní",J124,0)</f>
        <v>0</v>
      </c>
      <c r="BF124" s="245">
        <f>IF(N124="snížená",J124,0)</f>
        <v>0</v>
      </c>
      <c r="BG124" s="245">
        <f>IF(N124="zákl. přenesená",J124,0)</f>
        <v>0</v>
      </c>
      <c r="BH124" s="245">
        <f>IF(N124="sníž. přenesená",J124,0)</f>
        <v>0</v>
      </c>
      <c r="BI124" s="245">
        <f>IF(N124="nulová",J124,0)</f>
        <v>0</v>
      </c>
      <c r="BJ124" s="25" t="s">
        <v>87</v>
      </c>
      <c r="BK124" s="245">
        <f>ROUND(I124*H124,1)</f>
        <v>0</v>
      </c>
      <c r="BL124" s="25" t="s">
        <v>179</v>
      </c>
      <c r="BM124" s="25" t="s">
        <v>1582</v>
      </c>
    </row>
    <row r="125" s="12" customFormat="1">
      <c r="B125" s="246"/>
      <c r="C125" s="247"/>
      <c r="D125" s="248" t="s">
        <v>171</v>
      </c>
      <c r="E125" s="249" t="s">
        <v>36</v>
      </c>
      <c r="F125" s="250" t="s">
        <v>1579</v>
      </c>
      <c r="G125" s="247"/>
      <c r="H125" s="251">
        <v>12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171</v>
      </c>
      <c r="AU125" s="257" t="s">
        <v>89</v>
      </c>
      <c r="AV125" s="12" t="s">
        <v>89</v>
      </c>
      <c r="AW125" s="12" t="s">
        <v>42</v>
      </c>
      <c r="AX125" s="12" t="s">
        <v>87</v>
      </c>
      <c r="AY125" s="257" t="s">
        <v>162</v>
      </c>
    </row>
    <row r="126" s="1" customFormat="1" ht="38.25" customHeight="1">
      <c r="B126" s="48"/>
      <c r="C126" s="235" t="s">
        <v>195</v>
      </c>
      <c r="D126" s="235" t="s">
        <v>165</v>
      </c>
      <c r="E126" s="236" t="s">
        <v>1583</v>
      </c>
      <c r="F126" s="237" t="s">
        <v>1584</v>
      </c>
      <c r="G126" s="238" t="s">
        <v>614</v>
      </c>
      <c r="H126" s="239">
        <v>138.25</v>
      </c>
      <c r="I126" s="240"/>
      <c r="J126" s="239">
        <f>ROUND(I126*H126,1)</f>
        <v>0</v>
      </c>
      <c r="K126" s="237" t="s">
        <v>239</v>
      </c>
      <c r="L126" s="74"/>
      <c r="M126" s="241" t="s">
        <v>36</v>
      </c>
      <c r="N126" s="242" t="s">
        <v>50</v>
      </c>
      <c r="O126" s="49"/>
      <c r="P126" s="243">
        <f>O126*H126</f>
        <v>0</v>
      </c>
      <c r="Q126" s="243">
        <v>0</v>
      </c>
      <c r="R126" s="243">
        <f>Q126*H126</f>
        <v>0</v>
      </c>
      <c r="S126" s="243">
        <v>0</v>
      </c>
      <c r="T126" s="244">
        <f>S126*H126</f>
        <v>0</v>
      </c>
      <c r="AR126" s="25" t="s">
        <v>179</v>
      </c>
      <c r="AT126" s="25" t="s">
        <v>165</v>
      </c>
      <c r="AU126" s="25" t="s">
        <v>89</v>
      </c>
      <c r="AY126" s="25" t="s">
        <v>162</v>
      </c>
      <c r="BE126" s="245">
        <f>IF(N126="základní",J126,0)</f>
        <v>0</v>
      </c>
      <c r="BF126" s="245">
        <f>IF(N126="snížená",J126,0)</f>
        <v>0</v>
      </c>
      <c r="BG126" s="245">
        <f>IF(N126="zákl. přenesená",J126,0)</f>
        <v>0</v>
      </c>
      <c r="BH126" s="245">
        <f>IF(N126="sníž. přenesená",J126,0)</f>
        <v>0</v>
      </c>
      <c r="BI126" s="245">
        <f>IF(N126="nulová",J126,0)</f>
        <v>0</v>
      </c>
      <c r="BJ126" s="25" t="s">
        <v>87</v>
      </c>
      <c r="BK126" s="245">
        <f>ROUND(I126*H126,1)</f>
        <v>0</v>
      </c>
      <c r="BL126" s="25" t="s">
        <v>179</v>
      </c>
      <c r="BM126" s="25" t="s">
        <v>1585</v>
      </c>
    </row>
    <row r="127" s="13" customFormat="1">
      <c r="B127" s="261"/>
      <c r="C127" s="262"/>
      <c r="D127" s="248" t="s">
        <v>171</v>
      </c>
      <c r="E127" s="263" t="s">
        <v>36</v>
      </c>
      <c r="F127" s="264" t="s">
        <v>1568</v>
      </c>
      <c r="G127" s="262"/>
      <c r="H127" s="263" t="s">
        <v>36</v>
      </c>
      <c r="I127" s="265"/>
      <c r="J127" s="262"/>
      <c r="K127" s="262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171</v>
      </c>
      <c r="AU127" s="270" t="s">
        <v>89</v>
      </c>
      <c r="AV127" s="13" t="s">
        <v>87</v>
      </c>
      <c r="AW127" s="13" t="s">
        <v>42</v>
      </c>
      <c r="AX127" s="13" t="s">
        <v>79</v>
      </c>
      <c r="AY127" s="270" t="s">
        <v>162</v>
      </c>
    </row>
    <row r="128" s="12" customFormat="1">
      <c r="B128" s="246"/>
      <c r="C128" s="247"/>
      <c r="D128" s="248" t="s">
        <v>171</v>
      </c>
      <c r="E128" s="249" t="s">
        <v>656</v>
      </c>
      <c r="F128" s="250" t="s">
        <v>1586</v>
      </c>
      <c r="G128" s="247"/>
      <c r="H128" s="251">
        <v>138.25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171</v>
      </c>
      <c r="AU128" s="257" t="s">
        <v>89</v>
      </c>
      <c r="AV128" s="12" t="s">
        <v>89</v>
      </c>
      <c r="AW128" s="12" t="s">
        <v>42</v>
      </c>
      <c r="AX128" s="12" t="s">
        <v>87</v>
      </c>
      <c r="AY128" s="257" t="s">
        <v>162</v>
      </c>
    </row>
    <row r="129" s="1" customFormat="1" ht="25.5" customHeight="1">
      <c r="B129" s="48"/>
      <c r="C129" s="235" t="s">
        <v>199</v>
      </c>
      <c r="D129" s="235" t="s">
        <v>165</v>
      </c>
      <c r="E129" s="236" t="s">
        <v>1587</v>
      </c>
      <c r="F129" s="237" t="s">
        <v>1588</v>
      </c>
      <c r="G129" s="238" t="s">
        <v>247</v>
      </c>
      <c r="H129" s="239">
        <v>31.359999999999999</v>
      </c>
      <c r="I129" s="240"/>
      <c r="J129" s="239">
        <f>ROUND(I129*H129,1)</f>
        <v>0</v>
      </c>
      <c r="K129" s="237" t="s">
        <v>239</v>
      </c>
      <c r="L129" s="74"/>
      <c r="M129" s="241" t="s">
        <v>36</v>
      </c>
      <c r="N129" s="242" t="s">
        <v>50</v>
      </c>
      <c r="O129" s="49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AR129" s="25" t="s">
        <v>179</v>
      </c>
      <c r="AT129" s="25" t="s">
        <v>165</v>
      </c>
      <c r="AU129" s="25" t="s">
        <v>89</v>
      </c>
      <c r="AY129" s="25" t="s">
        <v>162</v>
      </c>
      <c r="BE129" s="245">
        <f>IF(N129="základní",J129,0)</f>
        <v>0</v>
      </c>
      <c r="BF129" s="245">
        <f>IF(N129="snížená",J129,0)</f>
        <v>0</v>
      </c>
      <c r="BG129" s="245">
        <f>IF(N129="zákl. přenesená",J129,0)</f>
        <v>0</v>
      </c>
      <c r="BH129" s="245">
        <f>IF(N129="sníž. přenesená",J129,0)</f>
        <v>0</v>
      </c>
      <c r="BI129" s="245">
        <f>IF(N129="nulová",J129,0)</f>
        <v>0</v>
      </c>
      <c r="BJ129" s="25" t="s">
        <v>87</v>
      </c>
      <c r="BK129" s="245">
        <f>ROUND(I129*H129,1)</f>
        <v>0</v>
      </c>
      <c r="BL129" s="25" t="s">
        <v>179</v>
      </c>
      <c r="BM129" s="25" t="s">
        <v>1589</v>
      </c>
    </row>
    <row r="130" s="13" customFormat="1">
      <c r="B130" s="261"/>
      <c r="C130" s="262"/>
      <c r="D130" s="248" t="s">
        <v>171</v>
      </c>
      <c r="E130" s="263" t="s">
        <v>36</v>
      </c>
      <c r="F130" s="264" t="s">
        <v>1568</v>
      </c>
      <c r="G130" s="262"/>
      <c r="H130" s="263" t="s">
        <v>36</v>
      </c>
      <c r="I130" s="265"/>
      <c r="J130" s="262"/>
      <c r="K130" s="262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171</v>
      </c>
      <c r="AU130" s="270" t="s">
        <v>89</v>
      </c>
      <c r="AV130" s="13" t="s">
        <v>87</v>
      </c>
      <c r="AW130" s="13" t="s">
        <v>42</v>
      </c>
      <c r="AX130" s="13" t="s">
        <v>79</v>
      </c>
      <c r="AY130" s="270" t="s">
        <v>162</v>
      </c>
    </row>
    <row r="131" s="12" customFormat="1">
      <c r="B131" s="246"/>
      <c r="C131" s="247"/>
      <c r="D131" s="248" t="s">
        <v>171</v>
      </c>
      <c r="E131" s="249" t="s">
        <v>36</v>
      </c>
      <c r="F131" s="250" t="s">
        <v>1590</v>
      </c>
      <c r="G131" s="247"/>
      <c r="H131" s="251">
        <v>23.68</v>
      </c>
      <c r="I131" s="252"/>
      <c r="J131" s="247"/>
      <c r="K131" s="247"/>
      <c r="L131" s="253"/>
      <c r="M131" s="254"/>
      <c r="N131" s="255"/>
      <c r="O131" s="255"/>
      <c r="P131" s="255"/>
      <c r="Q131" s="255"/>
      <c r="R131" s="255"/>
      <c r="S131" s="255"/>
      <c r="T131" s="256"/>
      <c r="AT131" s="257" t="s">
        <v>171</v>
      </c>
      <c r="AU131" s="257" t="s">
        <v>89</v>
      </c>
      <c r="AV131" s="12" t="s">
        <v>89</v>
      </c>
      <c r="AW131" s="12" t="s">
        <v>42</v>
      </c>
      <c r="AX131" s="12" t="s">
        <v>79</v>
      </c>
      <c r="AY131" s="257" t="s">
        <v>162</v>
      </c>
    </row>
    <row r="132" s="12" customFormat="1">
      <c r="B132" s="246"/>
      <c r="C132" s="247"/>
      <c r="D132" s="248" t="s">
        <v>171</v>
      </c>
      <c r="E132" s="249" t="s">
        <v>36</v>
      </c>
      <c r="F132" s="250" t="s">
        <v>1591</v>
      </c>
      <c r="G132" s="247"/>
      <c r="H132" s="251">
        <v>7.6799999999999997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171</v>
      </c>
      <c r="AU132" s="257" t="s">
        <v>89</v>
      </c>
      <c r="AV132" s="12" t="s">
        <v>89</v>
      </c>
      <c r="AW132" s="12" t="s">
        <v>42</v>
      </c>
      <c r="AX132" s="12" t="s">
        <v>79</v>
      </c>
      <c r="AY132" s="257" t="s">
        <v>162</v>
      </c>
    </row>
    <row r="133" s="14" customFormat="1">
      <c r="B133" s="283"/>
      <c r="C133" s="284"/>
      <c r="D133" s="248" t="s">
        <v>171</v>
      </c>
      <c r="E133" s="285" t="s">
        <v>36</v>
      </c>
      <c r="F133" s="286" t="s">
        <v>679</v>
      </c>
      <c r="G133" s="284"/>
      <c r="H133" s="287">
        <v>31.359999999999999</v>
      </c>
      <c r="I133" s="288"/>
      <c r="J133" s="284"/>
      <c r="K133" s="284"/>
      <c r="L133" s="289"/>
      <c r="M133" s="290"/>
      <c r="N133" s="291"/>
      <c r="O133" s="291"/>
      <c r="P133" s="291"/>
      <c r="Q133" s="291"/>
      <c r="R133" s="291"/>
      <c r="S133" s="291"/>
      <c r="T133" s="292"/>
      <c r="AT133" s="293" t="s">
        <v>171</v>
      </c>
      <c r="AU133" s="293" t="s">
        <v>89</v>
      </c>
      <c r="AV133" s="14" t="s">
        <v>179</v>
      </c>
      <c r="AW133" s="14" t="s">
        <v>42</v>
      </c>
      <c r="AX133" s="14" t="s">
        <v>87</v>
      </c>
      <c r="AY133" s="293" t="s">
        <v>162</v>
      </c>
    </row>
    <row r="134" s="1" customFormat="1" ht="25.5" customHeight="1">
      <c r="B134" s="48"/>
      <c r="C134" s="235" t="s">
        <v>203</v>
      </c>
      <c r="D134" s="235" t="s">
        <v>165</v>
      </c>
      <c r="E134" s="236" t="s">
        <v>1592</v>
      </c>
      <c r="F134" s="237" t="s">
        <v>1593</v>
      </c>
      <c r="G134" s="238" t="s">
        <v>247</v>
      </c>
      <c r="H134" s="239">
        <v>31.359999999999999</v>
      </c>
      <c r="I134" s="240"/>
      <c r="J134" s="239">
        <f>ROUND(I134*H134,1)</f>
        <v>0</v>
      </c>
      <c r="K134" s="237" t="s">
        <v>239</v>
      </c>
      <c r="L134" s="74"/>
      <c r="M134" s="241" t="s">
        <v>36</v>
      </c>
      <c r="N134" s="242" t="s">
        <v>50</v>
      </c>
      <c r="O134" s="49"/>
      <c r="P134" s="243">
        <f>O134*H134</f>
        <v>0</v>
      </c>
      <c r="Q134" s="243">
        <v>0</v>
      </c>
      <c r="R134" s="243">
        <f>Q134*H134</f>
        <v>0</v>
      </c>
      <c r="S134" s="243">
        <v>0</v>
      </c>
      <c r="T134" s="244">
        <f>S134*H134</f>
        <v>0</v>
      </c>
      <c r="AR134" s="25" t="s">
        <v>179</v>
      </c>
      <c r="AT134" s="25" t="s">
        <v>165</v>
      </c>
      <c r="AU134" s="25" t="s">
        <v>89</v>
      </c>
      <c r="AY134" s="25" t="s">
        <v>162</v>
      </c>
      <c r="BE134" s="245">
        <f>IF(N134="základní",J134,0)</f>
        <v>0</v>
      </c>
      <c r="BF134" s="245">
        <f>IF(N134="snížená",J134,0)</f>
        <v>0</v>
      </c>
      <c r="BG134" s="245">
        <f>IF(N134="zákl. přenesená",J134,0)</f>
        <v>0</v>
      </c>
      <c r="BH134" s="245">
        <f>IF(N134="sníž. přenesená",J134,0)</f>
        <v>0</v>
      </c>
      <c r="BI134" s="245">
        <f>IF(N134="nulová",J134,0)</f>
        <v>0</v>
      </c>
      <c r="BJ134" s="25" t="s">
        <v>87</v>
      </c>
      <c r="BK134" s="245">
        <f>ROUND(I134*H134,1)</f>
        <v>0</v>
      </c>
      <c r="BL134" s="25" t="s">
        <v>179</v>
      </c>
      <c r="BM134" s="25" t="s">
        <v>1594</v>
      </c>
    </row>
    <row r="135" s="13" customFormat="1">
      <c r="B135" s="261"/>
      <c r="C135" s="262"/>
      <c r="D135" s="248" t="s">
        <v>171</v>
      </c>
      <c r="E135" s="263" t="s">
        <v>36</v>
      </c>
      <c r="F135" s="264" t="s">
        <v>1568</v>
      </c>
      <c r="G135" s="262"/>
      <c r="H135" s="263" t="s">
        <v>36</v>
      </c>
      <c r="I135" s="265"/>
      <c r="J135" s="262"/>
      <c r="K135" s="262"/>
      <c r="L135" s="266"/>
      <c r="M135" s="267"/>
      <c r="N135" s="268"/>
      <c r="O135" s="268"/>
      <c r="P135" s="268"/>
      <c r="Q135" s="268"/>
      <c r="R135" s="268"/>
      <c r="S135" s="268"/>
      <c r="T135" s="269"/>
      <c r="AT135" s="270" t="s">
        <v>171</v>
      </c>
      <c r="AU135" s="270" t="s">
        <v>89</v>
      </c>
      <c r="AV135" s="13" t="s">
        <v>87</v>
      </c>
      <c r="AW135" s="13" t="s">
        <v>42</v>
      </c>
      <c r="AX135" s="13" t="s">
        <v>79</v>
      </c>
      <c r="AY135" s="270" t="s">
        <v>162</v>
      </c>
    </row>
    <row r="136" s="12" customFormat="1">
      <c r="B136" s="246"/>
      <c r="C136" s="247"/>
      <c r="D136" s="248" t="s">
        <v>171</v>
      </c>
      <c r="E136" s="249" t="s">
        <v>36</v>
      </c>
      <c r="F136" s="250" t="s">
        <v>1590</v>
      </c>
      <c r="G136" s="247"/>
      <c r="H136" s="251">
        <v>23.68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171</v>
      </c>
      <c r="AU136" s="257" t="s">
        <v>89</v>
      </c>
      <c r="AV136" s="12" t="s">
        <v>89</v>
      </c>
      <c r="AW136" s="12" t="s">
        <v>42</v>
      </c>
      <c r="AX136" s="12" t="s">
        <v>79</v>
      </c>
      <c r="AY136" s="257" t="s">
        <v>162</v>
      </c>
    </row>
    <row r="137" s="12" customFormat="1">
      <c r="B137" s="246"/>
      <c r="C137" s="247"/>
      <c r="D137" s="248" t="s">
        <v>171</v>
      </c>
      <c r="E137" s="249" t="s">
        <v>36</v>
      </c>
      <c r="F137" s="250" t="s">
        <v>1591</v>
      </c>
      <c r="G137" s="247"/>
      <c r="H137" s="251">
        <v>7.6799999999999997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171</v>
      </c>
      <c r="AU137" s="257" t="s">
        <v>89</v>
      </c>
      <c r="AV137" s="12" t="s">
        <v>89</v>
      </c>
      <c r="AW137" s="12" t="s">
        <v>42</v>
      </c>
      <c r="AX137" s="12" t="s">
        <v>79</v>
      </c>
      <c r="AY137" s="257" t="s">
        <v>162</v>
      </c>
    </row>
    <row r="138" s="14" customFormat="1">
      <c r="B138" s="283"/>
      <c r="C138" s="284"/>
      <c r="D138" s="248" t="s">
        <v>171</v>
      </c>
      <c r="E138" s="285" t="s">
        <v>36</v>
      </c>
      <c r="F138" s="286" t="s">
        <v>679</v>
      </c>
      <c r="G138" s="284"/>
      <c r="H138" s="287">
        <v>31.359999999999999</v>
      </c>
      <c r="I138" s="288"/>
      <c r="J138" s="284"/>
      <c r="K138" s="284"/>
      <c r="L138" s="289"/>
      <c r="M138" s="290"/>
      <c r="N138" s="291"/>
      <c r="O138" s="291"/>
      <c r="P138" s="291"/>
      <c r="Q138" s="291"/>
      <c r="R138" s="291"/>
      <c r="S138" s="291"/>
      <c r="T138" s="292"/>
      <c r="AT138" s="293" t="s">
        <v>171</v>
      </c>
      <c r="AU138" s="293" t="s">
        <v>89</v>
      </c>
      <c r="AV138" s="14" t="s">
        <v>179</v>
      </c>
      <c r="AW138" s="14" t="s">
        <v>42</v>
      </c>
      <c r="AX138" s="14" t="s">
        <v>87</v>
      </c>
      <c r="AY138" s="293" t="s">
        <v>162</v>
      </c>
    </row>
    <row r="139" s="1" customFormat="1" ht="25.5" customHeight="1">
      <c r="B139" s="48"/>
      <c r="C139" s="235" t="s">
        <v>207</v>
      </c>
      <c r="D139" s="235" t="s">
        <v>165</v>
      </c>
      <c r="E139" s="236" t="s">
        <v>1595</v>
      </c>
      <c r="F139" s="237" t="s">
        <v>1596</v>
      </c>
      <c r="G139" s="238" t="s">
        <v>614</v>
      </c>
      <c r="H139" s="239">
        <v>217.21000000000001</v>
      </c>
      <c r="I139" s="240"/>
      <c r="J139" s="239">
        <f>ROUND(I139*H139,1)</f>
        <v>0</v>
      </c>
      <c r="K139" s="237" t="s">
        <v>239</v>
      </c>
      <c r="L139" s="74"/>
      <c r="M139" s="241" t="s">
        <v>36</v>
      </c>
      <c r="N139" s="242" t="s">
        <v>50</v>
      </c>
      <c r="O139" s="49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AR139" s="25" t="s">
        <v>179</v>
      </c>
      <c r="AT139" s="25" t="s">
        <v>165</v>
      </c>
      <c r="AU139" s="25" t="s">
        <v>89</v>
      </c>
      <c r="AY139" s="25" t="s">
        <v>162</v>
      </c>
      <c r="BE139" s="245">
        <f>IF(N139="základní",J139,0)</f>
        <v>0</v>
      </c>
      <c r="BF139" s="245">
        <f>IF(N139="snížená",J139,0)</f>
        <v>0</v>
      </c>
      <c r="BG139" s="245">
        <f>IF(N139="zákl. přenesená",J139,0)</f>
        <v>0</v>
      </c>
      <c r="BH139" s="245">
        <f>IF(N139="sníž. přenesená",J139,0)</f>
        <v>0</v>
      </c>
      <c r="BI139" s="245">
        <f>IF(N139="nulová",J139,0)</f>
        <v>0</v>
      </c>
      <c r="BJ139" s="25" t="s">
        <v>87</v>
      </c>
      <c r="BK139" s="245">
        <f>ROUND(I139*H139,1)</f>
        <v>0</v>
      </c>
      <c r="BL139" s="25" t="s">
        <v>179</v>
      </c>
      <c r="BM139" s="25" t="s">
        <v>1597</v>
      </c>
    </row>
    <row r="140" s="13" customFormat="1">
      <c r="B140" s="261"/>
      <c r="C140" s="262"/>
      <c r="D140" s="248" t="s">
        <v>171</v>
      </c>
      <c r="E140" s="263" t="s">
        <v>36</v>
      </c>
      <c r="F140" s="264" t="s">
        <v>1598</v>
      </c>
      <c r="G140" s="262"/>
      <c r="H140" s="263" t="s">
        <v>36</v>
      </c>
      <c r="I140" s="265"/>
      <c r="J140" s="262"/>
      <c r="K140" s="262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171</v>
      </c>
      <c r="AU140" s="270" t="s">
        <v>89</v>
      </c>
      <c r="AV140" s="13" t="s">
        <v>87</v>
      </c>
      <c r="AW140" s="13" t="s">
        <v>42</v>
      </c>
      <c r="AX140" s="13" t="s">
        <v>79</v>
      </c>
      <c r="AY140" s="270" t="s">
        <v>162</v>
      </c>
    </row>
    <row r="141" s="12" customFormat="1">
      <c r="B141" s="246"/>
      <c r="C141" s="247"/>
      <c r="D141" s="248" t="s">
        <v>171</v>
      </c>
      <c r="E141" s="249" t="s">
        <v>36</v>
      </c>
      <c r="F141" s="250" t="s">
        <v>1599</v>
      </c>
      <c r="G141" s="247"/>
      <c r="H141" s="251">
        <v>317.45999999999998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171</v>
      </c>
      <c r="AU141" s="257" t="s">
        <v>89</v>
      </c>
      <c r="AV141" s="12" t="s">
        <v>89</v>
      </c>
      <c r="AW141" s="12" t="s">
        <v>42</v>
      </c>
      <c r="AX141" s="12" t="s">
        <v>79</v>
      </c>
      <c r="AY141" s="257" t="s">
        <v>162</v>
      </c>
    </row>
    <row r="142" s="12" customFormat="1">
      <c r="B142" s="246"/>
      <c r="C142" s="247"/>
      <c r="D142" s="248" t="s">
        <v>171</v>
      </c>
      <c r="E142" s="249" t="s">
        <v>36</v>
      </c>
      <c r="F142" s="250" t="s">
        <v>1600</v>
      </c>
      <c r="G142" s="247"/>
      <c r="H142" s="251">
        <v>50.509999999999998</v>
      </c>
      <c r="I142" s="252"/>
      <c r="J142" s="247"/>
      <c r="K142" s="247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171</v>
      </c>
      <c r="AU142" s="257" t="s">
        <v>89</v>
      </c>
      <c r="AV142" s="12" t="s">
        <v>89</v>
      </c>
      <c r="AW142" s="12" t="s">
        <v>42</v>
      </c>
      <c r="AX142" s="12" t="s">
        <v>79</v>
      </c>
      <c r="AY142" s="257" t="s">
        <v>162</v>
      </c>
    </row>
    <row r="143" s="12" customFormat="1">
      <c r="B143" s="246"/>
      <c r="C143" s="247"/>
      <c r="D143" s="248" t="s">
        <v>171</v>
      </c>
      <c r="E143" s="249" t="s">
        <v>36</v>
      </c>
      <c r="F143" s="250" t="s">
        <v>1601</v>
      </c>
      <c r="G143" s="247"/>
      <c r="H143" s="251">
        <v>46.200000000000003</v>
      </c>
      <c r="I143" s="252"/>
      <c r="J143" s="247"/>
      <c r="K143" s="247"/>
      <c r="L143" s="253"/>
      <c r="M143" s="254"/>
      <c r="N143" s="255"/>
      <c r="O143" s="255"/>
      <c r="P143" s="255"/>
      <c r="Q143" s="255"/>
      <c r="R143" s="255"/>
      <c r="S143" s="255"/>
      <c r="T143" s="256"/>
      <c r="AT143" s="257" t="s">
        <v>171</v>
      </c>
      <c r="AU143" s="257" t="s">
        <v>89</v>
      </c>
      <c r="AV143" s="12" t="s">
        <v>89</v>
      </c>
      <c r="AW143" s="12" t="s">
        <v>42</v>
      </c>
      <c r="AX143" s="12" t="s">
        <v>79</v>
      </c>
      <c r="AY143" s="257" t="s">
        <v>162</v>
      </c>
    </row>
    <row r="144" s="12" customFormat="1">
      <c r="B144" s="246"/>
      <c r="C144" s="247"/>
      <c r="D144" s="248" t="s">
        <v>171</v>
      </c>
      <c r="E144" s="249" t="s">
        <v>36</v>
      </c>
      <c r="F144" s="250" t="s">
        <v>1602</v>
      </c>
      <c r="G144" s="247"/>
      <c r="H144" s="251">
        <v>20.25</v>
      </c>
      <c r="I144" s="252"/>
      <c r="J144" s="247"/>
      <c r="K144" s="247"/>
      <c r="L144" s="253"/>
      <c r="M144" s="254"/>
      <c r="N144" s="255"/>
      <c r="O144" s="255"/>
      <c r="P144" s="255"/>
      <c r="Q144" s="255"/>
      <c r="R144" s="255"/>
      <c r="S144" s="255"/>
      <c r="T144" s="256"/>
      <c r="AT144" s="257" t="s">
        <v>171</v>
      </c>
      <c r="AU144" s="257" t="s">
        <v>89</v>
      </c>
      <c r="AV144" s="12" t="s">
        <v>89</v>
      </c>
      <c r="AW144" s="12" t="s">
        <v>42</v>
      </c>
      <c r="AX144" s="12" t="s">
        <v>79</v>
      </c>
      <c r="AY144" s="257" t="s">
        <v>162</v>
      </c>
    </row>
    <row r="145" s="14" customFormat="1">
      <c r="B145" s="283"/>
      <c r="C145" s="284"/>
      <c r="D145" s="248" t="s">
        <v>171</v>
      </c>
      <c r="E145" s="285" t="s">
        <v>1532</v>
      </c>
      <c r="F145" s="286" t="s">
        <v>679</v>
      </c>
      <c r="G145" s="284"/>
      <c r="H145" s="287">
        <v>434.42000000000002</v>
      </c>
      <c r="I145" s="288"/>
      <c r="J145" s="284"/>
      <c r="K145" s="284"/>
      <c r="L145" s="289"/>
      <c r="M145" s="290"/>
      <c r="N145" s="291"/>
      <c r="O145" s="291"/>
      <c r="P145" s="291"/>
      <c r="Q145" s="291"/>
      <c r="R145" s="291"/>
      <c r="S145" s="291"/>
      <c r="T145" s="292"/>
      <c r="AT145" s="293" t="s">
        <v>171</v>
      </c>
      <c r="AU145" s="293" t="s">
        <v>89</v>
      </c>
      <c r="AV145" s="14" t="s">
        <v>179</v>
      </c>
      <c r="AW145" s="14" t="s">
        <v>42</v>
      </c>
      <c r="AX145" s="14" t="s">
        <v>87</v>
      </c>
      <c r="AY145" s="293" t="s">
        <v>162</v>
      </c>
    </row>
    <row r="146" s="13" customFormat="1">
      <c r="B146" s="261"/>
      <c r="C146" s="262"/>
      <c r="D146" s="248" t="s">
        <v>171</v>
      </c>
      <c r="E146" s="263" t="s">
        <v>36</v>
      </c>
      <c r="F146" s="264" t="s">
        <v>1603</v>
      </c>
      <c r="G146" s="262"/>
      <c r="H146" s="263" t="s">
        <v>36</v>
      </c>
      <c r="I146" s="265"/>
      <c r="J146" s="262"/>
      <c r="K146" s="262"/>
      <c r="L146" s="266"/>
      <c r="M146" s="267"/>
      <c r="N146" s="268"/>
      <c r="O146" s="268"/>
      <c r="P146" s="268"/>
      <c r="Q146" s="268"/>
      <c r="R146" s="268"/>
      <c r="S146" s="268"/>
      <c r="T146" s="269"/>
      <c r="AT146" s="270" t="s">
        <v>171</v>
      </c>
      <c r="AU146" s="270" t="s">
        <v>89</v>
      </c>
      <c r="AV146" s="13" t="s">
        <v>87</v>
      </c>
      <c r="AW146" s="13" t="s">
        <v>42</v>
      </c>
      <c r="AX146" s="13" t="s">
        <v>79</v>
      </c>
      <c r="AY146" s="270" t="s">
        <v>162</v>
      </c>
    </row>
    <row r="147" s="12" customFormat="1">
      <c r="B147" s="246"/>
      <c r="C147" s="247"/>
      <c r="D147" s="248" t="s">
        <v>171</v>
      </c>
      <c r="E147" s="247"/>
      <c r="F147" s="250" t="s">
        <v>1604</v>
      </c>
      <c r="G147" s="247"/>
      <c r="H147" s="251">
        <v>217.21000000000001</v>
      </c>
      <c r="I147" s="252"/>
      <c r="J147" s="247"/>
      <c r="K147" s="247"/>
      <c r="L147" s="253"/>
      <c r="M147" s="254"/>
      <c r="N147" s="255"/>
      <c r="O147" s="255"/>
      <c r="P147" s="255"/>
      <c r="Q147" s="255"/>
      <c r="R147" s="255"/>
      <c r="S147" s="255"/>
      <c r="T147" s="256"/>
      <c r="AT147" s="257" t="s">
        <v>171</v>
      </c>
      <c r="AU147" s="257" t="s">
        <v>89</v>
      </c>
      <c r="AV147" s="12" t="s">
        <v>89</v>
      </c>
      <c r="AW147" s="12" t="s">
        <v>6</v>
      </c>
      <c r="AX147" s="12" t="s">
        <v>87</v>
      </c>
      <c r="AY147" s="257" t="s">
        <v>162</v>
      </c>
    </row>
    <row r="148" s="1" customFormat="1" ht="25.5" customHeight="1">
      <c r="B148" s="48"/>
      <c r="C148" s="235" t="s">
        <v>211</v>
      </c>
      <c r="D148" s="235" t="s">
        <v>165</v>
      </c>
      <c r="E148" s="236" t="s">
        <v>1605</v>
      </c>
      <c r="F148" s="237" t="s">
        <v>1606</v>
      </c>
      <c r="G148" s="238" t="s">
        <v>614</v>
      </c>
      <c r="H148" s="239">
        <v>108.61</v>
      </c>
      <c r="I148" s="240"/>
      <c r="J148" s="239">
        <f>ROUND(I148*H148,1)</f>
        <v>0</v>
      </c>
      <c r="K148" s="237" t="s">
        <v>239</v>
      </c>
      <c r="L148" s="74"/>
      <c r="M148" s="241" t="s">
        <v>36</v>
      </c>
      <c r="N148" s="242" t="s">
        <v>50</v>
      </c>
      <c r="O148" s="49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AR148" s="25" t="s">
        <v>179</v>
      </c>
      <c r="AT148" s="25" t="s">
        <v>165</v>
      </c>
      <c r="AU148" s="25" t="s">
        <v>89</v>
      </c>
      <c r="AY148" s="25" t="s">
        <v>162</v>
      </c>
      <c r="BE148" s="245">
        <f>IF(N148="základní",J148,0)</f>
        <v>0</v>
      </c>
      <c r="BF148" s="245">
        <f>IF(N148="snížená",J148,0)</f>
        <v>0</v>
      </c>
      <c r="BG148" s="245">
        <f>IF(N148="zákl. přenesená",J148,0)</f>
        <v>0</v>
      </c>
      <c r="BH148" s="245">
        <f>IF(N148="sníž. přenesená",J148,0)</f>
        <v>0</v>
      </c>
      <c r="BI148" s="245">
        <f>IF(N148="nulová",J148,0)</f>
        <v>0</v>
      </c>
      <c r="BJ148" s="25" t="s">
        <v>87</v>
      </c>
      <c r="BK148" s="245">
        <f>ROUND(I148*H148,1)</f>
        <v>0</v>
      </c>
      <c r="BL148" s="25" t="s">
        <v>179</v>
      </c>
      <c r="BM148" s="25" t="s">
        <v>1607</v>
      </c>
    </row>
    <row r="149" s="13" customFormat="1">
      <c r="B149" s="261"/>
      <c r="C149" s="262"/>
      <c r="D149" s="248" t="s">
        <v>171</v>
      </c>
      <c r="E149" s="263" t="s">
        <v>36</v>
      </c>
      <c r="F149" s="264" t="s">
        <v>1293</v>
      </c>
      <c r="G149" s="262"/>
      <c r="H149" s="263" t="s">
        <v>36</v>
      </c>
      <c r="I149" s="265"/>
      <c r="J149" s="262"/>
      <c r="K149" s="262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171</v>
      </c>
      <c r="AU149" s="270" t="s">
        <v>89</v>
      </c>
      <c r="AV149" s="13" t="s">
        <v>87</v>
      </c>
      <c r="AW149" s="13" t="s">
        <v>42</v>
      </c>
      <c r="AX149" s="13" t="s">
        <v>79</v>
      </c>
      <c r="AY149" s="270" t="s">
        <v>162</v>
      </c>
    </row>
    <row r="150" s="12" customFormat="1">
      <c r="B150" s="246"/>
      <c r="C150" s="247"/>
      <c r="D150" s="248" t="s">
        <v>171</v>
      </c>
      <c r="E150" s="249" t="s">
        <v>36</v>
      </c>
      <c r="F150" s="250" t="s">
        <v>1608</v>
      </c>
      <c r="G150" s="247"/>
      <c r="H150" s="251">
        <v>108.61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171</v>
      </c>
      <c r="AU150" s="257" t="s">
        <v>89</v>
      </c>
      <c r="AV150" s="12" t="s">
        <v>89</v>
      </c>
      <c r="AW150" s="12" t="s">
        <v>42</v>
      </c>
      <c r="AX150" s="12" t="s">
        <v>87</v>
      </c>
      <c r="AY150" s="257" t="s">
        <v>162</v>
      </c>
    </row>
    <row r="151" s="1" customFormat="1" ht="25.5" customHeight="1">
      <c r="B151" s="48"/>
      <c r="C151" s="235" t="s">
        <v>215</v>
      </c>
      <c r="D151" s="235" t="s">
        <v>165</v>
      </c>
      <c r="E151" s="236" t="s">
        <v>1609</v>
      </c>
      <c r="F151" s="237" t="s">
        <v>1610</v>
      </c>
      <c r="G151" s="238" t="s">
        <v>614</v>
      </c>
      <c r="H151" s="239">
        <v>217.21000000000001</v>
      </c>
      <c r="I151" s="240"/>
      <c r="J151" s="239">
        <f>ROUND(I151*H151,1)</f>
        <v>0</v>
      </c>
      <c r="K151" s="237" t="s">
        <v>239</v>
      </c>
      <c r="L151" s="74"/>
      <c r="M151" s="241" t="s">
        <v>36</v>
      </c>
      <c r="N151" s="242" t="s">
        <v>50</v>
      </c>
      <c r="O151" s="49"/>
      <c r="P151" s="243">
        <f>O151*H151</f>
        <v>0</v>
      </c>
      <c r="Q151" s="243">
        <v>0</v>
      </c>
      <c r="R151" s="243">
        <f>Q151*H151</f>
        <v>0</v>
      </c>
      <c r="S151" s="243">
        <v>0</v>
      </c>
      <c r="T151" s="244">
        <f>S151*H151</f>
        <v>0</v>
      </c>
      <c r="AR151" s="25" t="s">
        <v>179</v>
      </c>
      <c r="AT151" s="25" t="s">
        <v>165</v>
      </c>
      <c r="AU151" s="25" t="s">
        <v>89</v>
      </c>
      <c r="AY151" s="25" t="s">
        <v>162</v>
      </c>
      <c r="BE151" s="245">
        <f>IF(N151="základní",J151,0)</f>
        <v>0</v>
      </c>
      <c r="BF151" s="245">
        <f>IF(N151="snížená",J151,0)</f>
        <v>0</v>
      </c>
      <c r="BG151" s="245">
        <f>IF(N151="zákl. přenesená",J151,0)</f>
        <v>0</v>
      </c>
      <c r="BH151" s="245">
        <f>IF(N151="sníž. přenesená",J151,0)</f>
        <v>0</v>
      </c>
      <c r="BI151" s="245">
        <f>IF(N151="nulová",J151,0)</f>
        <v>0</v>
      </c>
      <c r="BJ151" s="25" t="s">
        <v>87</v>
      </c>
      <c r="BK151" s="245">
        <f>ROUND(I151*H151,1)</f>
        <v>0</v>
      </c>
      <c r="BL151" s="25" t="s">
        <v>179</v>
      </c>
      <c r="BM151" s="25" t="s">
        <v>1611</v>
      </c>
    </row>
    <row r="152" s="13" customFormat="1">
      <c r="B152" s="261"/>
      <c r="C152" s="262"/>
      <c r="D152" s="248" t="s">
        <v>171</v>
      </c>
      <c r="E152" s="263" t="s">
        <v>36</v>
      </c>
      <c r="F152" s="264" t="s">
        <v>1612</v>
      </c>
      <c r="G152" s="262"/>
      <c r="H152" s="263" t="s">
        <v>36</v>
      </c>
      <c r="I152" s="265"/>
      <c r="J152" s="262"/>
      <c r="K152" s="262"/>
      <c r="L152" s="266"/>
      <c r="M152" s="267"/>
      <c r="N152" s="268"/>
      <c r="O152" s="268"/>
      <c r="P152" s="268"/>
      <c r="Q152" s="268"/>
      <c r="R152" s="268"/>
      <c r="S152" s="268"/>
      <c r="T152" s="269"/>
      <c r="AT152" s="270" t="s">
        <v>171</v>
      </c>
      <c r="AU152" s="270" t="s">
        <v>89</v>
      </c>
      <c r="AV152" s="13" t="s">
        <v>87</v>
      </c>
      <c r="AW152" s="13" t="s">
        <v>42</v>
      </c>
      <c r="AX152" s="13" t="s">
        <v>79</v>
      </c>
      <c r="AY152" s="270" t="s">
        <v>162</v>
      </c>
    </row>
    <row r="153" s="12" customFormat="1">
      <c r="B153" s="246"/>
      <c r="C153" s="247"/>
      <c r="D153" s="248" t="s">
        <v>171</v>
      </c>
      <c r="E153" s="249" t="s">
        <v>36</v>
      </c>
      <c r="F153" s="250" t="s">
        <v>1613</v>
      </c>
      <c r="G153" s="247"/>
      <c r="H153" s="251">
        <v>217.21000000000001</v>
      </c>
      <c r="I153" s="252"/>
      <c r="J153" s="247"/>
      <c r="K153" s="247"/>
      <c r="L153" s="253"/>
      <c r="M153" s="254"/>
      <c r="N153" s="255"/>
      <c r="O153" s="255"/>
      <c r="P153" s="255"/>
      <c r="Q153" s="255"/>
      <c r="R153" s="255"/>
      <c r="S153" s="255"/>
      <c r="T153" s="256"/>
      <c r="AT153" s="257" t="s">
        <v>171</v>
      </c>
      <c r="AU153" s="257" t="s">
        <v>89</v>
      </c>
      <c r="AV153" s="12" t="s">
        <v>89</v>
      </c>
      <c r="AW153" s="12" t="s">
        <v>42</v>
      </c>
      <c r="AX153" s="12" t="s">
        <v>87</v>
      </c>
      <c r="AY153" s="257" t="s">
        <v>162</v>
      </c>
    </row>
    <row r="154" s="1" customFormat="1" ht="25.5" customHeight="1">
      <c r="B154" s="48"/>
      <c r="C154" s="235" t="s">
        <v>219</v>
      </c>
      <c r="D154" s="235" t="s">
        <v>165</v>
      </c>
      <c r="E154" s="236" t="s">
        <v>1614</v>
      </c>
      <c r="F154" s="237" t="s">
        <v>1615</v>
      </c>
      <c r="G154" s="238" t="s">
        <v>614</v>
      </c>
      <c r="H154" s="239">
        <v>108.61</v>
      </c>
      <c r="I154" s="240"/>
      <c r="J154" s="239">
        <f>ROUND(I154*H154,1)</f>
        <v>0</v>
      </c>
      <c r="K154" s="237" t="s">
        <v>239</v>
      </c>
      <c r="L154" s="74"/>
      <c r="M154" s="241" t="s">
        <v>36</v>
      </c>
      <c r="N154" s="242" t="s">
        <v>50</v>
      </c>
      <c r="O154" s="49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AR154" s="25" t="s">
        <v>179</v>
      </c>
      <c r="AT154" s="25" t="s">
        <v>165</v>
      </c>
      <c r="AU154" s="25" t="s">
        <v>89</v>
      </c>
      <c r="AY154" s="25" t="s">
        <v>162</v>
      </c>
      <c r="BE154" s="245">
        <f>IF(N154="základní",J154,0)</f>
        <v>0</v>
      </c>
      <c r="BF154" s="245">
        <f>IF(N154="snížená",J154,0)</f>
        <v>0</v>
      </c>
      <c r="BG154" s="245">
        <f>IF(N154="zákl. přenesená",J154,0)</f>
        <v>0</v>
      </c>
      <c r="BH154" s="245">
        <f>IF(N154="sníž. přenesená",J154,0)</f>
        <v>0</v>
      </c>
      <c r="BI154" s="245">
        <f>IF(N154="nulová",J154,0)</f>
        <v>0</v>
      </c>
      <c r="BJ154" s="25" t="s">
        <v>87</v>
      </c>
      <c r="BK154" s="245">
        <f>ROUND(I154*H154,1)</f>
        <v>0</v>
      </c>
      <c r="BL154" s="25" t="s">
        <v>179</v>
      </c>
      <c r="BM154" s="25" t="s">
        <v>1616</v>
      </c>
    </row>
    <row r="155" s="13" customFormat="1">
      <c r="B155" s="261"/>
      <c r="C155" s="262"/>
      <c r="D155" s="248" t="s">
        <v>171</v>
      </c>
      <c r="E155" s="263" t="s">
        <v>36</v>
      </c>
      <c r="F155" s="264" t="s">
        <v>1293</v>
      </c>
      <c r="G155" s="262"/>
      <c r="H155" s="263" t="s">
        <v>36</v>
      </c>
      <c r="I155" s="265"/>
      <c r="J155" s="262"/>
      <c r="K155" s="262"/>
      <c r="L155" s="266"/>
      <c r="M155" s="267"/>
      <c r="N155" s="268"/>
      <c r="O155" s="268"/>
      <c r="P155" s="268"/>
      <c r="Q155" s="268"/>
      <c r="R155" s="268"/>
      <c r="S155" s="268"/>
      <c r="T155" s="269"/>
      <c r="AT155" s="270" t="s">
        <v>171</v>
      </c>
      <c r="AU155" s="270" t="s">
        <v>89</v>
      </c>
      <c r="AV155" s="13" t="s">
        <v>87</v>
      </c>
      <c r="AW155" s="13" t="s">
        <v>42</v>
      </c>
      <c r="AX155" s="13" t="s">
        <v>79</v>
      </c>
      <c r="AY155" s="270" t="s">
        <v>162</v>
      </c>
    </row>
    <row r="156" s="12" customFormat="1">
      <c r="B156" s="246"/>
      <c r="C156" s="247"/>
      <c r="D156" s="248" t="s">
        <v>171</v>
      </c>
      <c r="E156" s="249" t="s">
        <v>36</v>
      </c>
      <c r="F156" s="250" t="s">
        <v>1608</v>
      </c>
      <c r="G156" s="247"/>
      <c r="H156" s="251">
        <v>108.61</v>
      </c>
      <c r="I156" s="252"/>
      <c r="J156" s="247"/>
      <c r="K156" s="247"/>
      <c r="L156" s="253"/>
      <c r="M156" s="254"/>
      <c r="N156" s="255"/>
      <c r="O156" s="255"/>
      <c r="P156" s="255"/>
      <c r="Q156" s="255"/>
      <c r="R156" s="255"/>
      <c r="S156" s="255"/>
      <c r="T156" s="256"/>
      <c r="AT156" s="257" t="s">
        <v>171</v>
      </c>
      <c r="AU156" s="257" t="s">
        <v>89</v>
      </c>
      <c r="AV156" s="12" t="s">
        <v>89</v>
      </c>
      <c r="AW156" s="12" t="s">
        <v>42</v>
      </c>
      <c r="AX156" s="12" t="s">
        <v>87</v>
      </c>
      <c r="AY156" s="257" t="s">
        <v>162</v>
      </c>
    </row>
    <row r="157" s="1" customFormat="1" ht="25.5" customHeight="1">
      <c r="B157" s="48"/>
      <c r="C157" s="235" t="s">
        <v>10</v>
      </c>
      <c r="D157" s="235" t="s">
        <v>165</v>
      </c>
      <c r="E157" s="236" t="s">
        <v>1617</v>
      </c>
      <c r="F157" s="237" t="s">
        <v>1618</v>
      </c>
      <c r="G157" s="238" t="s">
        <v>614</v>
      </c>
      <c r="H157" s="239">
        <v>4.3799999999999999</v>
      </c>
      <c r="I157" s="240"/>
      <c r="J157" s="239">
        <f>ROUND(I157*H157,1)</f>
        <v>0</v>
      </c>
      <c r="K157" s="237" t="s">
        <v>239</v>
      </c>
      <c r="L157" s="74"/>
      <c r="M157" s="241" t="s">
        <v>36</v>
      </c>
      <c r="N157" s="242" t="s">
        <v>50</v>
      </c>
      <c r="O157" s="49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AR157" s="25" t="s">
        <v>179</v>
      </c>
      <c r="AT157" s="25" t="s">
        <v>165</v>
      </c>
      <c r="AU157" s="25" t="s">
        <v>89</v>
      </c>
      <c r="AY157" s="25" t="s">
        <v>162</v>
      </c>
      <c r="BE157" s="245">
        <f>IF(N157="základní",J157,0)</f>
        <v>0</v>
      </c>
      <c r="BF157" s="245">
        <f>IF(N157="snížená",J157,0)</f>
        <v>0</v>
      </c>
      <c r="BG157" s="245">
        <f>IF(N157="zákl. přenesená",J157,0)</f>
        <v>0</v>
      </c>
      <c r="BH157" s="245">
        <f>IF(N157="sníž. přenesená",J157,0)</f>
        <v>0</v>
      </c>
      <c r="BI157" s="245">
        <f>IF(N157="nulová",J157,0)</f>
        <v>0</v>
      </c>
      <c r="BJ157" s="25" t="s">
        <v>87</v>
      </c>
      <c r="BK157" s="245">
        <f>ROUND(I157*H157,1)</f>
        <v>0</v>
      </c>
      <c r="BL157" s="25" t="s">
        <v>179</v>
      </c>
      <c r="BM157" s="25" t="s">
        <v>1619</v>
      </c>
    </row>
    <row r="158" s="13" customFormat="1">
      <c r="B158" s="261"/>
      <c r="C158" s="262"/>
      <c r="D158" s="248" t="s">
        <v>171</v>
      </c>
      <c r="E158" s="263" t="s">
        <v>36</v>
      </c>
      <c r="F158" s="264" t="s">
        <v>1620</v>
      </c>
      <c r="G158" s="262"/>
      <c r="H158" s="263" t="s">
        <v>36</v>
      </c>
      <c r="I158" s="265"/>
      <c r="J158" s="262"/>
      <c r="K158" s="262"/>
      <c r="L158" s="266"/>
      <c r="M158" s="267"/>
      <c r="N158" s="268"/>
      <c r="O158" s="268"/>
      <c r="P158" s="268"/>
      <c r="Q158" s="268"/>
      <c r="R158" s="268"/>
      <c r="S158" s="268"/>
      <c r="T158" s="269"/>
      <c r="AT158" s="270" t="s">
        <v>171</v>
      </c>
      <c r="AU158" s="270" t="s">
        <v>89</v>
      </c>
      <c r="AV158" s="13" t="s">
        <v>87</v>
      </c>
      <c r="AW158" s="13" t="s">
        <v>42</v>
      </c>
      <c r="AX158" s="13" t="s">
        <v>79</v>
      </c>
      <c r="AY158" s="270" t="s">
        <v>162</v>
      </c>
    </row>
    <row r="159" s="12" customFormat="1">
      <c r="B159" s="246"/>
      <c r="C159" s="247"/>
      <c r="D159" s="248" t="s">
        <v>171</v>
      </c>
      <c r="E159" s="249" t="s">
        <v>36</v>
      </c>
      <c r="F159" s="250" t="s">
        <v>1621</v>
      </c>
      <c r="G159" s="247"/>
      <c r="H159" s="251">
        <v>0.71999999999999997</v>
      </c>
      <c r="I159" s="252"/>
      <c r="J159" s="247"/>
      <c r="K159" s="247"/>
      <c r="L159" s="253"/>
      <c r="M159" s="254"/>
      <c r="N159" s="255"/>
      <c r="O159" s="255"/>
      <c r="P159" s="255"/>
      <c r="Q159" s="255"/>
      <c r="R159" s="255"/>
      <c r="S159" s="255"/>
      <c r="T159" s="256"/>
      <c r="AT159" s="257" t="s">
        <v>171</v>
      </c>
      <c r="AU159" s="257" t="s">
        <v>89</v>
      </c>
      <c r="AV159" s="12" t="s">
        <v>89</v>
      </c>
      <c r="AW159" s="12" t="s">
        <v>42</v>
      </c>
      <c r="AX159" s="12" t="s">
        <v>79</v>
      </c>
      <c r="AY159" s="257" t="s">
        <v>162</v>
      </c>
    </row>
    <row r="160" s="12" customFormat="1">
      <c r="B160" s="246"/>
      <c r="C160" s="247"/>
      <c r="D160" s="248" t="s">
        <v>171</v>
      </c>
      <c r="E160" s="249" t="s">
        <v>36</v>
      </c>
      <c r="F160" s="250" t="s">
        <v>1621</v>
      </c>
      <c r="G160" s="247"/>
      <c r="H160" s="251">
        <v>0.71999999999999997</v>
      </c>
      <c r="I160" s="252"/>
      <c r="J160" s="247"/>
      <c r="K160" s="247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171</v>
      </c>
      <c r="AU160" s="257" t="s">
        <v>89</v>
      </c>
      <c r="AV160" s="12" t="s">
        <v>89</v>
      </c>
      <c r="AW160" s="12" t="s">
        <v>42</v>
      </c>
      <c r="AX160" s="12" t="s">
        <v>79</v>
      </c>
      <c r="AY160" s="257" t="s">
        <v>162</v>
      </c>
    </row>
    <row r="161" s="12" customFormat="1">
      <c r="B161" s="246"/>
      <c r="C161" s="247"/>
      <c r="D161" s="248" t="s">
        <v>171</v>
      </c>
      <c r="E161" s="249" t="s">
        <v>36</v>
      </c>
      <c r="F161" s="250" t="s">
        <v>1622</v>
      </c>
      <c r="G161" s="247"/>
      <c r="H161" s="251">
        <v>1.47</v>
      </c>
      <c r="I161" s="252"/>
      <c r="J161" s="247"/>
      <c r="K161" s="247"/>
      <c r="L161" s="253"/>
      <c r="M161" s="254"/>
      <c r="N161" s="255"/>
      <c r="O161" s="255"/>
      <c r="P161" s="255"/>
      <c r="Q161" s="255"/>
      <c r="R161" s="255"/>
      <c r="S161" s="255"/>
      <c r="T161" s="256"/>
      <c r="AT161" s="257" t="s">
        <v>171</v>
      </c>
      <c r="AU161" s="257" t="s">
        <v>89</v>
      </c>
      <c r="AV161" s="12" t="s">
        <v>89</v>
      </c>
      <c r="AW161" s="12" t="s">
        <v>42</v>
      </c>
      <c r="AX161" s="12" t="s">
        <v>79</v>
      </c>
      <c r="AY161" s="257" t="s">
        <v>162</v>
      </c>
    </row>
    <row r="162" s="12" customFormat="1">
      <c r="B162" s="246"/>
      <c r="C162" s="247"/>
      <c r="D162" s="248" t="s">
        <v>171</v>
      </c>
      <c r="E162" s="249" t="s">
        <v>36</v>
      </c>
      <c r="F162" s="250" t="s">
        <v>1622</v>
      </c>
      <c r="G162" s="247"/>
      <c r="H162" s="251">
        <v>1.47</v>
      </c>
      <c r="I162" s="252"/>
      <c r="J162" s="247"/>
      <c r="K162" s="247"/>
      <c r="L162" s="253"/>
      <c r="M162" s="254"/>
      <c r="N162" s="255"/>
      <c r="O162" s="255"/>
      <c r="P162" s="255"/>
      <c r="Q162" s="255"/>
      <c r="R162" s="255"/>
      <c r="S162" s="255"/>
      <c r="T162" s="256"/>
      <c r="AT162" s="257" t="s">
        <v>171</v>
      </c>
      <c r="AU162" s="257" t="s">
        <v>89</v>
      </c>
      <c r="AV162" s="12" t="s">
        <v>89</v>
      </c>
      <c r="AW162" s="12" t="s">
        <v>42</v>
      </c>
      <c r="AX162" s="12" t="s">
        <v>79</v>
      </c>
      <c r="AY162" s="257" t="s">
        <v>162</v>
      </c>
    </row>
    <row r="163" s="14" customFormat="1">
      <c r="B163" s="283"/>
      <c r="C163" s="284"/>
      <c r="D163" s="248" t="s">
        <v>171</v>
      </c>
      <c r="E163" s="285" t="s">
        <v>1535</v>
      </c>
      <c r="F163" s="286" t="s">
        <v>679</v>
      </c>
      <c r="G163" s="284"/>
      <c r="H163" s="287">
        <v>4.3799999999999999</v>
      </c>
      <c r="I163" s="288"/>
      <c r="J163" s="284"/>
      <c r="K163" s="284"/>
      <c r="L163" s="289"/>
      <c r="M163" s="290"/>
      <c r="N163" s="291"/>
      <c r="O163" s="291"/>
      <c r="P163" s="291"/>
      <c r="Q163" s="291"/>
      <c r="R163" s="291"/>
      <c r="S163" s="291"/>
      <c r="T163" s="292"/>
      <c r="AT163" s="293" t="s">
        <v>171</v>
      </c>
      <c r="AU163" s="293" t="s">
        <v>89</v>
      </c>
      <c r="AV163" s="14" t="s">
        <v>179</v>
      </c>
      <c r="AW163" s="14" t="s">
        <v>42</v>
      </c>
      <c r="AX163" s="14" t="s">
        <v>87</v>
      </c>
      <c r="AY163" s="293" t="s">
        <v>162</v>
      </c>
    </row>
    <row r="164" s="1" customFormat="1" ht="38.25" customHeight="1">
      <c r="B164" s="48"/>
      <c r="C164" s="235" t="s">
        <v>264</v>
      </c>
      <c r="D164" s="235" t="s">
        <v>165</v>
      </c>
      <c r="E164" s="236" t="s">
        <v>1623</v>
      </c>
      <c r="F164" s="237" t="s">
        <v>1624</v>
      </c>
      <c r="G164" s="238" t="s">
        <v>614</v>
      </c>
      <c r="H164" s="239">
        <v>4.3799999999999999</v>
      </c>
      <c r="I164" s="240"/>
      <c r="J164" s="239">
        <f>ROUND(I164*H164,1)</f>
        <v>0</v>
      </c>
      <c r="K164" s="237" t="s">
        <v>239</v>
      </c>
      <c r="L164" s="74"/>
      <c r="M164" s="241" t="s">
        <v>36</v>
      </c>
      <c r="N164" s="242" t="s">
        <v>50</v>
      </c>
      <c r="O164" s="49"/>
      <c r="P164" s="243">
        <f>O164*H164</f>
        <v>0</v>
      </c>
      <c r="Q164" s="243">
        <v>0</v>
      </c>
      <c r="R164" s="243">
        <f>Q164*H164</f>
        <v>0</v>
      </c>
      <c r="S164" s="243">
        <v>0</v>
      </c>
      <c r="T164" s="244">
        <f>S164*H164</f>
        <v>0</v>
      </c>
      <c r="AR164" s="25" t="s">
        <v>179</v>
      </c>
      <c r="AT164" s="25" t="s">
        <v>165</v>
      </c>
      <c r="AU164" s="25" t="s">
        <v>89</v>
      </c>
      <c r="AY164" s="25" t="s">
        <v>162</v>
      </c>
      <c r="BE164" s="245">
        <f>IF(N164="základní",J164,0)</f>
        <v>0</v>
      </c>
      <c r="BF164" s="245">
        <f>IF(N164="snížená",J164,0)</f>
        <v>0</v>
      </c>
      <c r="BG164" s="245">
        <f>IF(N164="zákl. přenesená",J164,0)</f>
        <v>0</v>
      </c>
      <c r="BH164" s="245">
        <f>IF(N164="sníž. přenesená",J164,0)</f>
        <v>0</v>
      </c>
      <c r="BI164" s="245">
        <f>IF(N164="nulová",J164,0)</f>
        <v>0</v>
      </c>
      <c r="BJ164" s="25" t="s">
        <v>87</v>
      </c>
      <c r="BK164" s="245">
        <f>ROUND(I164*H164,1)</f>
        <v>0</v>
      </c>
      <c r="BL164" s="25" t="s">
        <v>179</v>
      </c>
      <c r="BM164" s="25" t="s">
        <v>1625</v>
      </c>
    </row>
    <row r="165" s="12" customFormat="1">
      <c r="B165" s="246"/>
      <c r="C165" s="247"/>
      <c r="D165" s="248" t="s">
        <v>171</v>
      </c>
      <c r="E165" s="249" t="s">
        <v>36</v>
      </c>
      <c r="F165" s="250" t="s">
        <v>1535</v>
      </c>
      <c r="G165" s="247"/>
      <c r="H165" s="251">
        <v>4.3799999999999999</v>
      </c>
      <c r="I165" s="252"/>
      <c r="J165" s="247"/>
      <c r="K165" s="247"/>
      <c r="L165" s="253"/>
      <c r="M165" s="254"/>
      <c r="N165" s="255"/>
      <c r="O165" s="255"/>
      <c r="P165" s="255"/>
      <c r="Q165" s="255"/>
      <c r="R165" s="255"/>
      <c r="S165" s="255"/>
      <c r="T165" s="256"/>
      <c r="AT165" s="257" t="s">
        <v>171</v>
      </c>
      <c r="AU165" s="257" t="s">
        <v>89</v>
      </c>
      <c r="AV165" s="12" t="s">
        <v>89</v>
      </c>
      <c r="AW165" s="12" t="s">
        <v>42</v>
      </c>
      <c r="AX165" s="12" t="s">
        <v>87</v>
      </c>
      <c r="AY165" s="257" t="s">
        <v>162</v>
      </c>
    </row>
    <row r="166" s="1" customFormat="1" ht="38.25" customHeight="1">
      <c r="B166" s="48"/>
      <c r="C166" s="235" t="s">
        <v>302</v>
      </c>
      <c r="D166" s="235" t="s">
        <v>165</v>
      </c>
      <c r="E166" s="236" t="s">
        <v>807</v>
      </c>
      <c r="F166" s="237" t="s">
        <v>808</v>
      </c>
      <c r="G166" s="238" t="s">
        <v>614</v>
      </c>
      <c r="H166" s="239">
        <v>4.3799999999999999</v>
      </c>
      <c r="I166" s="240"/>
      <c r="J166" s="239">
        <f>ROUND(I166*H166,1)</f>
        <v>0</v>
      </c>
      <c r="K166" s="237" t="s">
        <v>239</v>
      </c>
      <c r="L166" s="74"/>
      <c r="M166" s="241" t="s">
        <v>36</v>
      </c>
      <c r="N166" s="242" t="s">
        <v>50</v>
      </c>
      <c r="O166" s="49"/>
      <c r="P166" s="243">
        <f>O166*H166</f>
        <v>0</v>
      </c>
      <c r="Q166" s="243">
        <v>0</v>
      </c>
      <c r="R166" s="243">
        <f>Q166*H166</f>
        <v>0</v>
      </c>
      <c r="S166" s="243">
        <v>0</v>
      </c>
      <c r="T166" s="244">
        <f>S166*H166</f>
        <v>0</v>
      </c>
      <c r="AR166" s="25" t="s">
        <v>179</v>
      </c>
      <c r="AT166" s="25" t="s">
        <v>165</v>
      </c>
      <c r="AU166" s="25" t="s">
        <v>89</v>
      </c>
      <c r="AY166" s="25" t="s">
        <v>162</v>
      </c>
      <c r="BE166" s="245">
        <f>IF(N166="základní",J166,0)</f>
        <v>0</v>
      </c>
      <c r="BF166" s="245">
        <f>IF(N166="snížená",J166,0)</f>
        <v>0</v>
      </c>
      <c r="BG166" s="245">
        <f>IF(N166="zákl. přenesená",J166,0)</f>
        <v>0</v>
      </c>
      <c r="BH166" s="245">
        <f>IF(N166="sníž. přenesená",J166,0)</f>
        <v>0</v>
      </c>
      <c r="BI166" s="245">
        <f>IF(N166="nulová",J166,0)</f>
        <v>0</v>
      </c>
      <c r="BJ166" s="25" t="s">
        <v>87</v>
      </c>
      <c r="BK166" s="245">
        <f>ROUND(I166*H166,1)</f>
        <v>0</v>
      </c>
      <c r="BL166" s="25" t="s">
        <v>179</v>
      </c>
      <c r="BM166" s="25" t="s">
        <v>1626</v>
      </c>
    </row>
    <row r="167" s="12" customFormat="1">
      <c r="B167" s="246"/>
      <c r="C167" s="247"/>
      <c r="D167" s="248" t="s">
        <v>171</v>
      </c>
      <c r="E167" s="249" t="s">
        <v>36</v>
      </c>
      <c r="F167" s="250" t="s">
        <v>1535</v>
      </c>
      <c r="G167" s="247"/>
      <c r="H167" s="251">
        <v>4.3799999999999999</v>
      </c>
      <c r="I167" s="252"/>
      <c r="J167" s="247"/>
      <c r="K167" s="247"/>
      <c r="L167" s="253"/>
      <c r="M167" s="254"/>
      <c r="N167" s="255"/>
      <c r="O167" s="255"/>
      <c r="P167" s="255"/>
      <c r="Q167" s="255"/>
      <c r="R167" s="255"/>
      <c r="S167" s="255"/>
      <c r="T167" s="256"/>
      <c r="AT167" s="257" t="s">
        <v>171</v>
      </c>
      <c r="AU167" s="257" t="s">
        <v>89</v>
      </c>
      <c r="AV167" s="12" t="s">
        <v>89</v>
      </c>
      <c r="AW167" s="12" t="s">
        <v>42</v>
      </c>
      <c r="AX167" s="12" t="s">
        <v>87</v>
      </c>
      <c r="AY167" s="257" t="s">
        <v>162</v>
      </c>
    </row>
    <row r="168" s="1" customFormat="1" ht="38.25" customHeight="1">
      <c r="B168" s="48"/>
      <c r="C168" s="235" t="s">
        <v>307</v>
      </c>
      <c r="D168" s="235" t="s">
        <v>165</v>
      </c>
      <c r="E168" s="236" t="s">
        <v>1390</v>
      </c>
      <c r="F168" s="237" t="s">
        <v>1391</v>
      </c>
      <c r="G168" s="238" t="s">
        <v>614</v>
      </c>
      <c r="H168" s="239">
        <v>69.510000000000005</v>
      </c>
      <c r="I168" s="240"/>
      <c r="J168" s="239">
        <f>ROUND(I168*H168,1)</f>
        <v>0</v>
      </c>
      <c r="K168" s="237" t="s">
        <v>239</v>
      </c>
      <c r="L168" s="74"/>
      <c r="M168" s="241" t="s">
        <v>36</v>
      </c>
      <c r="N168" s="242" t="s">
        <v>50</v>
      </c>
      <c r="O168" s="49"/>
      <c r="P168" s="243">
        <f>O168*H168</f>
        <v>0</v>
      </c>
      <c r="Q168" s="243">
        <v>0</v>
      </c>
      <c r="R168" s="243">
        <f>Q168*H168</f>
        <v>0</v>
      </c>
      <c r="S168" s="243">
        <v>0</v>
      </c>
      <c r="T168" s="244">
        <f>S168*H168</f>
        <v>0</v>
      </c>
      <c r="AR168" s="25" t="s">
        <v>179</v>
      </c>
      <c r="AT168" s="25" t="s">
        <v>165</v>
      </c>
      <c r="AU168" s="25" t="s">
        <v>89</v>
      </c>
      <c r="AY168" s="25" t="s">
        <v>162</v>
      </c>
      <c r="BE168" s="245">
        <f>IF(N168="základní",J168,0)</f>
        <v>0</v>
      </c>
      <c r="BF168" s="245">
        <f>IF(N168="snížená",J168,0)</f>
        <v>0</v>
      </c>
      <c r="BG168" s="245">
        <f>IF(N168="zákl. přenesená",J168,0)</f>
        <v>0</v>
      </c>
      <c r="BH168" s="245">
        <f>IF(N168="sníž. přenesená",J168,0)</f>
        <v>0</v>
      </c>
      <c r="BI168" s="245">
        <f>IF(N168="nulová",J168,0)</f>
        <v>0</v>
      </c>
      <c r="BJ168" s="25" t="s">
        <v>87</v>
      </c>
      <c r="BK168" s="245">
        <f>ROUND(I168*H168,1)</f>
        <v>0</v>
      </c>
      <c r="BL168" s="25" t="s">
        <v>179</v>
      </c>
      <c r="BM168" s="25" t="s">
        <v>1627</v>
      </c>
    </row>
    <row r="169" s="12" customFormat="1">
      <c r="B169" s="246"/>
      <c r="C169" s="247"/>
      <c r="D169" s="248" t="s">
        <v>171</v>
      </c>
      <c r="E169" s="249" t="s">
        <v>36</v>
      </c>
      <c r="F169" s="250" t="s">
        <v>1628</v>
      </c>
      <c r="G169" s="247"/>
      <c r="H169" s="251">
        <v>69.510000000000005</v>
      </c>
      <c r="I169" s="252"/>
      <c r="J169" s="247"/>
      <c r="K169" s="247"/>
      <c r="L169" s="253"/>
      <c r="M169" s="254"/>
      <c r="N169" s="255"/>
      <c r="O169" s="255"/>
      <c r="P169" s="255"/>
      <c r="Q169" s="255"/>
      <c r="R169" s="255"/>
      <c r="S169" s="255"/>
      <c r="T169" s="256"/>
      <c r="AT169" s="257" t="s">
        <v>171</v>
      </c>
      <c r="AU169" s="257" t="s">
        <v>89</v>
      </c>
      <c r="AV169" s="12" t="s">
        <v>89</v>
      </c>
      <c r="AW169" s="12" t="s">
        <v>42</v>
      </c>
      <c r="AX169" s="12" t="s">
        <v>87</v>
      </c>
      <c r="AY169" s="257" t="s">
        <v>162</v>
      </c>
    </row>
    <row r="170" s="1" customFormat="1" ht="38.25" customHeight="1">
      <c r="B170" s="48"/>
      <c r="C170" s="235" t="s">
        <v>311</v>
      </c>
      <c r="D170" s="235" t="s">
        <v>165</v>
      </c>
      <c r="E170" s="236" t="s">
        <v>1629</v>
      </c>
      <c r="F170" s="237" t="s">
        <v>1630</v>
      </c>
      <c r="G170" s="238" t="s">
        <v>614</v>
      </c>
      <c r="H170" s="239">
        <v>696.45000000000005</v>
      </c>
      <c r="I170" s="240"/>
      <c r="J170" s="239">
        <f>ROUND(I170*H170,1)</f>
        <v>0</v>
      </c>
      <c r="K170" s="237" t="s">
        <v>239</v>
      </c>
      <c r="L170" s="74"/>
      <c r="M170" s="241" t="s">
        <v>36</v>
      </c>
      <c r="N170" s="242" t="s">
        <v>50</v>
      </c>
      <c r="O170" s="49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AR170" s="25" t="s">
        <v>179</v>
      </c>
      <c r="AT170" s="25" t="s">
        <v>165</v>
      </c>
      <c r="AU170" s="25" t="s">
        <v>89</v>
      </c>
      <c r="AY170" s="25" t="s">
        <v>162</v>
      </c>
      <c r="BE170" s="245">
        <f>IF(N170="základní",J170,0)</f>
        <v>0</v>
      </c>
      <c r="BF170" s="245">
        <f>IF(N170="snížená",J170,0)</f>
        <v>0</v>
      </c>
      <c r="BG170" s="245">
        <f>IF(N170="zákl. přenesená",J170,0)</f>
        <v>0</v>
      </c>
      <c r="BH170" s="245">
        <f>IF(N170="sníž. přenesená",J170,0)</f>
        <v>0</v>
      </c>
      <c r="BI170" s="245">
        <f>IF(N170="nulová",J170,0)</f>
        <v>0</v>
      </c>
      <c r="BJ170" s="25" t="s">
        <v>87</v>
      </c>
      <c r="BK170" s="245">
        <f>ROUND(I170*H170,1)</f>
        <v>0</v>
      </c>
      <c r="BL170" s="25" t="s">
        <v>179</v>
      </c>
      <c r="BM170" s="25" t="s">
        <v>1631</v>
      </c>
    </row>
    <row r="171" s="13" customFormat="1">
      <c r="B171" s="261"/>
      <c r="C171" s="262"/>
      <c r="D171" s="248" t="s">
        <v>171</v>
      </c>
      <c r="E171" s="263" t="s">
        <v>36</v>
      </c>
      <c r="F171" s="264" t="s">
        <v>1632</v>
      </c>
      <c r="G171" s="262"/>
      <c r="H171" s="263" t="s">
        <v>36</v>
      </c>
      <c r="I171" s="265"/>
      <c r="J171" s="262"/>
      <c r="K171" s="262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171</v>
      </c>
      <c r="AU171" s="270" t="s">
        <v>89</v>
      </c>
      <c r="AV171" s="13" t="s">
        <v>87</v>
      </c>
      <c r="AW171" s="13" t="s">
        <v>42</v>
      </c>
      <c r="AX171" s="13" t="s">
        <v>79</v>
      </c>
      <c r="AY171" s="270" t="s">
        <v>162</v>
      </c>
    </row>
    <row r="172" s="12" customFormat="1">
      <c r="B172" s="246"/>
      <c r="C172" s="247"/>
      <c r="D172" s="248" t="s">
        <v>171</v>
      </c>
      <c r="E172" s="249" t="s">
        <v>36</v>
      </c>
      <c r="F172" s="250" t="s">
        <v>1633</v>
      </c>
      <c r="G172" s="247"/>
      <c r="H172" s="251">
        <v>438.80000000000001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171</v>
      </c>
      <c r="AU172" s="257" t="s">
        <v>89</v>
      </c>
      <c r="AV172" s="12" t="s">
        <v>89</v>
      </c>
      <c r="AW172" s="12" t="s">
        <v>42</v>
      </c>
      <c r="AX172" s="12" t="s">
        <v>79</v>
      </c>
      <c r="AY172" s="257" t="s">
        <v>162</v>
      </c>
    </row>
    <row r="173" s="13" customFormat="1">
      <c r="B173" s="261"/>
      <c r="C173" s="262"/>
      <c r="D173" s="248" t="s">
        <v>171</v>
      </c>
      <c r="E173" s="263" t="s">
        <v>36</v>
      </c>
      <c r="F173" s="264" t="s">
        <v>1634</v>
      </c>
      <c r="G173" s="262"/>
      <c r="H173" s="263" t="s">
        <v>36</v>
      </c>
      <c r="I173" s="265"/>
      <c r="J173" s="262"/>
      <c r="K173" s="262"/>
      <c r="L173" s="266"/>
      <c r="M173" s="267"/>
      <c r="N173" s="268"/>
      <c r="O173" s="268"/>
      <c r="P173" s="268"/>
      <c r="Q173" s="268"/>
      <c r="R173" s="268"/>
      <c r="S173" s="268"/>
      <c r="T173" s="269"/>
      <c r="AT173" s="270" t="s">
        <v>171</v>
      </c>
      <c r="AU173" s="270" t="s">
        <v>89</v>
      </c>
      <c r="AV173" s="13" t="s">
        <v>87</v>
      </c>
      <c r="AW173" s="13" t="s">
        <v>42</v>
      </c>
      <c r="AX173" s="13" t="s">
        <v>79</v>
      </c>
      <c r="AY173" s="270" t="s">
        <v>162</v>
      </c>
    </row>
    <row r="174" s="12" customFormat="1">
      <c r="B174" s="246"/>
      <c r="C174" s="247"/>
      <c r="D174" s="248" t="s">
        <v>171</v>
      </c>
      <c r="E174" s="249" t="s">
        <v>36</v>
      </c>
      <c r="F174" s="250" t="s">
        <v>1545</v>
      </c>
      <c r="G174" s="247"/>
      <c r="H174" s="251">
        <v>228.03</v>
      </c>
      <c r="I174" s="252"/>
      <c r="J174" s="247"/>
      <c r="K174" s="247"/>
      <c r="L174" s="253"/>
      <c r="M174" s="254"/>
      <c r="N174" s="255"/>
      <c r="O174" s="255"/>
      <c r="P174" s="255"/>
      <c r="Q174" s="255"/>
      <c r="R174" s="255"/>
      <c r="S174" s="255"/>
      <c r="T174" s="256"/>
      <c r="AT174" s="257" t="s">
        <v>171</v>
      </c>
      <c r="AU174" s="257" t="s">
        <v>89</v>
      </c>
      <c r="AV174" s="12" t="s">
        <v>89</v>
      </c>
      <c r="AW174" s="12" t="s">
        <v>42</v>
      </c>
      <c r="AX174" s="12" t="s">
        <v>79</v>
      </c>
      <c r="AY174" s="257" t="s">
        <v>162</v>
      </c>
    </row>
    <row r="175" s="12" customFormat="1">
      <c r="B175" s="246"/>
      <c r="C175" s="247"/>
      <c r="D175" s="248" t="s">
        <v>171</v>
      </c>
      <c r="E175" s="249" t="s">
        <v>36</v>
      </c>
      <c r="F175" s="250" t="s">
        <v>1635</v>
      </c>
      <c r="G175" s="247"/>
      <c r="H175" s="251">
        <v>29.620000000000001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171</v>
      </c>
      <c r="AU175" s="257" t="s">
        <v>89</v>
      </c>
      <c r="AV175" s="12" t="s">
        <v>89</v>
      </c>
      <c r="AW175" s="12" t="s">
        <v>42</v>
      </c>
      <c r="AX175" s="12" t="s">
        <v>79</v>
      </c>
      <c r="AY175" s="257" t="s">
        <v>162</v>
      </c>
    </row>
    <row r="176" s="14" customFormat="1">
      <c r="B176" s="283"/>
      <c r="C176" s="284"/>
      <c r="D176" s="248" t="s">
        <v>171</v>
      </c>
      <c r="E176" s="285" t="s">
        <v>36</v>
      </c>
      <c r="F176" s="286" t="s">
        <v>679</v>
      </c>
      <c r="G176" s="284"/>
      <c r="H176" s="287">
        <v>696.45000000000005</v>
      </c>
      <c r="I176" s="288"/>
      <c r="J176" s="284"/>
      <c r="K176" s="284"/>
      <c r="L176" s="289"/>
      <c r="M176" s="290"/>
      <c r="N176" s="291"/>
      <c r="O176" s="291"/>
      <c r="P176" s="291"/>
      <c r="Q176" s="291"/>
      <c r="R176" s="291"/>
      <c r="S176" s="291"/>
      <c r="T176" s="292"/>
      <c r="AT176" s="293" t="s">
        <v>171</v>
      </c>
      <c r="AU176" s="293" t="s">
        <v>89</v>
      </c>
      <c r="AV176" s="14" t="s">
        <v>179</v>
      </c>
      <c r="AW176" s="14" t="s">
        <v>42</v>
      </c>
      <c r="AX176" s="14" t="s">
        <v>87</v>
      </c>
      <c r="AY176" s="293" t="s">
        <v>162</v>
      </c>
    </row>
    <row r="177" s="1" customFormat="1" ht="38.25" customHeight="1">
      <c r="B177" s="48"/>
      <c r="C177" s="235" t="s">
        <v>249</v>
      </c>
      <c r="D177" s="235" t="s">
        <v>165</v>
      </c>
      <c r="E177" s="236" t="s">
        <v>826</v>
      </c>
      <c r="F177" s="237" t="s">
        <v>827</v>
      </c>
      <c r="G177" s="238" t="s">
        <v>614</v>
      </c>
      <c r="H177" s="239">
        <v>210.77000000000001</v>
      </c>
      <c r="I177" s="240"/>
      <c r="J177" s="239">
        <f>ROUND(I177*H177,1)</f>
        <v>0</v>
      </c>
      <c r="K177" s="237" t="s">
        <v>239</v>
      </c>
      <c r="L177" s="74"/>
      <c r="M177" s="241" t="s">
        <v>36</v>
      </c>
      <c r="N177" s="242" t="s">
        <v>50</v>
      </c>
      <c r="O177" s="49"/>
      <c r="P177" s="243">
        <f>O177*H177</f>
        <v>0</v>
      </c>
      <c r="Q177" s="243">
        <v>0</v>
      </c>
      <c r="R177" s="243">
        <f>Q177*H177</f>
        <v>0</v>
      </c>
      <c r="S177" s="243">
        <v>0</v>
      </c>
      <c r="T177" s="244">
        <f>S177*H177</f>
        <v>0</v>
      </c>
      <c r="AR177" s="25" t="s">
        <v>179</v>
      </c>
      <c r="AT177" s="25" t="s">
        <v>165</v>
      </c>
      <c r="AU177" s="25" t="s">
        <v>89</v>
      </c>
      <c r="AY177" s="25" t="s">
        <v>162</v>
      </c>
      <c r="BE177" s="245">
        <f>IF(N177="základní",J177,0)</f>
        <v>0</v>
      </c>
      <c r="BF177" s="245">
        <f>IF(N177="snížená",J177,0)</f>
        <v>0</v>
      </c>
      <c r="BG177" s="245">
        <f>IF(N177="zákl. přenesená",J177,0)</f>
        <v>0</v>
      </c>
      <c r="BH177" s="245">
        <f>IF(N177="sníž. přenesená",J177,0)</f>
        <v>0</v>
      </c>
      <c r="BI177" s="245">
        <f>IF(N177="nulová",J177,0)</f>
        <v>0</v>
      </c>
      <c r="BJ177" s="25" t="s">
        <v>87</v>
      </c>
      <c r="BK177" s="245">
        <f>ROUND(I177*H177,1)</f>
        <v>0</v>
      </c>
      <c r="BL177" s="25" t="s">
        <v>179</v>
      </c>
      <c r="BM177" s="25" t="s">
        <v>1636</v>
      </c>
    </row>
    <row r="178" s="12" customFormat="1">
      <c r="B178" s="246"/>
      <c r="C178" s="247"/>
      <c r="D178" s="248" t="s">
        <v>171</v>
      </c>
      <c r="E178" s="249" t="s">
        <v>36</v>
      </c>
      <c r="F178" s="250" t="s">
        <v>1637</v>
      </c>
      <c r="G178" s="247"/>
      <c r="H178" s="251">
        <v>210.77000000000001</v>
      </c>
      <c r="I178" s="252"/>
      <c r="J178" s="247"/>
      <c r="K178" s="247"/>
      <c r="L178" s="253"/>
      <c r="M178" s="254"/>
      <c r="N178" s="255"/>
      <c r="O178" s="255"/>
      <c r="P178" s="255"/>
      <c r="Q178" s="255"/>
      <c r="R178" s="255"/>
      <c r="S178" s="255"/>
      <c r="T178" s="256"/>
      <c r="AT178" s="257" t="s">
        <v>171</v>
      </c>
      <c r="AU178" s="257" t="s">
        <v>89</v>
      </c>
      <c r="AV178" s="12" t="s">
        <v>89</v>
      </c>
      <c r="AW178" s="12" t="s">
        <v>42</v>
      </c>
      <c r="AX178" s="12" t="s">
        <v>87</v>
      </c>
      <c r="AY178" s="257" t="s">
        <v>162</v>
      </c>
    </row>
    <row r="179" s="1" customFormat="1" ht="25.5" customHeight="1">
      <c r="B179" s="48"/>
      <c r="C179" s="235" t="s">
        <v>9</v>
      </c>
      <c r="D179" s="235" t="s">
        <v>165</v>
      </c>
      <c r="E179" s="236" t="s">
        <v>1638</v>
      </c>
      <c r="F179" s="237" t="s">
        <v>1639</v>
      </c>
      <c r="G179" s="238" t="s">
        <v>614</v>
      </c>
      <c r="H179" s="239">
        <v>468.42000000000002</v>
      </c>
      <c r="I179" s="240"/>
      <c r="J179" s="239">
        <f>ROUND(I179*H179,1)</f>
        <v>0</v>
      </c>
      <c r="K179" s="237" t="s">
        <v>239</v>
      </c>
      <c r="L179" s="74"/>
      <c r="M179" s="241" t="s">
        <v>36</v>
      </c>
      <c r="N179" s="242" t="s">
        <v>50</v>
      </c>
      <c r="O179" s="49"/>
      <c r="P179" s="243">
        <f>O179*H179</f>
        <v>0</v>
      </c>
      <c r="Q179" s="243">
        <v>0</v>
      </c>
      <c r="R179" s="243">
        <f>Q179*H179</f>
        <v>0</v>
      </c>
      <c r="S179" s="243">
        <v>0</v>
      </c>
      <c r="T179" s="244">
        <f>S179*H179</f>
        <v>0</v>
      </c>
      <c r="AR179" s="25" t="s">
        <v>179</v>
      </c>
      <c r="AT179" s="25" t="s">
        <v>165</v>
      </c>
      <c r="AU179" s="25" t="s">
        <v>89</v>
      </c>
      <c r="AY179" s="25" t="s">
        <v>162</v>
      </c>
      <c r="BE179" s="245">
        <f>IF(N179="základní",J179,0)</f>
        <v>0</v>
      </c>
      <c r="BF179" s="245">
        <f>IF(N179="snížená",J179,0)</f>
        <v>0</v>
      </c>
      <c r="BG179" s="245">
        <f>IF(N179="zákl. přenesená",J179,0)</f>
        <v>0</v>
      </c>
      <c r="BH179" s="245">
        <f>IF(N179="sníž. přenesená",J179,0)</f>
        <v>0</v>
      </c>
      <c r="BI179" s="245">
        <f>IF(N179="nulová",J179,0)</f>
        <v>0</v>
      </c>
      <c r="BJ179" s="25" t="s">
        <v>87</v>
      </c>
      <c r="BK179" s="245">
        <f>ROUND(I179*H179,1)</f>
        <v>0</v>
      </c>
      <c r="BL179" s="25" t="s">
        <v>179</v>
      </c>
      <c r="BM179" s="25" t="s">
        <v>1640</v>
      </c>
    </row>
    <row r="180" s="12" customFormat="1">
      <c r="B180" s="246"/>
      <c r="C180" s="247"/>
      <c r="D180" s="248" t="s">
        <v>171</v>
      </c>
      <c r="E180" s="249" t="s">
        <v>36</v>
      </c>
      <c r="F180" s="250" t="s">
        <v>1633</v>
      </c>
      <c r="G180" s="247"/>
      <c r="H180" s="251">
        <v>438.80000000000001</v>
      </c>
      <c r="I180" s="252"/>
      <c r="J180" s="247"/>
      <c r="K180" s="247"/>
      <c r="L180" s="253"/>
      <c r="M180" s="254"/>
      <c r="N180" s="255"/>
      <c r="O180" s="255"/>
      <c r="P180" s="255"/>
      <c r="Q180" s="255"/>
      <c r="R180" s="255"/>
      <c r="S180" s="255"/>
      <c r="T180" s="256"/>
      <c r="AT180" s="257" t="s">
        <v>171</v>
      </c>
      <c r="AU180" s="257" t="s">
        <v>89</v>
      </c>
      <c r="AV180" s="12" t="s">
        <v>89</v>
      </c>
      <c r="AW180" s="12" t="s">
        <v>42</v>
      </c>
      <c r="AX180" s="12" t="s">
        <v>79</v>
      </c>
      <c r="AY180" s="257" t="s">
        <v>162</v>
      </c>
    </row>
    <row r="181" s="12" customFormat="1">
      <c r="B181" s="246"/>
      <c r="C181" s="247"/>
      <c r="D181" s="248" t="s">
        <v>171</v>
      </c>
      <c r="E181" s="249" t="s">
        <v>36</v>
      </c>
      <c r="F181" s="250" t="s">
        <v>1635</v>
      </c>
      <c r="G181" s="247"/>
      <c r="H181" s="251">
        <v>29.620000000000001</v>
      </c>
      <c r="I181" s="252"/>
      <c r="J181" s="247"/>
      <c r="K181" s="247"/>
      <c r="L181" s="253"/>
      <c r="M181" s="254"/>
      <c r="N181" s="255"/>
      <c r="O181" s="255"/>
      <c r="P181" s="255"/>
      <c r="Q181" s="255"/>
      <c r="R181" s="255"/>
      <c r="S181" s="255"/>
      <c r="T181" s="256"/>
      <c r="AT181" s="257" t="s">
        <v>171</v>
      </c>
      <c r="AU181" s="257" t="s">
        <v>89</v>
      </c>
      <c r="AV181" s="12" t="s">
        <v>89</v>
      </c>
      <c r="AW181" s="12" t="s">
        <v>42</v>
      </c>
      <c r="AX181" s="12" t="s">
        <v>79</v>
      </c>
      <c r="AY181" s="257" t="s">
        <v>162</v>
      </c>
    </row>
    <row r="182" s="14" customFormat="1">
      <c r="B182" s="283"/>
      <c r="C182" s="284"/>
      <c r="D182" s="248" t="s">
        <v>171</v>
      </c>
      <c r="E182" s="285" t="s">
        <v>36</v>
      </c>
      <c r="F182" s="286" t="s">
        <v>679</v>
      </c>
      <c r="G182" s="284"/>
      <c r="H182" s="287">
        <v>468.42000000000002</v>
      </c>
      <c r="I182" s="288"/>
      <c r="J182" s="284"/>
      <c r="K182" s="284"/>
      <c r="L182" s="289"/>
      <c r="M182" s="290"/>
      <c r="N182" s="291"/>
      <c r="O182" s="291"/>
      <c r="P182" s="291"/>
      <c r="Q182" s="291"/>
      <c r="R182" s="291"/>
      <c r="S182" s="291"/>
      <c r="T182" s="292"/>
      <c r="AT182" s="293" t="s">
        <v>171</v>
      </c>
      <c r="AU182" s="293" t="s">
        <v>89</v>
      </c>
      <c r="AV182" s="14" t="s">
        <v>179</v>
      </c>
      <c r="AW182" s="14" t="s">
        <v>42</v>
      </c>
      <c r="AX182" s="14" t="s">
        <v>87</v>
      </c>
      <c r="AY182" s="293" t="s">
        <v>162</v>
      </c>
    </row>
    <row r="183" s="1" customFormat="1" ht="51" customHeight="1">
      <c r="B183" s="48"/>
      <c r="C183" s="235" t="s">
        <v>324</v>
      </c>
      <c r="D183" s="235" t="s">
        <v>165</v>
      </c>
      <c r="E183" s="236" t="s">
        <v>1641</v>
      </c>
      <c r="F183" s="237" t="s">
        <v>1642</v>
      </c>
      <c r="G183" s="238" t="s">
        <v>614</v>
      </c>
      <c r="H183" s="239">
        <v>447.19999999999999</v>
      </c>
      <c r="I183" s="240"/>
      <c r="J183" s="239">
        <f>ROUND(I183*H183,1)</f>
        <v>0</v>
      </c>
      <c r="K183" s="237" t="s">
        <v>239</v>
      </c>
      <c r="L183" s="74"/>
      <c r="M183" s="241" t="s">
        <v>36</v>
      </c>
      <c r="N183" s="242" t="s">
        <v>50</v>
      </c>
      <c r="O183" s="49"/>
      <c r="P183" s="243">
        <f>O183*H183</f>
        <v>0</v>
      </c>
      <c r="Q183" s="243">
        <v>0</v>
      </c>
      <c r="R183" s="243">
        <f>Q183*H183</f>
        <v>0</v>
      </c>
      <c r="S183" s="243">
        <v>0</v>
      </c>
      <c r="T183" s="244">
        <f>S183*H183</f>
        <v>0</v>
      </c>
      <c r="AR183" s="25" t="s">
        <v>179</v>
      </c>
      <c r="AT183" s="25" t="s">
        <v>165</v>
      </c>
      <c r="AU183" s="25" t="s">
        <v>89</v>
      </c>
      <c r="AY183" s="25" t="s">
        <v>162</v>
      </c>
      <c r="BE183" s="245">
        <f>IF(N183="základní",J183,0)</f>
        <v>0</v>
      </c>
      <c r="BF183" s="245">
        <f>IF(N183="snížená",J183,0)</f>
        <v>0</v>
      </c>
      <c r="BG183" s="245">
        <f>IF(N183="zákl. přenesená",J183,0)</f>
        <v>0</v>
      </c>
      <c r="BH183" s="245">
        <f>IF(N183="sníž. přenesená",J183,0)</f>
        <v>0</v>
      </c>
      <c r="BI183" s="245">
        <f>IF(N183="nulová",J183,0)</f>
        <v>0</v>
      </c>
      <c r="BJ183" s="25" t="s">
        <v>87</v>
      </c>
      <c r="BK183" s="245">
        <f>ROUND(I183*H183,1)</f>
        <v>0</v>
      </c>
      <c r="BL183" s="25" t="s">
        <v>179</v>
      </c>
      <c r="BM183" s="25" t="s">
        <v>1643</v>
      </c>
    </row>
    <row r="184" s="13" customFormat="1">
      <c r="B184" s="261"/>
      <c r="C184" s="262"/>
      <c r="D184" s="248" t="s">
        <v>171</v>
      </c>
      <c r="E184" s="263" t="s">
        <v>36</v>
      </c>
      <c r="F184" s="264" t="s">
        <v>1568</v>
      </c>
      <c r="G184" s="262"/>
      <c r="H184" s="263" t="s">
        <v>36</v>
      </c>
      <c r="I184" s="265"/>
      <c r="J184" s="262"/>
      <c r="K184" s="262"/>
      <c r="L184" s="266"/>
      <c r="M184" s="267"/>
      <c r="N184" s="268"/>
      <c r="O184" s="268"/>
      <c r="P184" s="268"/>
      <c r="Q184" s="268"/>
      <c r="R184" s="268"/>
      <c r="S184" s="268"/>
      <c r="T184" s="269"/>
      <c r="AT184" s="270" t="s">
        <v>171</v>
      </c>
      <c r="AU184" s="270" t="s">
        <v>89</v>
      </c>
      <c r="AV184" s="13" t="s">
        <v>87</v>
      </c>
      <c r="AW184" s="13" t="s">
        <v>42</v>
      </c>
      <c r="AX184" s="13" t="s">
        <v>79</v>
      </c>
      <c r="AY184" s="270" t="s">
        <v>162</v>
      </c>
    </row>
    <row r="185" s="12" customFormat="1">
      <c r="B185" s="246"/>
      <c r="C185" s="247"/>
      <c r="D185" s="248" t="s">
        <v>171</v>
      </c>
      <c r="E185" s="249" t="s">
        <v>36</v>
      </c>
      <c r="F185" s="250" t="s">
        <v>1644</v>
      </c>
      <c r="G185" s="247"/>
      <c r="H185" s="251">
        <v>553</v>
      </c>
      <c r="I185" s="252"/>
      <c r="J185" s="247"/>
      <c r="K185" s="247"/>
      <c r="L185" s="253"/>
      <c r="M185" s="254"/>
      <c r="N185" s="255"/>
      <c r="O185" s="255"/>
      <c r="P185" s="255"/>
      <c r="Q185" s="255"/>
      <c r="R185" s="255"/>
      <c r="S185" s="255"/>
      <c r="T185" s="256"/>
      <c r="AT185" s="257" t="s">
        <v>171</v>
      </c>
      <c r="AU185" s="257" t="s">
        <v>89</v>
      </c>
      <c r="AV185" s="12" t="s">
        <v>89</v>
      </c>
      <c r="AW185" s="12" t="s">
        <v>42</v>
      </c>
      <c r="AX185" s="12" t="s">
        <v>79</v>
      </c>
      <c r="AY185" s="257" t="s">
        <v>162</v>
      </c>
    </row>
    <row r="186" s="13" customFormat="1">
      <c r="B186" s="261"/>
      <c r="C186" s="262"/>
      <c r="D186" s="248" t="s">
        <v>171</v>
      </c>
      <c r="E186" s="263" t="s">
        <v>36</v>
      </c>
      <c r="F186" s="264" t="s">
        <v>1645</v>
      </c>
      <c r="G186" s="262"/>
      <c r="H186" s="263" t="s">
        <v>36</v>
      </c>
      <c r="I186" s="265"/>
      <c r="J186" s="262"/>
      <c r="K186" s="262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171</v>
      </c>
      <c r="AU186" s="270" t="s">
        <v>89</v>
      </c>
      <c r="AV186" s="13" t="s">
        <v>87</v>
      </c>
      <c r="AW186" s="13" t="s">
        <v>42</v>
      </c>
      <c r="AX186" s="13" t="s">
        <v>79</v>
      </c>
      <c r="AY186" s="270" t="s">
        <v>162</v>
      </c>
    </row>
    <row r="187" s="12" customFormat="1">
      <c r="B187" s="246"/>
      <c r="C187" s="247"/>
      <c r="D187" s="248" t="s">
        <v>171</v>
      </c>
      <c r="E187" s="249" t="s">
        <v>36</v>
      </c>
      <c r="F187" s="250" t="s">
        <v>1646</v>
      </c>
      <c r="G187" s="247"/>
      <c r="H187" s="251">
        <v>-38.539999999999999</v>
      </c>
      <c r="I187" s="252"/>
      <c r="J187" s="247"/>
      <c r="K187" s="247"/>
      <c r="L187" s="253"/>
      <c r="M187" s="254"/>
      <c r="N187" s="255"/>
      <c r="O187" s="255"/>
      <c r="P187" s="255"/>
      <c r="Q187" s="255"/>
      <c r="R187" s="255"/>
      <c r="S187" s="255"/>
      <c r="T187" s="256"/>
      <c r="AT187" s="257" t="s">
        <v>171</v>
      </c>
      <c r="AU187" s="257" t="s">
        <v>89</v>
      </c>
      <c r="AV187" s="12" t="s">
        <v>89</v>
      </c>
      <c r="AW187" s="12" t="s">
        <v>42</v>
      </c>
      <c r="AX187" s="12" t="s">
        <v>79</v>
      </c>
      <c r="AY187" s="257" t="s">
        <v>162</v>
      </c>
    </row>
    <row r="188" s="12" customFormat="1">
      <c r="B188" s="246"/>
      <c r="C188" s="247"/>
      <c r="D188" s="248" t="s">
        <v>171</v>
      </c>
      <c r="E188" s="249" t="s">
        <v>36</v>
      </c>
      <c r="F188" s="250" t="s">
        <v>1647</v>
      </c>
      <c r="G188" s="247"/>
      <c r="H188" s="251">
        <v>-54.740000000000002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171</v>
      </c>
      <c r="AU188" s="257" t="s">
        <v>89</v>
      </c>
      <c r="AV188" s="12" t="s">
        <v>89</v>
      </c>
      <c r="AW188" s="12" t="s">
        <v>42</v>
      </c>
      <c r="AX188" s="12" t="s">
        <v>79</v>
      </c>
      <c r="AY188" s="257" t="s">
        <v>162</v>
      </c>
    </row>
    <row r="189" s="12" customFormat="1">
      <c r="B189" s="246"/>
      <c r="C189" s="247"/>
      <c r="D189" s="248" t="s">
        <v>171</v>
      </c>
      <c r="E189" s="249" t="s">
        <v>36</v>
      </c>
      <c r="F189" s="250" t="s">
        <v>1648</v>
      </c>
      <c r="G189" s="247"/>
      <c r="H189" s="251">
        <v>-4.5199999999999996</v>
      </c>
      <c r="I189" s="252"/>
      <c r="J189" s="247"/>
      <c r="K189" s="247"/>
      <c r="L189" s="253"/>
      <c r="M189" s="254"/>
      <c r="N189" s="255"/>
      <c r="O189" s="255"/>
      <c r="P189" s="255"/>
      <c r="Q189" s="255"/>
      <c r="R189" s="255"/>
      <c r="S189" s="255"/>
      <c r="T189" s="256"/>
      <c r="AT189" s="257" t="s">
        <v>171</v>
      </c>
      <c r="AU189" s="257" t="s">
        <v>89</v>
      </c>
      <c r="AV189" s="12" t="s">
        <v>89</v>
      </c>
      <c r="AW189" s="12" t="s">
        <v>42</v>
      </c>
      <c r="AX189" s="12" t="s">
        <v>79</v>
      </c>
      <c r="AY189" s="257" t="s">
        <v>162</v>
      </c>
    </row>
    <row r="190" s="12" customFormat="1">
      <c r="B190" s="246"/>
      <c r="C190" s="247"/>
      <c r="D190" s="248" t="s">
        <v>171</v>
      </c>
      <c r="E190" s="249" t="s">
        <v>36</v>
      </c>
      <c r="F190" s="250" t="s">
        <v>1649</v>
      </c>
      <c r="G190" s="247"/>
      <c r="H190" s="251">
        <v>-2.75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171</v>
      </c>
      <c r="AU190" s="257" t="s">
        <v>89</v>
      </c>
      <c r="AV190" s="12" t="s">
        <v>89</v>
      </c>
      <c r="AW190" s="12" t="s">
        <v>42</v>
      </c>
      <c r="AX190" s="12" t="s">
        <v>79</v>
      </c>
      <c r="AY190" s="257" t="s">
        <v>162</v>
      </c>
    </row>
    <row r="191" s="12" customFormat="1">
      <c r="B191" s="246"/>
      <c r="C191" s="247"/>
      <c r="D191" s="248" t="s">
        <v>171</v>
      </c>
      <c r="E191" s="249" t="s">
        <v>36</v>
      </c>
      <c r="F191" s="250" t="s">
        <v>1650</v>
      </c>
      <c r="G191" s="247"/>
      <c r="H191" s="251">
        <v>-1.6299999999999999</v>
      </c>
      <c r="I191" s="252"/>
      <c r="J191" s="247"/>
      <c r="K191" s="247"/>
      <c r="L191" s="253"/>
      <c r="M191" s="254"/>
      <c r="N191" s="255"/>
      <c r="O191" s="255"/>
      <c r="P191" s="255"/>
      <c r="Q191" s="255"/>
      <c r="R191" s="255"/>
      <c r="S191" s="255"/>
      <c r="T191" s="256"/>
      <c r="AT191" s="257" t="s">
        <v>171</v>
      </c>
      <c r="AU191" s="257" t="s">
        <v>89</v>
      </c>
      <c r="AV191" s="12" t="s">
        <v>89</v>
      </c>
      <c r="AW191" s="12" t="s">
        <v>42</v>
      </c>
      <c r="AX191" s="12" t="s">
        <v>79</v>
      </c>
      <c r="AY191" s="257" t="s">
        <v>162</v>
      </c>
    </row>
    <row r="192" s="12" customFormat="1">
      <c r="B192" s="246"/>
      <c r="C192" s="247"/>
      <c r="D192" s="248" t="s">
        <v>171</v>
      </c>
      <c r="E192" s="249" t="s">
        <v>36</v>
      </c>
      <c r="F192" s="250" t="s">
        <v>1651</v>
      </c>
      <c r="G192" s="247"/>
      <c r="H192" s="251">
        <v>-3.6200000000000001</v>
      </c>
      <c r="I192" s="252"/>
      <c r="J192" s="247"/>
      <c r="K192" s="247"/>
      <c r="L192" s="253"/>
      <c r="M192" s="254"/>
      <c r="N192" s="255"/>
      <c r="O192" s="255"/>
      <c r="P192" s="255"/>
      <c r="Q192" s="255"/>
      <c r="R192" s="255"/>
      <c r="S192" s="255"/>
      <c r="T192" s="256"/>
      <c r="AT192" s="257" t="s">
        <v>171</v>
      </c>
      <c r="AU192" s="257" t="s">
        <v>89</v>
      </c>
      <c r="AV192" s="12" t="s">
        <v>89</v>
      </c>
      <c r="AW192" s="12" t="s">
        <v>42</v>
      </c>
      <c r="AX192" s="12" t="s">
        <v>79</v>
      </c>
      <c r="AY192" s="257" t="s">
        <v>162</v>
      </c>
    </row>
    <row r="193" s="14" customFormat="1">
      <c r="B193" s="283"/>
      <c r="C193" s="284"/>
      <c r="D193" s="248" t="s">
        <v>171</v>
      </c>
      <c r="E193" s="285" t="s">
        <v>36</v>
      </c>
      <c r="F193" s="286" t="s">
        <v>679</v>
      </c>
      <c r="G193" s="284"/>
      <c r="H193" s="287">
        <v>447.19999999999999</v>
      </c>
      <c r="I193" s="288"/>
      <c r="J193" s="284"/>
      <c r="K193" s="284"/>
      <c r="L193" s="289"/>
      <c r="M193" s="290"/>
      <c r="N193" s="291"/>
      <c r="O193" s="291"/>
      <c r="P193" s="291"/>
      <c r="Q193" s="291"/>
      <c r="R193" s="291"/>
      <c r="S193" s="291"/>
      <c r="T193" s="292"/>
      <c r="AT193" s="293" t="s">
        <v>171</v>
      </c>
      <c r="AU193" s="293" t="s">
        <v>89</v>
      </c>
      <c r="AV193" s="14" t="s">
        <v>179</v>
      </c>
      <c r="AW193" s="14" t="s">
        <v>42</v>
      </c>
      <c r="AX193" s="14" t="s">
        <v>87</v>
      </c>
      <c r="AY193" s="293" t="s">
        <v>162</v>
      </c>
    </row>
    <row r="194" s="1" customFormat="1" ht="16.5" customHeight="1">
      <c r="B194" s="48"/>
      <c r="C194" s="271" t="s">
        <v>328</v>
      </c>
      <c r="D194" s="271" t="s">
        <v>159</v>
      </c>
      <c r="E194" s="272" t="s">
        <v>1652</v>
      </c>
      <c r="F194" s="273" t="s">
        <v>1653</v>
      </c>
      <c r="G194" s="274" t="s">
        <v>845</v>
      </c>
      <c r="H194" s="275">
        <v>894.39999999999998</v>
      </c>
      <c r="I194" s="276"/>
      <c r="J194" s="275">
        <f>ROUND(I194*H194,1)</f>
        <v>0</v>
      </c>
      <c r="K194" s="273" t="s">
        <v>239</v>
      </c>
      <c r="L194" s="277"/>
      <c r="M194" s="278" t="s">
        <v>36</v>
      </c>
      <c r="N194" s="279" t="s">
        <v>50</v>
      </c>
      <c r="O194" s="49"/>
      <c r="P194" s="243">
        <f>O194*H194</f>
        <v>0</v>
      </c>
      <c r="Q194" s="243">
        <v>1</v>
      </c>
      <c r="R194" s="243">
        <f>Q194*H194</f>
        <v>894.39999999999998</v>
      </c>
      <c r="S194" s="243">
        <v>0</v>
      </c>
      <c r="T194" s="244">
        <f>S194*H194</f>
        <v>0</v>
      </c>
      <c r="AR194" s="25" t="s">
        <v>195</v>
      </c>
      <c r="AT194" s="25" t="s">
        <v>159</v>
      </c>
      <c r="AU194" s="25" t="s">
        <v>89</v>
      </c>
      <c r="AY194" s="25" t="s">
        <v>162</v>
      </c>
      <c r="BE194" s="245">
        <f>IF(N194="základní",J194,0)</f>
        <v>0</v>
      </c>
      <c r="BF194" s="245">
        <f>IF(N194="snížená",J194,0)</f>
        <v>0</v>
      </c>
      <c r="BG194" s="245">
        <f>IF(N194="zákl. přenesená",J194,0)</f>
        <v>0</v>
      </c>
      <c r="BH194" s="245">
        <f>IF(N194="sníž. přenesená",J194,0)</f>
        <v>0</v>
      </c>
      <c r="BI194" s="245">
        <f>IF(N194="nulová",J194,0)</f>
        <v>0</v>
      </c>
      <c r="BJ194" s="25" t="s">
        <v>87</v>
      </c>
      <c r="BK194" s="245">
        <f>ROUND(I194*H194,1)</f>
        <v>0</v>
      </c>
      <c r="BL194" s="25" t="s">
        <v>179</v>
      </c>
      <c r="BM194" s="25" t="s">
        <v>1654</v>
      </c>
    </row>
    <row r="195" s="12" customFormat="1">
      <c r="B195" s="246"/>
      <c r="C195" s="247"/>
      <c r="D195" s="248" t="s">
        <v>171</v>
      </c>
      <c r="E195" s="247"/>
      <c r="F195" s="250" t="s">
        <v>1655</v>
      </c>
      <c r="G195" s="247"/>
      <c r="H195" s="251">
        <v>894.39999999999998</v>
      </c>
      <c r="I195" s="252"/>
      <c r="J195" s="247"/>
      <c r="K195" s="247"/>
      <c r="L195" s="253"/>
      <c r="M195" s="254"/>
      <c r="N195" s="255"/>
      <c r="O195" s="255"/>
      <c r="P195" s="255"/>
      <c r="Q195" s="255"/>
      <c r="R195" s="255"/>
      <c r="S195" s="255"/>
      <c r="T195" s="256"/>
      <c r="AT195" s="257" t="s">
        <v>171</v>
      </c>
      <c r="AU195" s="257" t="s">
        <v>89</v>
      </c>
      <c r="AV195" s="12" t="s">
        <v>89</v>
      </c>
      <c r="AW195" s="12" t="s">
        <v>6</v>
      </c>
      <c r="AX195" s="12" t="s">
        <v>87</v>
      </c>
      <c r="AY195" s="257" t="s">
        <v>162</v>
      </c>
    </row>
    <row r="196" s="1" customFormat="1" ht="25.5" customHeight="1">
      <c r="B196" s="48"/>
      <c r="C196" s="235" t="s">
        <v>332</v>
      </c>
      <c r="D196" s="235" t="s">
        <v>165</v>
      </c>
      <c r="E196" s="236" t="s">
        <v>1656</v>
      </c>
      <c r="F196" s="237" t="s">
        <v>1657</v>
      </c>
      <c r="G196" s="238" t="s">
        <v>648</v>
      </c>
      <c r="H196" s="239">
        <v>151.31999999999999</v>
      </c>
      <c r="I196" s="240"/>
      <c r="J196" s="239">
        <f>ROUND(I196*H196,1)</f>
        <v>0</v>
      </c>
      <c r="K196" s="237" t="s">
        <v>239</v>
      </c>
      <c r="L196" s="74"/>
      <c r="M196" s="241" t="s">
        <v>36</v>
      </c>
      <c r="N196" s="242" t="s">
        <v>50</v>
      </c>
      <c r="O196" s="49"/>
      <c r="P196" s="243">
        <f>O196*H196</f>
        <v>0</v>
      </c>
      <c r="Q196" s="243">
        <v>0</v>
      </c>
      <c r="R196" s="243">
        <f>Q196*H196</f>
        <v>0</v>
      </c>
      <c r="S196" s="243">
        <v>0</v>
      </c>
      <c r="T196" s="244">
        <f>S196*H196</f>
        <v>0</v>
      </c>
      <c r="AR196" s="25" t="s">
        <v>179</v>
      </c>
      <c r="AT196" s="25" t="s">
        <v>165</v>
      </c>
      <c r="AU196" s="25" t="s">
        <v>89</v>
      </c>
      <c r="AY196" s="25" t="s">
        <v>162</v>
      </c>
      <c r="BE196" s="245">
        <f>IF(N196="základní",J196,0)</f>
        <v>0</v>
      </c>
      <c r="BF196" s="245">
        <f>IF(N196="snížená",J196,0)</f>
        <v>0</v>
      </c>
      <c r="BG196" s="245">
        <f>IF(N196="zákl. přenesená",J196,0)</f>
        <v>0</v>
      </c>
      <c r="BH196" s="245">
        <f>IF(N196="sníž. přenesená",J196,0)</f>
        <v>0</v>
      </c>
      <c r="BI196" s="245">
        <f>IF(N196="nulová",J196,0)</f>
        <v>0</v>
      </c>
      <c r="BJ196" s="25" t="s">
        <v>87</v>
      </c>
      <c r="BK196" s="245">
        <f>ROUND(I196*H196,1)</f>
        <v>0</v>
      </c>
      <c r="BL196" s="25" t="s">
        <v>179</v>
      </c>
      <c r="BM196" s="25" t="s">
        <v>1658</v>
      </c>
    </row>
    <row r="197" s="13" customFormat="1">
      <c r="B197" s="261"/>
      <c r="C197" s="262"/>
      <c r="D197" s="248" t="s">
        <v>171</v>
      </c>
      <c r="E197" s="263" t="s">
        <v>36</v>
      </c>
      <c r="F197" s="264" t="s">
        <v>1568</v>
      </c>
      <c r="G197" s="262"/>
      <c r="H197" s="263" t="s">
        <v>36</v>
      </c>
      <c r="I197" s="265"/>
      <c r="J197" s="262"/>
      <c r="K197" s="262"/>
      <c r="L197" s="266"/>
      <c r="M197" s="267"/>
      <c r="N197" s="268"/>
      <c r="O197" s="268"/>
      <c r="P197" s="268"/>
      <c r="Q197" s="268"/>
      <c r="R197" s="268"/>
      <c r="S197" s="268"/>
      <c r="T197" s="269"/>
      <c r="AT197" s="270" t="s">
        <v>171</v>
      </c>
      <c r="AU197" s="270" t="s">
        <v>89</v>
      </c>
      <c r="AV197" s="13" t="s">
        <v>87</v>
      </c>
      <c r="AW197" s="13" t="s">
        <v>42</v>
      </c>
      <c r="AX197" s="13" t="s">
        <v>79</v>
      </c>
      <c r="AY197" s="270" t="s">
        <v>162</v>
      </c>
    </row>
    <row r="198" s="12" customFormat="1">
      <c r="B198" s="246"/>
      <c r="C198" s="247"/>
      <c r="D198" s="248" t="s">
        <v>171</v>
      </c>
      <c r="E198" s="249" t="s">
        <v>36</v>
      </c>
      <c r="F198" s="250" t="s">
        <v>1659</v>
      </c>
      <c r="G198" s="247"/>
      <c r="H198" s="251">
        <v>111.72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171</v>
      </c>
      <c r="AU198" s="257" t="s">
        <v>89</v>
      </c>
      <c r="AV198" s="12" t="s">
        <v>89</v>
      </c>
      <c r="AW198" s="12" t="s">
        <v>42</v>
      </c>
      <c r="AX198" s="12" t="s">
        <v>79</v>
      </c>
      <c r="AY198" s="257" t="s">
        <v>162</v>
      </c>
    </row>
    <row r="199" s="12" customFormat="1">
      <c r="B199" s="246"/>
      <c r="C199" s="247"/>
      <c r="D199" s="248" t="s">
        <v>171</v>
      </c>
      <c r="E199" s="249" t="s">
        <v>36</v>
      </c>
      <c r="F199" s="250" t="s">
        <v>1660</v>
      </c>
      <c r="G199" s="247"/>
      <c r="H199" s="251">
        <v>39.600000000000001</v>
      </c>
      <c r="I199" s="252"/>
      <c r="J199" s="247"/>
      <c r="K199" s="247"/>
      <c r="L199" s="253"/>
      <c r="M199" s="254"/>
      <c r="N199" s="255"/>
      <c r="O199" s="255"/>
      <c r="P199" s="255"/>
      <c r="Q199" s="255"/>
      <c r="R199" s="255"/>
      <c r="S199" s="255"/>
      <c r="T199" s="256"/>
      <c r="AT199" s="257" t="s">
        <v>171</v>
      </c>
      <c r="AU199" s="257" t="s">
        <v>89</v>
      </c>
      <c r="AV199" s="12" t="s">
        <v>89</v>
      </c>
      <c r="AW199" s="12" t="s">
        <v>42</v>
      </c>
      <c r="AX199" s="12" t="s">
        <v>79</v>
      </c>
      <c r="AY199" s="257" t="s">
        <v>162</v>
      </c>
    </row>
    <row r="200" s="14" customFormat="1">
      <c r="B200" s="283"/>
      <c r="C200" s="284"/>
      <c r="D200" s="248" t="s">
        <v>171</v>
      </c>
      <c r="E200" s="285" t="s">
        <v>36</v>
      </c>
      <c r="F200" s="286" t="s">
        <v>679</v>
      </c>
      <c r="G200" s="284"/>
      <c r="H200" s="287">
        <v>151.31999999999999</v>
      </c>
      <c r="I200" s="288"/>
      <c r="J200" s="284"/>
      <c r="K200" s="284"/>
      <c r="L200" s="289"/>
      <c r="M200" s="290"/>
      <c r="N200" s="291"/>
      <c r="O200" s="291"/>
      <c r="P200" s="291"/>
      <c r="Q200" s="291"/>
      <c r="R200" s="291"/>
      <c r="S200" s="291"/>
      <c r="T200" s="292"/>
      <c r="AT200" s="293" t="s">
        <v>171</v>
      </c>
      <c r="AU200" s="293" t="s">
        <v>89</v>
      </c>
      <c r="AV200" s="14" t="s">
        <v>179</v>
      </c>
      <c r="AW200" s="14" t="s">
        <v>42</v>
      </c>
      <c r="AX200" s="14" t="s">
        <v>87</v>
      </c>
      <c r="AY200" s="293" t="s">
        <v>162</v>
      </c>
    </row>
    <row r="201" s="1" customFormat="1" ht="16.5" customHeight="1">
      <c r="B201" s="48"/>
      <c r="C201" s="271" t="s">
        <v>306</v>
      </c>
      <c r="D201" s="271" t="s">
        <v>159</v>
      </c>
      <c r="E201" s="272" t="s">
        <v>1661</v>
      </c>
      <c r="F201" s="273" t="s">
        <v>1662</v>
      </c>
      <c r="G201" s="274" t="s">
        <v>845</v>
      </c>
      <c r="H201" s="275">
        <v>60.520000000000003</v>
      </c>
      <c r="I201" s="276"/>
      <c r="J201" s="275">
        <f>ROUND(I201*H201,1)</f>
        <v>0</v>
      </c>
      <c r="K201" s="273" t="s">
        <v>239</v>
      </c>
      <c r="L201" s="277"/>
      <c r="M201" s="278" t="s">
        <v>36</v>
      </c>
      <c r="N201" s="279" t="s">
        <v>50</v>
      </c>
      <c r="O201" s="49"/>
      <c r="P201" s="243">
        <f>O201*H201</f>
        <v>0</v>
      </c>
      <c r="Q201" s="243">
        <v>1</v>
      </c>
      <c r="R201" s="243">
        <f>Q201*H201</f>
        <v>60.520000000000003</v>
      </c>
      <c r="S201" s="243">
        <v>0</v>
      </c>
      <c r="T201" s="244">
        <f>S201*H201</f>
        <v>0</v>
      </c>
      <c r="AR201" s="25" t="s">
        <v>195</v>
      </c>
      <c r="AT201" s="25" t="s">
        <v>159</v>
      </c>
      <c r="AU201" s="25" t="s">
        <v>89</v>
      </c>
      <c r="AY201" s="25" t="s">
        <v>162</v>
      </c>
      <c r="BE201" s="245">
        <f>IF(N201="základní",J201,0)</f>
        <v>0</v>
      </c>
      <c r="BF201" s="245">
        <f>IF(N201="snížená",J201,0)</f>
        <v>0</v>
      </c>
      <c r="BG201" s="245">
        <f>IF(N201="zákl. přenesená",J201,0)</f>
        <v>0</v>
      </c>
      <c r="BH201" s="245">
        <f>IF(N201="sníž. přenesená",J201,0)</f>
        <v>0</v>
      </c>
      <c r="BI201" s="245">
        <f>IF(N201="nulová",J201,0)</f>
        <v>0</v>
      </c>
      <c r="BJ201" s="25" t="s">
        <v>87</v>
      </c>
      <c r="BK201" s="245">
        <f>ROUND(I201*H201,1)</f>
        <v>0</v>
      </c>
      <c r="BL201" s="25" t="s">
        <v>179</v>
      </c>
      <c r="BM201" s="25" t="s">
        <v>1663</v>
      </c>
    </row>
    <row r="202" s="13" customFormat="1">
      <c r="B202" s="261"/>
      <c r="C202" s="262"/>
      <c r="D202" s="248" t="s">
        <v>171</v>
      </c>
      <c r="E202" s="263" t="s">
        <v>36</v>
      </c>
      <c r="F202" s="264" t="s">
        <v>1568</v>
      </c>
      <c r="G202" s="262"/>
      <c r="H202" s="263" t="s">
        <v>36</v>
      </c>
      <c r="I202" s="265"/>
      <c r="J202" s="262"/>
      <c r="K202" s="262"/>
      <c r="L202" s="266"/>
      <c r="M202" s="267"/>
      <c r="N202" s="268"/>
      <c r="O202" s="268"/>
      <c r="P202" s="268"/>
      <c r="Q202" s="268"/>
      <c r="R202" s="268"/>
      <c r="S202" s="268"/>
      <c r="T202" s="269"/>
      <c r="AT202" s="270" t="s">
        <v>171</v>
      </c>
      <c r="AU202" s="270" t="s">
        <v>89</v>
      </c>
      <c r="AV202" s="13" t="s">
        <v>87</v>
      </c>
      <c r="AW202" s="13" t="s">
        <v>42</v>
      </c>
      <c r="AX202" s="13" t="s">
        <v>79</v>
      </c>
      <c r="AY202" s="270" t="s">
        <v>162</v>
      </c>
    </row>
    <row r="203" s="12" customFormat="1">
      <c r="B203" s="246"/>
      <c r="C203" s="247"/>
      <c r="D203" s="248" t="s">
        <v>171</v>
      </c>
      <c r="E203" s="249" t="s">
        <v>36</v>
      </c>
      <c r="F203" s="250" t="s">
        <v>1664</v>
      </c>
      <c r="G203" s="247"/>
      <c r="H203" s="251">
        <v>22.34</v>
      </c>
      <c r="I203" s="252"/>
      <c r="J203" s="247"/>
      <c r="K203" s="247"/>
      <c r="L203" s="253"/>
      <c r="M203" s="254"/>
      <c r="N203" s="255"/>
      <c r="O203" s="255"/>
      <c r="P203" s="255"/>
      <c r="Q203" s="255"/>
      <c r="R203" s="255"/>
      <c r="S203" s="255"/>
      <c r="T203" s="256"/>
      <c r="AT203" s="257" t="s">
        <v>171</v>
      </c>
      <c r="AU203" s="257" t="s">
        <v>89</v>
      </c>
      <c r="AV203" s="12" t="s">
        <v>89</v>
      </c>
      <c r="AW203" s="12" t="s">
        <v>42</v>
      </c>
      <c r="AX203" s="12" t="s">
        <v>79</v>
      </c>
      <c r="AY203" s="257" t="s">
        <v>162</v>
      </c>
    </row>
    <row r="204" s="12" customFormat="1">
      <c r="B204" s="246"/>
      <c r="C204" s="247"/>
      <c r="D204" s="248" t="s">
        <v>171</v>
      </c>
      <c r="E204" s="249" t="s">
        <v>36</v>
      </c>
      <c r="F204" s="250" t="s">
        <v>1665</v>
      </c>
      <c r="G204" s="247"/>
      <c r="H204" s="251">
        <v>7.9199999999999999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171</v>
      </c>
      <c r="AU204" s="257" t="s">
        <v>89</v>
      </c>
      <c r="AV204" s="12" t="s">
        <v>89</v>
      </c>
      <c r="AW204" s="12" t="s">
        <v>42</v>
      </c>
      <c r="AX204" s="12" t="s">
        <v>79</v>
      </c>
      <c r="AY204" s="257" t="s">
        <v>162</v>
      </c>
    </row>
    <row r="205" s="14" customFormat="1">
      <c r="B205" s="283"/>
      <c r="C205" s="284"/>
      <c r="D205" s="248" t="s">
        <v>171</v>
      </c>
      <c r="E205" s="285" t="s">
        <v>36</v>
      </c>
      <c r="F205" s="286" t="s">
        <v>679</v>
      </c>
      <c r="G205" s="284"/>
      <c r="H205" s="287">
        <v>30.260000000000002</v>
      </c>
      <c r="I205" s="288"/>
      <c r="J205" s="284"/>
      <c r="K205" s="284"/>
      <c r="L205" s="289"/>
      <c r="M205" s="290"/>
      <c r="N205" s="291"/>
      <c r="O205" s="291"/>
      <c r="P205" s="291"/>
      <c r="Q205" s="291"/>
      <c r="R205" s="291"/>
      <c r="S205" s="291"/>
      <c r="T205" s="292"/>
      <c r="AT205" s="293" t="s">
        <v>171</v>
      </c>
      <c r="AU205" s="293" t="s">
        <v>89</v>
      </c>
      <c r="AV205" s="14" t="s">
        <v>179</v>
      </c>
      <c r="AW205" s="14" t="s">
        <v>42</v>
      </c>
      <c r="AX205" s="14" t="s">
        <v>87</v>
      </c>
      <c r="AY205" s="293" t="s">
        <v>162</v>
      </c>
    </row>
    <row r="206" s="12" customFormat="1">
      <c r="B206" s="246"/>
      <c r="C206" s="247"/>
      <c r="D206" s="248" t="s">
        <v>171</v>
      </c>
      <c r="E206" s="247"/>
      <c r="F206" s="250" t="s">
        <v>1666</v>
      </c>
      <c r="G206" s="247"/>
      <c r="H206" s="251">
        <v>60.520000000000003</v>
      </c>
      <c r="I206" s="252"/>
      <c r="J206" s="247"/>
      <c r="K206" s="247"/>
      <c r="L206" s="253"/>
      <c r="M206" s="254"/>
      <c r="N206" s="255"/>
      <c r="O206" s="255"/>
      <c r="P206" s="255"/>
      <c r="Q206" s="255"/>
      <c r="R206" s="255"/>
      <c r="S206" s="255"/>
      <c r="T206" s="256"/>
      <c r="AT206" s="257" t="s">
        <v>171</v>
      </c>
      <c r="AU206" s="257" t="s">
        <v>89</v>
      </c>
      <c r="AV206" s="12" t="s">
        <v>89</v>
      </c>
      <c r="AW206" s="12" t="s">
        <v>6</v>
      </c>
      <c r="AX206" s="12" t="s">
        <v>87</v>
      </c>
      <c r="AY206" s="257" t="s">
        <v>162</v>
      </c>
    </row>
    <row r="207" s="1" customFormat="1" ht="16.5" customHeight="1">
      <c r="B207" s="48"/>
      <c r="C207" s="235" t="s">
        <v>340</v>
      </c>
      <c r="D207" s="235" t="s">
        <v>165</v>
      </c>
      <c r="E207" s="236" t="s">
        <v>839</v>
      </c>
      <c r="F207" s="237" t="s">
        <v>840</v>
      </c>
      <c r="G207" s="238" t="s">
        <v>614</v>
      </c>
      <c r="H207" s="239">
        <v>577.04999999999995</v>
      </c>
      <c r="I207" s="240"/>
      <c r="J207" s="239">
        <f>ROUND(I207*H207,1)</f>
        <v>0</v>
      </c>
      <c r="K207" s="237" t="s">
        <v>239</v>
      </c>
      <c r="L207" s="74"/>
      <c r="M207" s="241" t="s">
        <v>36</v>
      </c>
      <c r="N207" s="242" t="s">
        <v>50</v>
      </c>
      <c r="O207" s="49"/>
      <c r="P207" s="243">
        <f>O207*H207</f>
        <v>0</v>
      </c>
      <c r="Q207" s="243">
        <v>0</v>
      </c>
      <c r="R207" s="243">
        <f>Q207*H207</f>
        <v>0</v>
      </c>
      <c r="S207" s="243">
        <v>0</v>
      </c>
      <c r="T207" s="244">
        <f>S207*H207</f>
        <v>0</v>
      </c>
      <c r="AR207" s="25" t="s">
        <v>179</v>
      </c>
      <c r="AT207" s="25" t="s">
        <v>165</v>
      </c>
      <c r="AU207" s="25" t="s">
        <v>89</v>
      </c>
      <c r="AY207" s="25" t="s">
        <v>162</v>
      </c>
      <c r="BE207" s="245">
        <f>IF(N207="základní",J207,0)</f>
        <v>0</v>
      </c>
      <c r="BF207" s="245">
        <f>IF(N207="snížená",J207,0)</f>
        <v>0</v>
      </c>
      <c r="BG207" s="245">
        <f>IF(N207="zákl. přenesená",J207,0)</f>
        <v>0</v>
      </c>
      <c r="BH207" s="245">
        <f>IF(N207="sníž. přenesená",J207,0)</f>
        <v>0</v>
      </c>
      <c r="BI207" s="245">
        <f>IF(N207="nulová",J207,0)</f>
        <v>0</v>
      </c>
      <c r="BJ207" s="25" t="s">
        <v>87</v>
      </c>
      <c r="BK207" s="245">
        <f>ROUND(I207*H207,1)</f>
        <v>0</v>
      </c>
      <c r="BL207" s="25" t="s">
        <v>179</v>
      </c>
      <c r="BM207" s="25" t="s">
        <v>1667</v>
      </c>
    </row>
    <row r="208" s="12" customFormat="1">
      <c r="B208" s="246"/>
      <c r="C208" s="247"/>
      <c r="D208" s="248" t="s">
        <v>171</v>
      </c>
      <c r="E208" s="249" t="s">
        <v>36</v>
      </c>
      <c r="F208" s="250" t="s">
        <v>656</v>
      </c>
      <c r="G208" s="247"/>
      <c r="H208" s="251">
        <v>138.25</v>
      </c>
      <c r="I208" s="252"/>
      <c r="J208" s="247"/>
      <c r="K208" s="247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171</v>
      </c>
      <c r="AU208" s="257" t="s">
        <v>89</v>
      </c>
      <c r="AV208" s="12" t="s">
        <v>89</v>
      </c>
      <c r="AW208" s="12" t="s">
        <v>42</v>
      </c>
      <c r="AX208" s="12" t="s">
        <v>79</v>
      </c>
      <c r="AY208" s="257" t="s">
        <v>162</v>
      </c>
    </row>
    <row r="209" s="12" customFormat="1">
      <c r="B209" s="246"/>
      <c r="C209" s="247"/>
      <c r="D209" s="248" t="s">
        <v>171</v>
      </c>
      <c r="E209" s="249" t="s">
        <v>36</v>
      </c>
      <c r="F209" s="250" t="s">
        <v>1633</v>
      </c>
      <c r="G209" s="247"/>
      <c r="H209" s="251">
        <v>438.80000000000001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171</v>
      </c>
      <c r="AU209" s="257" t="s">
        <v>89</v>
      </c>
      <c r="AV209" s="12" t="s">
        <v>89</v>
      </c>
      <c r="AW209" s="12" t="s">
        <v>42</v>
      </c>
      <c r="AX209" s="12" t="s">
        <v>79</v>
      </c>
      <c r="AY209" s="257" t="s">
        <v>162</v>
      </c>
    </row>
    <row r="210" s="14" customFormat="1">
      <c r="B210" s="283"/>
      <c r="C210" s="284"/>
      <c r="D210" s="248" t="s">
        <v>171</v>
      </c>
      <c r="E210" s="285" t="s">
        <v>36</v>
      </c>
      <c r="F210" s="286" t="s">
        <v>679</v>
      </c>
      <c r="G210" s="284"/>
      <c r="H210" s="287">
        <v>577.04999999999995</v>
      </c>
      <c r="I210" s="288"/>
      <c r="J210" s="284"/>
      <c r="K210" s="284"/>
      <c r="L210" s="289"/>
      <c r="M210" s="290"/>
      <c r="N210" s="291"/>
      <c r="O210" s="291"/>
      <c r="P210" s="291"/>
      <c r="Q210" s="291"/>
      <c r="R210" s="291"/>
      <c r="S210" s="291"/>
      <c r="T210" s="292"/>
      <c r="AT210" s="293" t="s">
        <v>171</v>
      </c>
      <c r="AU210" s="293" t="s">
        <v>89</v>
      </c>
      <c r="AV210" s="14" t="s">
        <v>179</v>
      </c>
      <c r="AW210" s="14" t="s">
        <v>42</v>
      </c>
      <c r="AX210" s="14" t="s">
        <v>87</v>
      </c>
      <c r="AY210" s="293" t="s">
        <v>162</v>
      </c>
    </row>
    <row r="211" s="1" customFormat="1" ht="25.5" customHeight="1">
      <c r="B211" s="48"/>
      <c r="C211" s="235" t="s">
        <v>344</v>
      </c>
      <c r="D211" s="235" t="s">
        <v>165</v>
      </c>
      <c r="E211" s="236" t="s">
        <v>843</v>
      </c>
      <c r="F211" s="237" t="s">
        <v>844</v>
      </c>
      <c r="G211" s="238" t="s">
        <v>845</v>
      </c>
      <c r="H211" s="239">
        <v>337.23000000000002</v>
      </c>
      <c r="I211" s="240"/>
      <c r="J211" s="239">
        <f>ROUND(I211*H211,1)</f>
        <v>0</v>
      </c>
      <c r="K211" s="237" t="s">
        <v>239</v>
      </c>
      <c r="L211" s="74"/>
      <c r="M211" s="241" t="s">
        <v>36</v>
      </c>
      <c r="N211" s="242" t="s">
        <v>50</v>
      </c>
      <c r="O211" s="49"/>
      <c r="P211" s="243">
        <f>O211*H211</f>
        <v>0</v>
      </c>
      <c r="Q211" s="243">
        <v>0</v>
      </c>
      <c r="R211" s="243">
        <f>Q211*H211</f>
        <v>0</v>
      </c>
      <c r="S211" s="243">
        <v>0</v>
      </c>
      <c r="T211" s="244">
        <f>S211*H211</f>
        <v>0</v>
      </c>
      <c r="AR211" s="25" t="s">
        <v>179</v>
      </c>
      <c r="AT211" s="25" t="s">
        <v>165</v>
      </c>
      <c r="AU211" s="25" t="s">
        <v>89</v>
      </c>
      <c r="AY211" s="25" t="s">
        <v>162</v>
      </c>
      <c r="BE211" s="245">
        <f>IF(N211="základní",J211,0)</f>
        <v>0</v>
      </c>
      <c r="BF211" s="245">
        <f>IF(N211="snížená",J211,0)</f>
        <v>0</v>
      </c>
      <c r="BG211" s="245">
        <f>IF(N211="zákl. přenesená",J211,0)</f>
        <v>0</v>
      </c>
      <c r="BH211" s="245">
        <f>IF(N211="sníž. přenesená",J211,0)</f>
        <v>0</v>
      </c>
      <c r="BI211" s="245">
        <f>IF(N211="nulová",J211,0)</f>
        <v>0</v>
      </c>
      <c r="BJ211" s="25" t="s">
        <v>87</v>
      </c>
      <c r="BK211" s="245">
        <f>ROUND(I211*H211,1)</f>
        <v>0</v>
      </c>
      <c r="BL211" s="25" t="s">
        <v>179</v>
      </c>
      <c r="BM211" s="25" t="s">
        <v>1668</v>
      </c>
    </row>
    <row r="212" s="12" customFormat="1">
      <c r="B212" s="246"/>
      <c r="C212" s="247"/>
      <c r="D212" s="248" t="s">
        <v>171</v>
      </c>
      <c r="E212" s="249" t="s">
        <v>36</v>
      </c>
      <c r="F212" s="250" t="s">
        <v>1637</v>
      </c>
      <c r="G212" s="247"/>
      <c r="H212" s="251">
        <v>210.77000000000001</v>
      </c>
      <c r="I212" s="252"/>
      <c r="J212" s="247"/>
      <c r="K212" s="247"/>
      <c r="L212" s="253"/>
      <c r="M212" s="254"/>
      <c r="N212" s="255"/>
      <c r="O212" s="255"/>
      <c r="P212" s="255"/>
      <c r="Q212" s="255"/>
      <c r="R212" s="255"/>
      <c r="S212" s="255"/>
      <c r="T212" s="256"/>
      <c r="AT212" s="257" t="s">
        <v>171</v>
      </c>
      <c r="AU212" s="257" t="s">
        <v>89</v>
      </c>
      <c r="AV212" s="12" t="s">
        <v>89</v>
      </c>
      <c r="AW212" s="12" t="s">
        <v>42</v>
      </c>
      <c r="AX212" s="12" t="s">
        <v>87</v>
      </c>
      <c r="AY212" s="257" t="s">
        <v>162</v>
      </c>
    </row>
    <row r="213" s="12" customFormat="1">
      <c r="B213" s="246"/>
      <c r="C213" s="247"/>
      <c r="D213" s="248" t="s">
        <v>171</v>
      </c>
      <c r="E213" s="247"/>
      <c r="F213" s="250" t="s">
        <v>1669</v>
      </c>
      <c r="G213" s="247"/>
      <c r="H213" s="251">
        <v>337.23000000000002</v>
      </c>
      <c r="I213" s="252"/>
      <c r="J213" s="247"/>
      <c r="K213" s="247"/>
      <c r="L213" s="253"/>
      <c r="M213" s="254"/>
      <c r="N213" s="255"/>
      <c r="O213" s="255"/>
      <c r="P213" s="255"/>
      <c r="Q213" s="255"/>
      <c r="R213" s="255"/>
      <c r="S213" s="255"/>
      <c r="T213" s="256"/>
      <c r="AT213" s="257" t="s">
        <v>171</v>
      </c>
      <c r="AU213" s="257" t="s">
        <v>89</v>
      </c>
      <c r="AV213" s="12" t="s">
        <v>89</v>
      </c>
      <c r="AW213" s="12" t="s">
        <v>6</v>
      </c>
      <c r="AX213" s="12" t="s">
        <v>87</v>
      </c>
      <c r="AY213" s="257" t="s">
        <v>162</v>
      </c>
    </row>
    <row r="214" s="1" customFormat="1" ht="25.5" customHeight="1">
      <c r="B214" s="48"/>
      <c r="C214" s="235" t="s">
        <v>348</v>
      </c>
      <c r="D214" s="235" t="s">
        <v>165</v>
      </c>
      <c r="E214" s="236" t="s">
        <v>850</v>
      </c>
      <c r="F214" s="237" t="s">
        <v>851</v>
      </c>
      <c r="G214" s="238" t="s">
        <v>614</v>
      </c>
      <c r="H214" s="239">
        <v>228.03</v>
      </c>
      <c r="I214" s="240"/>
      <c r="J214" s="239">
        <f>ROUND(I214*H214,1)</f>
        <v>0</v>
      </c>
      <c r="K214" s="237" t="s">
        <v>239</v>
      </c>
      <c r="L214" s="74"/>
      <c r="M214" s="241" t="s">
        <v>36</v>
      </c>
      <c r="N214" s="242" t="s">
        <v>50</v>
      </c>
      <c r="O214" s="49"/>
      <c r="P214" s="243">
        <f>O214*H214</f>
        <v>0</v>
      </c>
      <c r="Q214" s="243">
        <v>0</v>
      </c>
      <c r="R214" s="243">
        <f>Q214*H214</f>
        <v>0</v>
      </c>
      <c r="S214" s="243">
        <v>0</v>
      </c>
      <c r="T214" s="244">
        <f>S214*H214</f>
        <v>0</v>
      </c>
      <c r="AR214" s="25" t="s">
        <v>179</v>
      </c>
      <c r="AT214" s="25" t="s">
        <v>165</v>
      </c>
      <c r="AU214" s="25" t="s">
        <v>89</v>
      </c>
      <c r="AY214" s="25" t="s">
        <v>162</v>
      </c>
      <c r="BE214" s="245">
        <f>IF(N214="základní",J214,0)</f>
        <v>0</v>
      </c>
      <c r="BF214" s="245">
        <f>IF(N214="snížená",J214,0)</f>
        <v>0</v>
      </c>
      <c r="BG214" s="245">
        <f>IF(N214="zákl. přenesená",J214,0)</f>
        <v>0</v>
      </c>
      <c r="BH214" s="245">
        <f>IF(N214="sníž. přenesená",J214,0)</f>
        <v>0</v>
      </c>
      <c r="BI214" s="245">
        <f>IF(N214="nulová",J214,0)</f>
        <v>0</v>
      </c>
      <c r="BJ214" s="25" t="s">
        <v>87</v>
      </c>
      <c r="BK214" s="245">
        <f>ROUND(I214*H214,1)</f>
        <v>0</v>
      </c>
      <c r="BL214" s="25" t="s">
        <v>179</v>
      </c>
      <c r="BM214" s="25" t="s">
        <v>1670</v>
      </c>
    </row>
    <row r="215" s="13" customFormat="1">
      <c r="B215" s="261"/>
      <c r="C215" s="262"/>
      <c r="D215" s="248" t="s">
        <v>171</v>
      </c>
      <c r="E215" s="263" t="s">
        <v>36</v>
      </c>
      <c r="F215" s="264" t="s">
        <v>1598</v>
      </c>
      <c r="G215" s="262"/>
      <c r="H215" s="263" t="s">
        <v>36</v>
      </c>
      <c r="I215" s="265"/>
      <c r="J215" s="262"/>
      <c r="K215" s="262"/>
      <c r="L215" s="266"/>
      <c r="M215" s="267"/>
      <c r="N215" s="268"/>
      <c r="O215" s="268"/>
      <c r="P215" s="268"/>
      <c r="Q215" s="268"/>
      <c r="R215" s="268"/>
      <c r="S215" s="268"/>
      <c r="T215" s="269"/>
      <c r="AT215" s="270" t="s">
        <v>171</v>
      </c>
      <c r="AU215" s="270" t="s">
        <v>89</v>
      </c>
      <c r="AV215" s="13" t="s">
        <v>87</v>
      </c>
      <c r="AW215" s="13" t="s">
        <v>42</v>
      </c>
      <c r="AX215" s="13" t="s">
        <v>79</v>
      </c>
      <c r="AY215" s="270" t="s">
        <v>162</v>
      </c>
    </row>
    <row r="216" s="12" customFormat="1">
      <c r="B216" s="246"/>
      <c r="C216" s="247"/>
      <c r="D216" s="248" t="s">
        <v>171</v>
      </c>
      <c r="E216" s="249" t="s">
        <v>36</v>
      </c>
      <c r="F216" s="250" t="s">
        <v>1532</v>
      </c>
      <c r="G216" s="247"/>
      <c r="H216" s="251">
        <v>434.42000000000002</v>
      </c>
      <c r="I216" s="252"/>
      <c r="J216" s="247"/>
      <c r="K216" s="247"/>
      <c r="L216" s="253"/>
      <c r="M216" s="254"/>
      <c r="N216" s="255"/>
      <c r="O216" s="255"/>
      <c r="P216" s="255"/>
      <c r="Q216" s="255"/>
      <c r="R216" s="255"/>
      <c r="S216" s="255"/>
      <c r="T216" s="256"/>
      <c r="AT216" s="257" t="s">
        <v>171</v>
      </c>
      <c r="AU216" s="257" t="s">
        <v>89</v>
      </c>
      <c r="AV216" s="12" t="s">
        <v>89</v>
      </c>
      <c r="AW216" s="12" t="s">
        <v>42</v>
      </c>
      <c r="AX216" s="12" t="s">
        <v>79</v>
      </c>
      <c r="AY216" s="257" t="s">
        <v>162</v>
      </c>
    </row>
    <row r="217" s="15" customFormat="1">
      <c r="B217" s="294"/>
      <c r="C217" s="295"/>
      <c r="D217" s="248" t="s">
        <v>171</v>
      </c>
      <c r="E217" s="296" t="s">
        <v>36</v>
      </c>
      <c r="F217" s="297" t="s">
        <v>744</v>
      </c>
      <c r="G217" s="295"/>
      <c r="H217" s="298">
        <v>434.42000000000002</v>
      </c>
      <c r="I217" s="299"/>
      <c r="J217" s="295"/>
      <c r="K217" s="295"/>
      <c r="L217" s="300"/>
      <c r="M217" s="301"/>
      <c r="N217" s="302"/>
      <c r="O217" s="302"/>
      <c r="P217" s="302"/>
      <c r="Q217" s="302"/>
      <c r="R217" s="302"/>
      <c r="S217" s="302"/>
      <c r="T217" s="303"/>
      <c r="AT217" s="304" t="s">
        <v>171</v>
      </c>
      <c r="AU217" s="304" t="s">
        <v>89</v>
      </c>
      <c r="AV217" s="15" t="s">
        <v>161</v>
      </c>
      <c r="AW217" s="15" t="s">
        <v>42</v>
      </c>
      <c r="AX217" s="15" t="s">
        <v>79</v>
      </c>
      <c r="AY217" s="304" t="s">
        <v>162</v>
      </c>
    </row>
    <row r="218" s="12" customFormat="1">
      <c r="B218" s="246"/>
      <c r="C218" s="247"/>
      <c r="D218" s="248" t="s">
        <v>171</v>
      </c>
      <c r="E218" s="249" t="s">
        <v>36</v>
      </c>
      <c r="F218" s="250" t="s">
        <v>36</v>
      </c>
      <c r="G218" s="247"/>
      <c r="H218" s="251">
        <v>0</v>
      </c>
      <c r="I218" s="252"/>
      <c r="J218" s="247"/>
      <c r="K218" s="247"/>
      <c r="L218" s="253"/>
      <c r="M218" s="254"/>
      <c r="N218" s="255"/>
      <c r="O218" s="255"/>
      <c r="P218" s="255"/>
      <c r="Q218" s="255"/>
      <c r="R218" s="255"/>
      <c r="S218" s="255"/>
      <c r="T218" s="256"/>
      <c r="AT218" s="257" t="s">
        <v>171</v>
      </c>
      <c r="AU218" s="257" t="s">
        <v>89</v>
      </c>
      <c r="AV218" s="12" t="s">
        <v>89</v>
      </c>
      <c r="AW218" s="12" t="s">
        <v>42</v>
      </c>
      <c r="AX218" s="12" t="s">
        <v>79</v>
      </c>
      <c r="AY218" s="257" t="s">
        <v>162</v>
      </c>
    </row>
    <row r="219" s="13" customFormat="1">
      <c r="B219" s="261"/>
      <c r="C219" s="262"/>
      <c r="D219" s="248" t="s">
        <v>171</v>
      </c>
      <c r="E219" s="263" t="s">
        <v>36</v>
      </c>
      <c r="F219" s="264" t="s">
        <v>1671</v>
      </c>
      <c r="G219" s="262"/>
      <c r="H219" s="263" t="s">
        <v>36</v>
      </c>
      <c r="I219" s="265"/>
      <c r="J219" s="262"/>
      <c r="K219" s="262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171</v>
      </c>
      <c r="AU219" s="270" t="s">
        <v>89</v>
      </c>
      <c r="AV219" s="13" t="s">
        <v>87</v>
      </c>
      <c r="AW219" s="13" t="s">
        <v>42</v>
      </c>
      <c r="AX219" s="13" t="s">
        <v>79</v>
      </c>
      <c r="AY219" s="270" t="s">
        <v>162</v>
      </c>
    </row>
    <row r="220" s="12" customFormat="1">
      <c r="B220" s="246"/>
      <c r="C220" s="247"/>
      <c r="D220" s="248" t="s">
        <v>171</v>
      </c>
      <c r="E220" s="249" t="s">
        <v>36</v>
      </c>
      <c r="F220" s="250" t="s">
        <v>1672</v>
      </c>
      <c r="G220" s="247"/>
      <c r="H220" s="251">
        <v>-42.170000000000002</v>
      </c>
      <c r="I220" s="252"/>
      <c r="J220" s="247"/>
      <c r="K220" s="247"/>
      <c r="L220" s="253"/>
      <c r="M220" s="254"/>
      <c r="N220" s="255"/>
      <c r="O220" s="255"/>
      <c r="P220" s="255"/>
      <c r="Q220" s="255"/>
      <c r="R220" s="255"/>
      <c r="S220" s="255"/>
      <c r="T220" s="256"/>
      <c r="AT220" s="257" t="s">
        <v>171</v>
      </c>
      <c r="AU220" s="257" t="s">
        <v>89</v>
      </c>
      <c r="AV220" s="12" t="s">
        <v>89</v>
      </c>
      <c r="AW220" s="12" t="s">
        <v>42</v>
      </c>
      <c r="AX220" s="12" t="s">
        <v>79</v>
      </c>
      <c r="AY220" s="257" t="s">
        <v>162</v>
      </c>
    </row>
    <row r="221" s="12" customFormat="1">
      <c r="B221" s="246"/>
      <c r="C221" s="247"/>
      <c r="D221" s="248" t="s">
        <v>171</v>
      </c>
      <c r="E221" s="249" t="s">
        <v>36</v>
      </c>
      <c r="F221" s="250" t="s">
        <v>1673</v>
      </c>
      <c r="G221" s="247"/>
      <c r="H221" s="251">
        <v>-164.22</v>
      </c>
      <c r="I221" s="252"/>
      <c r="J221" s="247"/>
      <c r="K221" s="247"/>
      <c r="L221" s="253"/>
      <c r="M221" s="254"/>
      <c r="N221" s="255"/>
      <c r="O221" s="255"/>
      <c r="P221" s="255"/>
      <c r="Q221" s="255"/>
      <c r="R221" s="255"/>
      <c r="S221" s="255"/>
      <c r="T221" s="256"/>
      <c r="AT221" s="257" t="s">
        <v>171</v>
      </c>
      <c r="AU221" s="257" t="s">
        <v>89</v>
      </c>
      <c r="AV221" s="12" t="s">
        <v>89</v>
      </c>
      <c r="AW221" s="12" t="s">
        <v>42</v>
      </c>
      <c r="AX221" s="12" t="s">
        <v>79</v>
      </c>
      <c r="AY221" s="257" t="s">
        <v>162</v>
      </c>
    </row>
    <row r="222" s="15" customFormat="1">
      <c r="B222" s="294"/>
      <c r="C222" s="295"/>
      <c r="D222" s="248" t="s">
        <v>171</v>
      </c>
      <c r="E222" s="296" t="s">
        <v>1542</v>
      </c>
      <c r="F222" s="297" t="s">
        <v>744</v>
      </c>
      <c r="G222" s="295"/>
      <c r="H222" s="298">
        <v>-206.38999999999999</v>
      </c>
      <c r="I222" s="299"/>
      <c r="J222" s="295"/>
      <c r="K222" s="295"/>
      <c r="L222" s="300"/>
      <c r="M222" s="301"/>
      <c r="N222" s="302"/>
      <c r="O222" s="302"/>
      <c r="P222" s="302"/>
      <c r="Q222" s="302"/>
      <c r="R222" s="302"/>
      <c r="S222" s="302"/>
      <c r="T222" s="303"/>
      <c r="AT222" s="304" t="s">
        <v>171</v>
      </c>
      <c r="AU222" s="304" t="s">
        <v>89</v>
      </c>
      <c r="AV222" s="15" t="s">
        <v>161</v>
      </c>
      <c r="AW222" s="15" t="s">
        <v>42</v>
      </c>
      <c r="AX222" s="15" t="s">
        <v>79</v>
      </c>
      <c r="AY222" s="304" t="s">
        <v>162</v>
      </c>
    </row>
    <row r="223" s="14" customFormat="1">
      <c r="B223" s="283"/>
      <c r="C223" s="284"/>
      <c r="D223" s="248" t="s">
        <v>171</v>
      </c>
      <c r="E223" s="285" t="s">
        <v>1545</v>
      </c>
      <c r="F223" s="286" t="s">
        <v>679</v>
      </c>
      <c r="G223" s="284"/>
      <c r="H223" s="287">
        <v>228.03</v>
      </c>
      <c r="I223" s="288"/>
      <c r="J223" s="284"/>
      <c r="K223" s="284"/>
      <c r="L223" s="289"/>
      <c r="M223" s="290"/>
      <c r="N223" s="291"/>
      <c r="O223" s="291"/>
      <c r="P223" s="291"/>
      <c r="Q223" s="291"/>
      <c r="R223" s="291"/>
      <c r="S223" s="291"/>
      <c r="T223" s="292"/>
      <c r="AT223" s="293" t="s">
        <v>171</v>
      </c>
      <c r="AU223" s="293" t="s">
        <v>89</v>
      </c>
      <c r="AV223" s="14" t="s">
        <v>179</v>
      </c>
      <c r="AW223" s="14" t="s">
        <v>42</v>
      </c>
      <c r="AX223" s="14" t="s">
        <v>87</v>
      </c>
      <c r="AY223" s="293" t="s">
        <v>162</v>
      </c>
    </row>
    <row r="224" s="1" customFormat="1" ht="25.5" customHeight="1">
      <c r="B224" s="48"/>
      <c r="C224" s="235" t="s">
        <v>352</v>
      </c>
      <c r="D224" s="235" t="s">
        <v>165</v>
      </c>
      <c r="E224" s="236" t="s">
        <v>1674</v>
      </c>
      <c r="F224" s="237" t="s">
        <v>1675</v>
      </c>
      <c r="G224" s="238" t="s">
        <v>648</v>
      </c>
      <c r="H224" s="239">
        <v>148.09999999999999</v>
      </c>
      <c r="I224" s="240"/>
      <c r="J224" s="239">
        <f>ROUND(I224*H224,1)</f>
        <v>0</v>
      </c>
      <c r="K224" s="237" t="s">
        <v>239</v>
      </c>
      <c r="L224" s="74"/>
      <c r="M224" s="241" t="s">
        <v>36</v>
      </c>
      <c r="N224" s="242" t="s">
        <v>50</v>
      </c>
      <c r="O224" s="49"/>
      <c r="P224" s="243">
        <f>O224*H224</f>
        <v>0</v>
      </c>
      <c r="Q224" s="243">
        <v>0</v>
      </c>
      <c r="R224" s="243">
        <f>Q224*H224</f>
        <v>0</v>
      </c>
      <c r="S224" s="243">
        <v>0</v>
      </c>
      <c r="T224" s="244">
        <f>S224*H224</f>
        <v>0</v>
      </c>
      <c r="AR224" s="25" t="s">
        <v>179</v>
      </c>
      <c r="AT224" s="25" t="s">
        <v>165</v>
      </c>
      <c r="AU224" s="25" t="s">
        <v>89</v>
      </c>
      <c r="AY224" s="25" t="s">
        <v>162</v>
      </c>
      <c r="BE224" s="245">
        <f>IF(N224="základní",J224,0)</f>
        <v>0</v>
      </c>
      <c r="BF224" s="245">
        <f>IF(N224="snížená",J224,0)</f>
        <v>0</v>
      </c>
      <c r="BG224" s="245">
        <f>IF(N224="zákl. přenesená",J224,0)</f>
        <v>0</v>
      </c>
      <c r="BH224" s="245">
        <f>IF(N224="sníž. přenesená",J224,0)</f>
        <v>0</v>
      </c>
      <c r="BI224" s="245">
        <f>IF(N224="nulová",J224,0)</f>
        <v>0</v>
      </c>
      <c r="BJ224" s="25" t="s">
        <v>87</v>
      </c>
      <c r="BK224" s="245">
        <f>ROUND(I224*H224,1)</f>
        <v>0</v>
      </c>
      <c r="BL224" s="25" t="s">
        <v>179</v>
      </c>
      <c r="BM224" s="25" t="s">
        <v>1676</v>
      </c>
    </row>
    <row r="225" s="13" customFormat="1">
      <c r="B225" s="261"/>
      <c r="C225" s="262"/>
      <c r="D225" s="248" t="s">
        <v>171</v>
      </c>
      <c r="E225" s="263" t="s">
        <v>36</v>
      </c>
      <c r="F225" s="264" t="s">
        <v>1568</v>
      </c>
      <c r="G225" s="262"/>
      <c r="H225" s="263" t="s">
        <v>36</v>
      </c>
      <c r="I225" s="265"/>
      <c r="J225" s="262"/>
      <c r="K225" s="262"/>
      <c r="L225" s="266"/>
      <c r="M225" s="267"/>
      <c r="N225" s="268"/>
      <c r="O225" s="268"/>
      <c r="P225" s="268"/>
      <c r="Q225" s="268"/>
      <c r="R225" s="268"/>
      <c r="S225" s="268"/>
      <c r="T225" s="269"/>
      <c r="AT225" s="270" t="s">
        <v>171</v>
      </c>
      <c r="AU225" s="270" t="s">
        <v>89</v>
      </c>
      <c r="AV225" s="13" t="s">
        <v>87</v>
      </c>
      <c r="AW225" s="13" t="s">
        <v>42</v>
      </c>
      <c r="AX225" s="13" t="s">
        <v>79</v>
      </c>
      <c r="AY225" s="270" t="s">
        <v>162</v>
      </c>
    </row>
    <row r="226" s="12" customFormat="1">
      <c r="B226" s="246"/>
      <c r="C226" s="247"/>
      <c r="D226" s="248" t="s">
        <v>171</v>
      </c>
      <c r="E226" s="249" t="s">
        <v>36</v>
      </c>
      <c r="F226" s="250" t="s">
        <v>1677</v>
      </c>
      <c r="G226" s="247"/>
      <c r="H226" s="251">
        <v>450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171</v>
      </c>
      <c r="AU226" s="257" t="s">
        <v>89</v>
      </c>
      <c r="AV226" s="12" t="s">
        <v>89</v>
      </c>
      <c r="AW226" s="12" t="s">
        <v>42</v>
      </c>
      <c r="AX226" s="12" t="s">
        <v>79</v>
      </c>
      <c r="AY226" s="257" t="s">
        <v>162</v>
      </c>
    </row>
    <row r="227" s="13" customFormat="1">
      <c r="B227" s="261"/>
      <c r="C227" s="262"/>
      <c r="D227" s="248" t="s">
        <v>171</v>
      </c>
      <c r="E227" s="263" t="s">
        <v>36</v>
      </c>
      <c r="F227" s="264" t="s">
        <v>1678</v>
      </c>
      <c r="G227" s="262"/>
      <c r="H227" s="263" t="s">
        <v>36</v>
      </c>
      <c r="I227" s="265"/>
      <c r="J227" s="262"/>
      <c r="K227" s="262"/>
      <c r="L227" s="266"/>
      <c r="M227" s="267"/>
      <c r="N227" s="268"/>
      <c r="O227" s="268"/>
      <c r="P227" s="268"/>
      <c r="Q227" s="268"/>
      <c r="R227" s="268"/>
      <c r="S227" s="268"/>
      <c r="T227" s="269"/>
      <c r="AT227" s="270" t="s">
        <v>171</v>
      </c>
      <c r="AU227" s="270" t="s">
        <v>89</v>
      </c>
      <c r="AV227" s="13" t="s">
        <v>87</v>
      </c>
      <c r="AW227" s="13" t="s">
        <v>42</v>
      </c>
      <c r="AX227" s="13" t="s">
        <v>79</v>
      </c>
      <c r="AY227" s="270" t="s">
        <v>162</v>
      </c>
    </row>
    <row r="228" s="12" customFormat="1">
      <c r="B228" s="246"/>
      <c r="C228" s="247"/>
      <c r="D228" s="248" t="s">
        <v>171</v>
      </c>
      <c r="E228" s="249" t="s">
        <v>36</v>
      </c>
      <c r="F228" s="250" t="s">
        <v>1646</v>
      </c>
      <c r="G228" s="247"/>
      <c r="H228" s="251">
        <v>-38.539999999999999</v>
      </c>
      <c r="I228" s="252"/>
      <c r="J228" s="247"/>
      <c r="K228" s="247"/>
      <c r="L228" s="253"/>
      <c r="M228" s="254"/>
      <c r="N228" s="255"/>
      <c r="O228" s="255"/>
      <c r="P228" s="255"/>
      <c r="Q228" s="255"/>
      <c r="R228" s="255"/>
      <c r="S228" s="255"/>
      <c r="T228" s="256"/>
      <c r="AT228" s="257" t="s">
        <v>171</v>
      </c>
      <c r="AU228" s="257" t="s">
        <v>89</v>
      </c>
      <c r="AV228" s="12" t="s">
        <v>89</v>
      </c>
      <c r="AW228" s="12" t="s">
        <v>42</v>
      </c>
      <c r="AX228" s="12" t="s">
        <v>79</v>
      </c>
      <c r="AY228" s="257" t="s">
        <v>162</v>
      </c>
    </row>
    <row r="229" s="12" customFormat="1">
      <c r="B229" s="246"/>
      <c r="C229" s="247"/>
      <c r="D229" s="248" t="s">
        <v>171</v>
      </c>
      <c r="E229" s="249" t="s">
        <v>36</v>
      </c>
      <c r="F229" s="250" t="s">
        <v>1647</v>
      </c>
      <c r="G229" s="247"/>
      <c r="H229" s="251">
        <v>-54.740000000000002</v>
      </c>
      <c r="I229" s="252"/>
      <c r="J229" s="247"/>
      <c r="K229" s="247"/>
      <c r="L229" s="253"/>
      <c r="M229" s="254"/>
      <c r="N229" s="255"/>
      <c r="O229" s="255"/>
      <c r="P229" s="255"/>
      <c r="Q229" s="255"/>
      <c r="R229" s="255"/>
      <c r="S229" s="255"/>
      <c r="T229" s="256"/>
      <c r="AT229" s="257" t="s">
        <v>171</v>
      </c>
      <c r="AU229" s="257" t="s">
        <v>89</v>
      </c>
      <c r="AV229" s="12" t="s">
        <v>89</v>
      </c>
      <c r="AW229" s="12" t="s">
        <v>42</v>
      </c>
      <c r="AX229" s="12" t="s">
        <v>79</v>
      </c>
      <c r="AY229" s="257" t="s">
        <v>162</v>
      </c>
    </row>
    <row r="230" s="12" customFormat="1">
      <c r="B230" s="246"/>
      <c r="C230" s="247"/>
      <c r="D230" s="248" t="s">
        <v>171</v>
      </c>
      <c r="E230" s="249" t="s">
        <v>36</v>
      </c>
      <c r="F230" s="250" t="s">
        <v>1648</v>
      </c>
      <c r="G230" s="247"/>
      <c r="H230" s="251">
        <v>-4.5199999999999996</v>
      </c>
      <c r="I230" s="252"/>
      <c r="J230" s="247"/>
      <c r="K230" s="247"/>
      <c r="L230" s="253"/>
      <c r="M230" s="254"/>
      <c r="N230" s="255"/>
      <c r="O230" s="255"/>
      <c r="P230" s="255"/>
      <c r="Q230" s="255"/>
      <c r="R230" s="255"/>
      <c r="S230" s="255"/>
      <c r="T230" s="256"/>
      <c r="AT230" s="257" t="s">
        <v>171</v>
      </c>
      <c r="AU230" s="257" t="s">
        <v>89</v>
      </c>
      <c r="AV230" s="12" t="s">
        <v>89</v>
      </c>
      <c r="AW230" s="12" t="s">
        <v>42</v>
      </c>
      <c r="AX230" s="12" t="s">
        <v>79</v>
      </c>
      <c r="AY230" s="257" t="s">
        <v>162</v>
      </c>
    </row>
    <row r="231" s="12" customFormat="1">
      <c r="B231" s="246"/>
      <c r="C231" s="247"/>
      <c r="D231" s="248" t="s">
        <v>171</v>
      </c>
      <c r="E231" s="249" t="s">
        <v>36</v>
      </c>
      <c r="F231" s="250" t="s">
        <v>1649</v>
      </c>
      <c r="G231" s="247"/>
      <c r="H231" s="251">
        <v>-2.75</v>
      </c>
      <c r="I231" s="252"/>
      <c r="J231" s="247"/>
      <c r="K231" s="247"/>
      <c r="L231" s="253"/>
      <c r="M231" s="254"/>
      <c r="N231" s="255"/>
      <c r="O231" s="255"/>
      <c r="P231" s="255"/>
      <c r="Q231" s="255"/>
      <c r="R231" s="255"/>
      <c r="S231" s="255"/>
      <c r="T231" s="256"/>
      <c r="AT231" s="257" t="s">
        <v>171</v>
      </c>
      <c r="AU231" s="257" t="s">
        <v>89</v>
      </c>
      <c r="AV231" s="12" t="s">
        <v>89</v>
      </c>
      <c r="AW231" s="12" t="s">
        <v>42</v>
      </c>
      <c r="AX231" s="12" t="s">
        <v>79</v>
      </c>
      <c r="AY231" s="257" t="s">
        <v>162</v>
      </c>
    </row>
    <row r="232" s="12" customFormat="1">
      <c r="B232" s="246"/>
      <c r="C232" s="247"/>
      <c r="D232" s="248" t="s">
        <v>171</v>
      </c>
      <c r="E232" s="249" t="s">
        <v>36</v>
      </c>
      <c r="F232" s="250" t="s">
        <v>1650</v>
      </c>
      <c r="G232" s="247"/>
      <c r="H232" s="251">
        <v>-1.6299999999999999</v>
      </c>
      <c r="I232" s="252"/>
      <c r="J232" s="247"/>
      <c r="K232" s="247"/>
      <c r="L232" s="253"/>
      <c r="M232" s="254"/>
      <c r="N232" s="255"/>
      <c r="O232" s="255"/>
      <c r="P232" s="255"/>
      <c r="Q232" s="255"/>
      <c r="R232" s="255"/>
      <c r="S232" s="255"/>
      <c r="T232" s="256"/>
      <c r="AT232" s="257" t="s">
        <v>171</v>
      </c>
      <c r="AU232" s="257" t="s">
        <v>89</v>
      </c>
      <c r="AV232" s="12" t="s">
        <v>89</v>
      </c>
      <c r="AW232" s="12" t="s">
        <v>42</v>
      </c>
      <c r="AX232" s="12" t="s">
        <v>79</v>
      </c>
      <c r="AY232" s="257" t="s">
        <v>162</v>
      </c>
    </row>
    <row r="233" s="12" customFormat="1">
      <c r="B233" s="246"/>
      <c r="C233" s="247"/>
      <c r="D233" s="248" t="s">
        <v>171</v>
      </c>
      <c r="E233" s="249" t="s">
        <v>36</v>
      </c>
      <c r="F233" s="250" t="s">
        <v>1651</v>
      </c>
      <c r="G233" s="247"/>
      <c r="H233" s="251">
        <v>-3.6200000000000001</v>
      </c>
      <c r="I233" s="252"/>
      <c r="J233" s="247"/>
      <c r="K233" s="247"/>
      <c r="L233" s="253"/>
      <c r="M233" s="254"/>
      <c r="N233" s="255"/>
      <c r="O233" s="255"/>
      <c r="P233" s="255"/>
      <c r="Q233" s="255"/>
      <c r="R233" s="255"/>
      <c r="S233" s="255"/>
      <c r="T233" s="256"/>
      <c r="AT233" s="257" t="s">
        <v>171</v>
      </c>
      <c r="AU233" s="257" t="s">
        <v>89</v>
      </c>
      <c r="AV233" s="12" t="s">
        <v>89</v>
      </c>
      <c r="AW233" s="12" t="s">
        <v>42</v>
      </c>
      <c r="AX233" s="12" t="s">
        <v>79</v>
      </c>
      <c r="AY233" s="257" t="s">
        <v>162</v>
      </c>
    </row>
    <row r="234" s="12" customFormat="1">
      <c r="B234" s="246"/>
      <c r="C234" s="247"/>
      <c r="D234" s="248" t="s">
        <v>171</v>
      </c>
      <c r="E234" s="249" t="s">
        <v>36</v>
      </c>
      <c r="F234" s="250" t="s">
        <v>1679</v>
      </c>
      <c r="G234" s="247"/>
      <c r="H234" s="251">
        <v>-106.5</v>
      </c>
      <c r="I234" s="252"/>
      <c r="J234" s="247"/>
      <c r="K234" s="247"/>
      <c r="L234" s="253"/>
      <c r="M234" s="254"/>
      <c r="N234" s="255"/>
      <c r="O234" s="255"/>
      <c r="P234" s="255"/>
      <c r="Q234" s="255"/>
      <c r="R234" s="255"/>
      <c r="S234" s="255"/>
      <c r="T234" s="256"/>
      <c r="AT234" s="257" t="s">
        <v>171</v>
      </c>
      <c r="AU234" s="257" t="s">
        <v>89</v>
      </c>
      <c r="AV234" s="12" t="s">
        <v>89</v>
      </c>
      <c r="AW234" s="12" t="s">
        <v>42</v>
      </c>
      <c r="AX234" s="12" t="s">
        <v>79</v>
      </c>
      <c r="AY234" s="257" t="s">
        <v>162</v>
      </c>
    </row>
    <row r="235" s="12" customFormat="1">
      <c r="B235" s="246"/>
      <c r="C235" s="247"/>
      <c r="D235" s="248" t="s">
        <v>171</v>
      </c>
      <c r="E235" s="249" t="s">
        <v>36</v>
      </c>
      <c r="F235" s="250" t="s">
        <v>1680</v>
      </c>
      <c r="G235" s="247"/>
      <c r="H235" s="251">
        <v>-54</v>
      </c>
      <c r="I235" s="252"/>
      <c r="J235" s="247"/>
      <c r="K235" s="247"/>
      <c r="L235" s="253"/>
      <c r="M235" s="254"/>
      <c r="N235" s="255"/>
      <c r="O235" s="255"/>
      <c r="P235" s="255"/>
      <c r="Q235" s="255"/>
      <c r="R235" s="255"/>
      <c r="S235" s="255"/>
      <c r="T235" s="256"/>
      <c r="AT235" s="257" t="s">
        <v>171</v>
      </c>
      <c r="AU235" s="257" t="s">
        <v>89</v>
      </c>
      <c r="AV235" s="12" t="s">
        <v>89</v>
      </c>
      <c r="AW235" s="12" t="s">
        <v>42</v>
      </c>
      <c r="AX235" s="12" t="s">
        <v>79</v>
      </c>
      <c r="AY235" s="257" t="s">
        <v>162</v>
      </c>
    </row>
    <row r="236" s="12" customFormat="1">
      <c r="B236" s="246"/>
      <c r="C236" s="247"/>
      <c r="D236" s="248" t="s">
        <v>171</v>
      </c>
      <c r="E236" s="249" t="s">
        <v>36</v>
      </c>
      <c r="F236" s="250" t="s">
        <v>1681</v>
      </c>
      <c r="G236" s="247"/>
      <c r="H236" s="251">
        <v>-25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171</v>
      </c>
      <c r="AU236" s="257" t="s">
        <v>89</v>
      </c>
      <c r="AV236" s="12" t="s">
        <v>89</v>
      </c>
      <c r="AW236" s="12" t="s">
        <v>42</v>
      </c>
      <c r="AX236" s="12" t="s">
        <v>79</v>
      </c>
      <c r="AY236" s="257" t="s">
        <v>162</v>
      </c>
    </row>
    <row r="237" s="12" customFormat="1">
      <c r="B237" s="246"/>
      <c r="C237" s="247"/>
      <c r="D237" s="248" t="s">
        <v>171</v>
      </c>
      <c r="E237" s="249" t="s">
        <v>36</v>
      </c>
      <c r="F237" s="250" t="s">
        <v>1682</v>
      </c>
      <c r="G237" s="247"/>
      <c r="H237" s="251">
        <v>-3</v>
      </c>
      <c r="I237" s="252"/>
      <c r="J237" s="247"/>
      <c r="K237" s="247"/>
      <c r="L237" s="253"/>
      <c r="M237" s="254"/>
      <c r="N237" s="255"/>
      <c r="O237" s="255"/>
      <c r="P237" s="255"/>
      <c r="Q237" s="255"/>
      <c r="R237" s="255"/>
      <c r="S237" s="255"/>
      <c r="T237" s="256"/>
      <c r="AT237" s="257" t="s">
        <v>171</v>
      </c>
      <c r="AU237" s="257" t="s">
        <v>89</v>
      </c>
      <c r="AV237" s="12" t="s">
        <v>89</v>
      </c>
      <c r="AW237" s="12" t="s">
        <v>42</v>
      </c>
      <c r="AX237" s="12" t="s">
        <v>79</v>
      </c>
      <c r="AY237" s="257" t="s">
        <v>162</v>
      </c>
    </row>
    <row r="238" s="12" customFormat="1">
      <c r="B238" s="246"/>
      <c r="C238" s="247"/>
      <c r="D238" s="248" t="s">
        <v>171</v>
      </c>
      <c r="E238" s="249" t="s">
        <v>36</v>
      </c>
      <c r="F238" s="250" t="s">
        <v>1683</v>
      </c>
      <c r="G238" s="247"/>
      <c r="H238" s="251">
        <v>-3.6000000000000001</v>
      </c>
      <c r="I238" s="252"/>
      <c r="J238" s="247"/>
      <c r="K238" s="247"/>
      <c r="L238" s="253"/>
      <c r="M238" s="254"/>
      <c r="N238" s="255"/>
      <c r="O238" s="255"/>
      <c r="P238" s="255"/>
      <c r="Q238" s="255"/>
      <c r="R238" s="255"/>
      <c r="S238" s="255"/>
      <c r="T238" s="256"/>
      <c r="AT238" s="257" t="s">
        <v>171</v>
      </c>
      <c r="AU238" s="257" t="s">
        <v>89</v>
      </c>
      <c r="AV238" s="12" t="s">
        <v>89</v>
      </c>
      <c r="AW238" s="12" t="s">
        <v>42</v>
      </c>
      <c r="AX238" s="12" t="s">
        <v>79</v>
      </c>
      <c r="AY238" s="257" t="s">
        <v>162</v>
      </c>
    </row>
    <row r="239" s="12" customFormat="1">
      <c r="B239" s="246"/>
      <c r="C239" s="247"/>
      <c r="D239" s="248" t="s">
        <v>171</v>
      </c>
      <c r="E239" s="249" t="s">
        <v>36</v>
      </c>
      <c r="F239" s="250" t="s">
        <v>1684</v>
      </c>
      <c r="G239" s="247"/>
      <c r="H239" s="251">
        <v>-4</v>
      </c>
      <c r="I239" s="252"/>
      <c r="J239" s="247"/>
      <c r="K239" s="247"/>
      <c r="L239" s="253"/>
      <c r="M239" s="254"/>
      <c r="N239" s="255"/>
      <c r="O239" s="255"/>
      <c r="P239" s="255"/>
      <c r="Q239" s="255"/>
      <c r="R239" s="255"/>
      <c r="S239" s="255"/>
      <c r="T239" s="256"/>
      <c r="AT239" s="257" t="s">
        <v>171</v>
      </c>
      <c r="AU239" s="257" t="s">
        <v>89</v>
      </c>
      <c r="AV239" s="12" t="s">
        <v>89</v>
      </c>
      <c r="AW239" s="12" t="s">
        <v>42</v>
      </c>
      <c r="AX239" s="12" t="s">
        <v>79</v>
      </c>
      <c r="AY239" s="257" t="s">
        <v>162</v>
      </c>
    </row>
    <row r="240" s="14" customFormat="1">
      <c r="B240" s="283"/>
      <c r="C240" s="284"/>
      <c r="D240" s="248" t="s">
        <v>171</v>
      </c>
      <c r="E240" s="285" t="s">
        <v>1539</v>
      </c>
      <c r="F240" s="286" t="s">
        <v>679</v>
      </c>
      <c r="G240" s="284"/>
      <c r="H240" s="287">
        <v>148.09999999999999</v>
      </c>
      <c r="I240" s="288"/>
      <c r="J240" s="284"/>
      <c r="K240" s="284"/>
      <c r="L240" s="289"/>
      <c r="M240" s="290"/>
      <c r="N240" s="291"/>
      <c r="O240" s="291"/>
      <c r="P240" s="291"/>
      <c r="Q240" s="291"/>
      <c r="R240" s="291"/>
      <c r="S240" s="291"/>
      <c r="T240" s="292"/>
      <c r="AT240" s="293" t="s">
        <v>171</v>
      </c>
      <c r="AU240" s="293" t="s">
        <v>89</v>
      </c>
      <c r="AV240" s="14" t="s">
        <v>179</v>
      </c>
      <c r="AW240" s="14" t="s">
        <v>42</v>
      </c>
      <c r="AX240" s="14" t="s">
        <v>87</v>
      </c>
      <c r="AY240" s="293" t="s">
        <v>162</v>
      </c>
    </row>
    <row r="241" s="1" customFormat="1" ht="25.5" customHeight="1">
      <c r="B241" s="48"/>
      <c r="C241" s="235" t="s">
        <v>286</v>
      </c>
      <c r="D241" s="235" t="s">
        <v>165</v>
      </c>
      <c r="E241" s="236" t="s">
        <v>877</v>
      </c>
      <c r="F241" s="237" t="s">
        <v>878</v>
      </c>
      <c r="G241" s="238" t="s">
        <v>648</v>
      </c>
      <c r="H241" s="239">
        <v>123.2</v>
      </c>
      <c r="I241" s="240"/>
      <c r="J241" s="239">
        <f>ROUND(I241*H241,1)</f>
        <v>0</v>
      </c>
      <c r="K241" s="237" t="s">
        <v>239</v>
      </c>
      <c r="L241" s="74"/>
      <c r="M241" s="241" t="s">
        <v>36</v>
      </c>
      <c r="N241" s="242" t="s">
        <v>50</v>
      </c>
      <c r="O241" s="49"/>
      <c r="P241" s="243">
        <f>O241*H241</f>
        <v>0</v>
      </c>
      <c r="Q241" s="243">
        <v>0</v>
      </c>
      <c r="R241" s="243">
        <f>Q241*H241</f>
        <v>0</v>
      </c>
      <c r="S241" s="243">
        <v>0</v>
      </c>
      <c r="T241" s="244">
        <f>S241*H241</f>
        <v>0</v>
      </c>
      <c r="AR241" s="25" t="s">
        <v>179</v>
      </c>
      <c r="AT241" s="25" t="s">
        <v>165</v>
      </c>
      <c r="AU241" s="25" t="s">
        <v>89</v>
      </c>
      <c r="AY241" s="25" t="s">
        <v>162</v>
      </c>
      <c r="BE241" s="245">
        <f>IF(N241="základní",J241,0)</f>
        <v>0</v>
      </c>
      <c r="BF241" s="245">
        <f>IF(N241="snížená",J241,0)</f>
        <v>0</v>
      </c>
      <c r="BG241" s="245">
        <f>IF(N241="zákl. přenesená",J241,0)</f>
        <v>0</v>
      </c>
      <c r="BH241" s="245">
        <f>IF(N241="sníž. přenesená",J241,0)</f>
        <v>0</v>
      </c>
      <c r="BI241" s="245">
        <f>IF(N241="nulová",J241,0)</f>
        <v>0</v>
      </c>
      <c r="BJ241" s="25" t="s">
        <v>87</v>
      </c>
      <c r="BK241" s="245">
        <f>ROUND(I241*H241,1)</f>
        <v>0</v>
      </c>
      <c r="BL241" s="25" t="s">
        <v>179</v>
      </c>
      <c r="BM241" s="25" t="s">
        <v>1685</v>
      </c>
    </row>
    <row r="242" s="13" customFormat="1">
      <c r="B242" s="261"/>
      <c r="C242" s="262"/>
      <c r="D242" s="248" t="s">
        <v>171</v>
      </c>
      <c r="E242" s="263" t="s">
        <v>36</v>
      </c>
      <c r="F242" s="264" t="s">
        <v>1598</v>
      </c>
      <c r="G242" s="262"/>
      <c r="H242" s="263" t="s">
        <v>36</v>
      </c>
      <c r="I242" s="265"/>
      <c r="J242" s="262"/>
      <c r="K242" s="262"/>
      <c r="L242" s="266"/>
      <c r="M242" s="267"/>
      <c r="N242" s="268"/>
      <c r="O242" s="268"/>
      <c r="P242" s="268"/>
      <c r="Q242" s="268"/>
      <c r="R242" s="268"/>
      <c r="S242" s="268"/>
      <c r="T242" s="269"/>
      <c r="AT242" s="270" t="s">
        <v>171</v>
      </c>
      <c r="AU242" s="270" t="s">
        <v>89</v>
      </c>
      <c r="AV242" s="13" t="s">
        <v>87</v>
      </c>
      <c r="AW242" s="13" t="s">
        <v>42</v>
      </c>
      <c r="AX242" s="13" t="s">
        <v>79</v>
      </c>
      <c r="AY242" s="270" t="s">
        <v>162</v>
      </c>
    </row>
    <row r="243" s="12" customFormat="1">
      <c r="B243" s="246"/>
      <c r="C243" s="247"/>
      <c r="D243" s="248" t="s">
        <v>171</v>
      </c>
      <c r="E243" s="249" t="s">
        <v>36</v>
      </c>
      <c r="F243" s="250" t="s">
        <v>1686</v>
      </c>
      <c r="G243" s="247"/>
      <c r="H243" s="251">
        <v>84.659999999999997</v>
      </c>
      <c r="I243" s="252"/>
      <c r="J243" s="247"/>
      <c r="K243" s="247"/>
      <c r="L243" s="253"/>
      <c r="M243" s="254"/>
      <c r="N243" s="255"/>
      <c r="O243" s="255"/>
      <c r="P243" s="255"/>
      <c r="Q243" s="255"/>
      <c r="R243" s="255"/>
      <c r="S243" s="255"/>
      <c r="T243" s="256"/>
      <c r="AT243" s="257" t="s">
        <v>171</v>
      </c>
      <c r="AU243" s="257" t="s">
        <v>89</v>
      </c>
      <c r="AV243" s="12" t="s">
        <v>89</v>
      </c>
      <c r="AW243" s="12" t="s">
        <v>42</v>
      </c>
      <c r="AX243" s="12" t="s">
        <v>79</v>
      </c>
      <c r="AY243" s="257" t="s">
        <v>162</v>
      </c>
    </row>
    <row r="244" s="13" customFormat="1">
      <c r="B244" s="261"/>
      <c r="C244" s="262"/>
      <c r="D244" s="248" t="s">
        <v>171</v>
      </c>
      <c r="E244" s="263" t="s">
        <v>36</v>
      </c>
      <c r="F244" s="264" t="s">
        <v>1620</v>
      </c>
      <c r="G244" s="262"/>
      <c r="H244" s="263" t="s">
        <v>36</v>
      </c>
      <c r="I244" s="265"/>
      <c r="J244" s="262"/>
      <c r="K244" s="262"/>
      <c r="L244" s="266"/>
      <c r="M244" s="267"/>
      <c r="N244" s="268"/>
      <c r="O244" s="268"/>
      <c r="P244" s="268"/>
      <c r="Q244" s="268"/>
      <c r="R244" s="268"/>
      <c r="S244" s="268"/>
      <c r="T244" s="269"/>
      <c r="AT244" s="270" t="s">
        <v>171</v>
      </c>
      <c r="AU244" s="270" t="s">
        <v>89</v>
      </c>
      <c r="AV244" s="13" t="s">
        <v>87</v>
      </c>
      <c r="AW244" s="13" t="s">
        <v>42</v>
      </c>
      <c r="AX244" s="13" t="s">
        <v>79</v>
      </c>
      <c r="AY244" s="270" t="s">
        <v>162</v>
      </c>
    </row>
    <row r="245" s="12" customFormat="1">
      <c r="B245" s="246"/>
      <c r="C245" s="247"/>
      <c r="D245" s="248" t="s">
        <v>171</v>
      </c>
      <c r="E245" s="249" t="s">
        <v>36</v>
      </c>
      <c r="F245" s="250" t="s">
        <v>1687</v>
      </c>
      <c r="G245" s="247"/>
      <c r="H245" s="251">
        <v>26.039999999999999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171</v>
      </c>
      <c r="AU245" s="257" t="s">
        <v>89</v>
      </c>
      <c r="AV245" s="12" t="s">
        <v>89</v>
      </c>
      <c r="AW245" s="12" t="s">
        <v>42</v>
      </c>
      <c r="AX245" s="12" t="s">
        <v>79</v>
      </c>
      <c r="AY245" s="257" t="s">
        <v>162</v>
      </c>
    </row>
    <row r="246" s="12" customFormat="1">
      <c r="B246" s="246"/>
      <c r="C246" s="247"/>
      <c r="D246" s="248" t="s">
        <v>171</v>
      </c>
      <c r="E246" s="249" t="s">
        <v>36</v>
      </c>
      <c r="F246" s="250" t="s">
        <v>1688</v>
      </c>
      <c r="G246" s="247"/>
      <c r="H246" s="251">
        <v>3.1000000000000001</v>
      </c>
      <c r="I246" s="252"/>
      <c r="J246" s="247"/>
      <c r="K246" s="247"/>
      <c r="L246" s="253"/>
      <c r="M246" s="254"/>
      <c r="N246" s="255"/>
      <c r="O246" s="255"/>
      <c r="P246" s="255"/>
      <c r="Q246" s="255"/>
      <c r="R246" s="255"/>
      <c r="S246" s="255"/>
      <c r="T246" s="256"/>
      <c r="AT246" s="257" t="s">
        <v>171</v>
      </c>
      <c r="AU246" s="257" t="s">
        <v>89</v>
      </c>
      <c r="AV246" s="12" t="s">
        <v>89</v>
      </c>
      <c r="AW246" s="12" t="s">
        <v>42</v>
      </c>
      <c r="AX246" s="12" t="s">
        <v>79</v>
      </c>
      <c r="AY246" s="257" t="s">
        <v>162</v>
      </c>
    </row>
    <row r="247" s="12" customFormat="1">
      <c r="B247" s="246"/>
      <c r="C247" s="247"/>
      <c r="D247" s="248" t="s">
        <v>171</v>
      </c>
      <c r="E247" s="249" t="s">
        <v>36</v>
      </c>
      <c r="F247" s="250" t="s">
        <v>1689</v>
      </c>
      <c r="G247" s="247"/>
      <c r="H247" s="251">
        <v>9.4000000000000004</v>
      </c>
      <c r="I247" s="252"/>
      <c r="J247" s="247"/>
      <c r="K247" s="247"/>
      <c r="L247" s="253"/>
      <c r="M247" s="254"/>
      <c r="N247" s="255"/>
      <c r="O247" s="255"/>
      <c r="P247" s="255"/>
      <c r="Q247" s="255"/>
      <c r="R247" s="255"/>
      <c r="S247" s="255"/>
      <c r="T247" s="256"/>
      <c r="AT247" s="257" t="s">
        <v>171</v>
      </c>
      <c r="AU247" s="257" t="s">
        <v>89</v>
      </c>
      <c r="AV247" s="12" t="s">
        <v>89</v>
      </c>
      <c r="AW247" s="12" t="s">
        <v>42</v>
      </c>
      <c r="AX247" s="12" t="s">
        <v>79</v>
      </c>
      <c r="AY247" s="257" t="s">
        <v>162</v>
      </c>
    </row>
    <row r="248" s="14" customFormat="1">
      <c r="B248" s="283"/>
      <c r="C248" s="284"/>
      <c r="D248" s="248" t="s">
        <v>171</v>
      </c>
      <c r="E248" s="285" t="s">
        <v>36</v>
      </c>
      <c r="F248" s="286" t="s">
        <v>679</v>
      </c>
      <c r="G248" s="284"/>
      <c r="H248" s="287">
        <v>123.2</v>
      </c>
      <c r="I248" s="288"/>
      <c r="J248" s="284"/>
      <c r="K248" s="284"/>
      <c r="L248" s="289"/>
      <c r="M248" s="290"/>
      <c r="N248" s="291"/>
      <c r="O248" s="291"/>
      <c r="P248" s="291"/>
      <c r="Q248" s="291"/>
      <c r="R248" s="291"/>
      <c r="S248" s="291"/>
      <c r="T248" s="292"/>
      <c r="AT248" s="293" t="s">
        <v>171</v>
      </c>
      <c r="AU248" s="293" t="s">
        <v>89</v>
      </c>
      <c r="AV248" s="14" t="s">
        <v>179</v>
      </c>
      <c r="AW248" s="14" t="s">
        <v>42</v>
      </c>
      <c r="AX248" s="14" t="s">
        <v>87</v>
      </c>
      <c r="AY248" s="293" t="s">
        <v>162</v>
      </c>
    </row>
    <row r="249" s="11" customFormat="1" ht="29.88" customHeight="1">
      <c r="B249" s="219"/>
      <c r="C249" s="220"/>
      <c r="D249" s="221" t="s">
        <v>78</v>
      </c>
      <c r="E249" s="233" t="s">
        <v>89</v>
      </c>
      <c r="F249" s="233" t="s">
        <v>888</v>
      </c>
      <c r="G249" s="220"/>
      <c r="H249" s="220"/>
      <c r="I249" s="223"/>
      <c r="J249" s="234">
        <f>BK249</f>
        <v>0</v>
      </c>
      <c r="K249" s="220"/>
      <c r="L249" s="225"/>
      <c r="M249" s="226"/>
      <c r="N249" s="227"/>
      <c r="O249" s="227"/>
      <c r="P249" s="228">
        <f>SUM(P250:P316)</f>
        <v>0</v>
      </c>
      <c r="Q249" s="227"/>
      <c r="R249" s="228">
        <f>SUM(R250:R316)</f>
        <v>267.56983550000001</v>
      </c>
      <c r="S249" s="227"/>
      <c r="T249" s="229">
        <f>SUM(T250:T316)</f>
        <v>0</v>
      </c>
      <c r="AR249" s="230" t="s">
        <v>87</v>
      </c>
      <c r="AT249" s="231" t="s">
        <v>78</v>
      </c>
      <c r="AU249" s="231" t="s">
        <v>87</v>
      </c>
      <c r="AY249" s="230" t="s">
        <v>162</v>
      </c>
      <c r="BK249" s="232">
        <f>SUM(BK250:BK316)</f>
        <v>0</v>
      </c>
    </row>
    <row r="250" s="1" customFormat="1" ht="38.25" customHeight="1">
      <c r="B250" s="48"/>
      <c r="C250" s="235" t="s">
        <v>359</v>
      </c>
      <c r="D250" s="235" t="s">
        <v>165</v>
      </c>
      <c r="E250" s="236" t="s">
        <v>1690</v>
      </c>
      <c r="F250" s="237" t="s">
        <v>1691</v>
      </c>
      <c r="G250" s="238" t="s">
        <v>648</v>
      </c>
      <c r="H250" s="239">
        <v>84.659999999999997</v>
      </c>
      <c r="I250" s="240"/>
      <c r="J250" s="239">
        <f>ROUND(I250*H250,1)</f>
        <v>0</v>
      </c>
      <c r="K250" s="237" t="s">
        <v>239</v>
      </c>
      <c r="L250" s="74"/>
      <c r="M250" s="241" t="s">
        <v>36</v>
      </c>
      <c r="N250" s="242" t="s">
        <v>50</v>
      </c>
      <c r="O250" s="49"/>
      <c r="P250" s="243">
        <f>O250*H250</f>
        <v>0</v>
      </c>
      <c r="Q250" s="243">
        <v>0.00013999999999999999</v>
      </c>
      <c r="R250" s="243">
        <f>Q250*H250</f>
        <v>0.011852399999999999</v>
      </c>
      <c r="S250" s="243">
        <v>0</v>
      </c>
      <c r="T250" s="244">
        <f>S250*H250</f>
        <v>0</v>
      </c>
      <c r="AR250" s="25" t="s">
        <v>179</v>
      </c>
      <c r="AT250" s="25" t="s">
        <v>165</v>
      </c>
      <c r="AU250" s="25" t="s">
        <v>89</v>
      </c>
      <c r="AY250" s="25" t="s">
        <v>162</v>
      </c>
      <c r="BE250" s="245">
        <f>IF(N250="základní",J250,0)</f>
        <v>0</v>
      </c>
      <c r="BF250" s="245">
        <f>IF(N250="snížená",J250,0)</f>
        <v>0</v>
      </c>
      <c r="BG250" s="245">
        <f>IF(N250="zákl. přenesená",J250,0)</f>
        <v>0</v>
      </c>
      <c r="BH250" s="245">
        <f>IF(N250="sníž. přenesená",J250,0)</f>
        <v>0</v>
      </c>
      <c r="BI250" s="245">
        <f>IF(N250="nulová",J250,0)</f>
        <v>0</v>
      </c>
      <c r="BJ250" s="25" t="s">
        <v>87</v>
      </c>
      <c r="BK250" s="245">
        <f>ROUND(I250*H250,1)</f>
        <v>0</v>
      </c>
      <c r="BL250" s="25" t="s">
        <v>179</v>
      </c>
      <c r="BM250" s="25" t="s">
        <v>1692</v>
      </c>
    </row>
    <row r="251" s="13" customFormat="1">
      <c r="B251" s="261"/>
      <c r="C251" s="262"/>
      <c r="D251" s="248" t="s">
        <v>171</v>
      </c>
      <c r="E251" s="263" t="s">
        <v>36</v>
      </c>
      <c r="F251" s="264" t="s">
        <v>1598</v>
      </c>
      <c r="G251" s="262"/>
      <c r="H251" s="263" t="s">
        <v>36</v>
      </c>
      <c r="I251" s="265"/>
      <c r="J251" s="262"/>
      <c r="K251" s="262"/>
      <c r="L251" s="266"/>
      <c r="M251" s="267"/>
      <c r="N251" s="268"/>
      <c r="O251" s="268"/>
      <c r="P251" s="268"/>
      <c r="Q251" s="268"/>
      <c r="R251" s="268"/>
      <c r="S251" s="268"/>
      <c r="T251" s="269"/>
      <c r="AT251" s="270" t="s">
        <v>171</v>
      </c>
      <c r="AU251" s="270" t="s">
        <v>89</v>
      </c>
      <c r="AV251" s="13" t="s">
        <v>87</v>
      </c>
      <c r="AW251" s="13" t="s">
        <v>42</v>
      </c>
      <c r="AX251" s="13" t="s">
        <v>79</v>
      </c>
      <c r="AY251" s="270" t="s">
        <v>162</v>
      </c>
    </row>
    <row r="252" s="12" customFormat="1">
      <c r="B252" s="246"/>
      <c r="C252" s="247"/>
      <c r="D252" s="248" t="s">
        <v>171</v>
      </c>
      <c r="E252" s="249" t="s">
        <v>36</v>
      </c>
      <c r="F252" s="250" t="s">
        <v>1686</v>
      </c>
      <c r="G252" s="247"/>
      <c r="H252" s="251">
        <v>84.659999999999997</v>
      </c>
      <c r="I252" s="252"/>
      <c r="J252" s="247"/>
      <c r="K252" s="247"/>
      <c r="L252" s="253"/>
      <c r="M252" s="254"/>
      <c r="N252" s="255"/>
      <c r="O252" s="255"/>
      <c r="P252" s="255"/>
      <c r="Q252" s="255"/>
      <c r="R252" s="255"/>
      <c r="S252" s="255"/>
      <c r="T252" s="256"/>
      <c r="AT252" s="257" t="s">
        <v>171</v>
      </c>
      <c r="AU252" s="257" t="s">
        <v>89</v>
      </c>
      <c r="AV252" s="12" t="s">
        <v>89</v>
      </c>
      <c r="AW252" s="12" t="s">
        <v>42</v>
      </c>
      <c r="AX252" s="12" t="s">
        <v>79</v>
      </c>
      <c r="AY252" s="257" t="s">
        <v>162</v>
      </c>
    </row>
    <row r="253" s="14" customFormat="1">
      <c r="B253" s="283"/>
      <c r="C253" s="284"/>
      <c r="D253" s="248" t="s">
        <v>171</v>
      </c>
      <c r="E253" s="285" t="s">
        <v>36</v>
      </c>
      <c r="F253" s="286" t="s">
        <v>679</v>
      </c>
      <c r="G253" s="284"/>
      <c r="H253" s="287">
        <v>84.659999999999997</v>
      </c>
      <c r="I253" s="288"/>
      <c r="J253" s="284"/>
      <c r="K253" s="284"/>
      <c r="L253" s="289"/>
      <c r="M253" s="290"/>
      <c r="N253" s="291"/>
      <c r="O253" s="291"/>
      <c r="P253" s="291"/>
      <c r="Q253" s="291"/>
      <c r="R253" s="291"/>
      <c r="S253" s="291"/>
      <c r="T253" s="292"/>
      <c r="AT253" s="293" t="s">
        <v>171</v>
      </c>
      <c r="AU253" s="293" t="s">
        <v>89</v>
      </c>
      <c r="AV253" s="14" t="s">
        <v>179</v>
      </c>
      <c r="AW253" s="14" t="s">
        <v>42</v>
      </c>
      <c r="AX253" s="14" t="s">
        <v>87</v>
      </c>
      <c r="AY253" s="293" t="s">
        <v>162</v>
      </c>
    </row>
    <row r="254" s="1" customFormat="1" ht="16.5" customHeight="1">
      <c r="B254" s="48"/>
      <c r="C254" s="271" t="s">
        <v>273</v>
      </c>
      <c r="D254" s="271" t="s">
        <v>159</v>
      </c>
      <c r="E254" s="272" t="s">
        <v>1693</v>
      </c>
      <c r="F254" s="273" t="s">
        <v>1694</v>
      </c>
      <c r="G254" s="274" t="s">
        <v>648</v>
      </c>
      <c r="H254" s="275">
        <v>97.359999999999999</v>
      </c>
      <c r="I254" s="276"/>
      <c r="J254" s="275">
        <f>ROUND(I254*H254,1)</f>
        <v>0</v>
      </c>
      <c r="K254" s="273" t="s">
        <v>239</v>
      </c>
      <c r="L254" s="277"/>
      <c r="M254" s="278" t="s">
        <v>36</v>
      </c>
      <c r="N254" s="279" t="s">
        <v>50</v>
      </c>
      <c r="O254" s="49"/>
      <c r="P254" s="243">
        <f>O254*H254</f>
        <v>0</v>
      </c>
      <c r="Q254" s="243">
        <v>0.00040000000000000002</v>
      </c>
      <c r="R254" s="243">
        <f>Q254*H254</f>
        <v>0.038943999999999999</v>
      </c>
      <c r="S254" s="243">
        <v>0</v>
      </c>
      <c r="T254" s="244">
        <f>S254*H254</f>
        <v>0</v>
      </c>
      <c r="AR254" s="25" t="s">
        <v>195</v>
      </c>
      <c r="AT254" s="25" t="s">
        <v>159</v>
      </c>
      <c r="AU254" s="25" t="s">
        <v>89</v>
      </c>
      <c r="AY254" s="25" t="s">
        <v>162</v>
      </c>
      <c r="BE254" s="245">
        <f>IF(N254="základní",J254,0)</f>
        <v>0</v>
      </c>
      <c r="BF254" s="245">
        <f>IF(N254="snížená",J254,0)</f>
        <v>0</v>
      </c>
      <c r="BG254" s="245">
        <f>IF(N254="zákl. přenesená",J254,0)</f>
        <v>0</v>
      </c>
      <c r="BH254" s="245">
        <f>IF(N254="sníž. přenesená",J254,0)</f>
        <v>0</v>
      </c>
      <c r="BI254" s="245">
        <f>IF(N254="nulová",J254,0)</f>
        <v>0</v>
      </c>
      <c r="BJ254" s="25" t="s">
        <v>87</v>
      </c>
      <c r="BK254" s="245">
        <f>ROUND(I254*H254,1)</f>
        <v>0</v>
      </c>
      <c r="BL254" s="25" t="s">
        <v>179</v>
      </c>
      <c r="BM254" s="25" t="s">
        <v>1695</v>
      </c>
    </row>
    <row r="255" s="12" customFormat="1">
      <c r="B255" s="246"/>
      <c r="C255" s="247"/>
      <c r="D255" s="248" t="s">
        <v>171</v>
      </c>
      <c r="E255" s="247"/>
      <c r="F255" s="250" t="s">
        <v>1696</v>
      </c>
      <c r="G255" s="247"/>
      <c r="H255" s="251">
        <v>97.359999999999999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171</v>
      </c>
      <c r="AU255" s="257" t="s">
        <v>89</v>
      </c>
      <c r="AV255" s="12" t="s">
        <v>89</v>
      </c>
      <c r="AW255" s="12" t="s">
        <v>6</v>
      </c>
      <c r="AX255" s="12" t="s">
        <v>87</v>
      </c>
      <c r="AY255" s="257" t="s">
        <v>162</v>
      </c>
    </row>
    <row r="256" s="1" customFormat="1" ht="25.5" customHeight="1">
      <c r="B256" s="48"/>
      <c r="C256" s="235" t="s">
        <v>366</v>
      </c>
      <c r="D256" s="235" t="s">
        <v>165</v>
      </c>
      <c r="E256" s="236" t="s">
        <v>1697</v>
      </c>
      <c r="F256" s="237" t="s">
        <v>1698</v>
      </c>
      <c r="G256" s="238" t="s">
        <v>614</v>
      </c>
      <c r="H256" s="239">
        <v>40.920000000000002</v>
      </c>
      <c r="I256" s="240"/>
      <c r="J256" s="239">
        <f>ROUND(I256*H256,1)</f>
        <v>0</v>
      </c>
      <c r="K256" s="237" t="s">
        <v>239</v>
      </c>
      <c r="L256" s="74"/>
      <c r="M256" s="241" t="s">
        <v>36</v>
      </c>
      <c r="N256" s="242" t="s">
        <v>50</v>
      </c>
      <c r="O256" s="49"/>
      <c r="P256" s="243">
        <f>O256*H256</f>
        <v>0</v>
      </c>
      <c r="Q256" s="243">
        <v>2.1600000000000001</v>
      </c>
      <c r="R256" s="243">
        <f>Q256*H256</f>
        <v>88.387200000000007</v>
      </c>
      <c r="S256" s="243">
        <v>0</v>
      </c>
      <c r="T256" s="244">
        <f>S256*H256</f>
        <v>0</v>
      </c>
      <c r="AR256" s="25" t="s">
        <v>179</v>
      </c>
      <c r="AT256" s="25" t="s">
        <v>165</v>
      </c>
      <c r="AU256" s="25" t="s">
        <v>89</v>
      </c>
      <c r="AY256" s="25" t="s">
        <v>162</v>
      </c>
      <c r="BE256" s="245">
        <f>IF(N256="základní",J256,0)</f>
        <v>0</v>
      </c>
      <c r="BF256" s="245">
        <f>IF(N256="snížená",J256,0)</f>
        <v>0</v>
      </c>
      <c r="BG256" s="245">
        <f>IF(N256="zákl. přenesená",J256,0)</f>
        <v>0</v>
      </c>
      <c r="BH256" s="245">
        <f>IF(N256="sníž. přenesená",J256,0)</f>
        <v>0</v>
      </c>
      <c r="BI256" s="245">
        <f>IF(N256="nulová",J256,0)</f>
        <v>0</v>
      </c>
      <c r="BJ256" s="25" t="s">
        <v>87</v>
      </c>
      <c r="BK256" s="245">
        <f>ROUND(I256*H256,1)</f>
        <v>0</v>
      </c>
      <c r="BL256" s="25" t="s">
        <v>179</v>
      </c>
      <c r="BM256" s="25" t="s">
        <v>1699</v>
      </c>
    </row>
    <row r="257" s="13" customFormat="1">
      <c r="B257" s="261"/>
      <c r="C257" s="262"/>
      <c r="D257" s="248" t="s">
        <v>171</v>
      </c>
      <c r="E257" s="263" t="s">
        <v>36</v>
      </c>
      <c r="F257" s="264" t="s">
        <v>1620</v>
      </c>
      <c r="G257" s="262"/>
      <c r="H257" s="263" t="s">
        <v>36</v>
      </c>
      <c r="I257" s="265"/>
      <c r="J257" s="262"/>
      <c r="K257" s="262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171</v>
      </c>
      <c r="AU257" s="270" t="s">
        <v>89</v>
      </c>
      <c r="AV257" s="13" t="s">
        <v>87</v>
      </c>
      <c r="AW257" s="13" t="s">
        <v>42</v>
      </c>
      <c r="AX257" s="13" t="s">
        <v>79</v>
      </c>
      <c r="AY257" s="270" t="s">
        <v>162</v>
      </c>
    </row>
    <row r="258" s="12" customFormat="1">
      <c r="B258" s="246"/>
      <c r="C258" s="247"/>
      <c r="D258" s="248" t="s">
        <v>171</v>
      </c>
      <c r="E258" s="249" t="s">
        <v>36</v>
      </c>
      <c r="F258" s="250" t="s">
        <v>1700</v>
      </c>
      <c r="G258" s="247"/>
      <c r="H258" s="251">
        <v>15.619999999999999</v>
      </c>
      <c r="I258" s="252"/>
      <c r="J258" s="247"/>
      <c r="K258" s="247"/>
      <c r="L258" s="253"/>
      <c r="M258" s="254"/>
      <c r="N258" s="255"/>
      <c r="O258" s="255"/>
      <c r="P258" s="255"/>
      <c r="Q258" s="255"/>
      <c r="R258" s="255"/>
      <c r="S258" s="255"/>
      <c r="T258" s="256"/>
      <c r="AT258" s="257" t="s">
        <v>171</v>
      </c>
      <c r="AU258" s="257" t="s">
        <v>89</v>
      </c>
      <c r="AV258" s="12" t="s">
        <v>89</v>
      </c>
      <c r="AW258" s="12" t="s">
        <v>42</v>
      </c>
      <c r="AX258" s="12" t="s">
        <v>79</v>
      </c>
      <c r="AY258" s="257" t="s">
        <v>162</v>
      </c>
    </row>
    <row r="259" s="13" customFormat="1">
      <c r="B259" s="261"/>
      <c r="C259" s="262"/>
      <c r="D259" s="248" t="s">
        <v>171</v>
      </c>
      <c r="E259" s="263" t="s">
        <v>36</v>
      </c>
      <c r="F259" s="264" t="s">
        <v>1598</v>
      </c>
      <c r="G259" s="262"/>
      <c r="H259" s="263" t="s">
        <v>36</v>
      </c>
      <c r="I259" s="265"/>
      <c r="J259" s="262"/>
      <c r="K259" s="262"/>
      <c r="L259" s="266"/>
      <c r="M259" s="267"/>
      <c r="N259" s="268"/>
      <c r="O259" s="268"/>
      <c r="P259" s="268"/>
      <c r="Q259" s="268"/>
      <c r="R259" s="268"/>
      <c r="S259" s="268"/>
      <c r="T259" s="269"/>
      <c r="AT259" s="270" t="s">
        <v>171</v>
      </c>
      <c r="AU259" s="270" t="s">
        <v>89</v>
      </c>
      <c r="AV259" s="13" t="s">
        <v>87</v>
      </c>
      <c r="AW259" s="13" t="s">
        <v>42</v>
      </c>
      <c r="AX259" s="13" t="s">
        <v>79</v>
      </c>
      <c r="AY259" s="270" t="s">
        <v>162</v>
      </c>
    </row>
    <row r="260" s="12" customFormat="1">
      <c r="B260" s="246"/>
      <c r="C260" s="247"/>
      <c r="D260" s="248" t="s">
        <v>171</v>
      </c>
      <c r="E260" s="249" t="s">
        <v>36</v>
      </c>
      <c r="F260" s="250" t="s">
        <v>1701</v>
      </c>
      <c r="G260" s="247"/>
      <c r="H260" s="251">
        <v>25.300000000000001</v>
      </c>
      <c r="I260" s="252"/>
      <c r="J260" s="247"/>
      <c r="K260" s="247"/>
      <c r="L260" s="253"/>
      <c r="M260" s="254"/>
      <c r="N260" s="255"/>
      <c r="O260" s="255"/>
      <c r="P260" s="255"/>
      <c r="Q260" s="255"/>
      <c r="R260" s="255"/>
      <c r="S260" s="255"/>
      <c r="T260" s="256"/>
      <c r="AT260" s="257" t="s">
        <v>171</v>
      </c>
      <c r="AU260" s="257" t="s">
        <v>89</v>
      </c>
      <c r="AV260" s="12" t="s">
        <v>89</v>
      </c>
      <c r="AW260" s="12" t="s">
        <v>42</v>
      </c>
      <c r="AX260" s="12" t="s">
        <v>79</v>
      </c>
      <c r="AY260" s="257" t="s">
        <v>162</v>
      </c>
    </row>
    <row r="261" s="14" customFormat="1">
      <c r="B261" s="283"/>
      <c r="C261" s="284"/>
      <c r="D261" s="248" t="s">
        <v>171</v>
      </c>
      <c r="E261" s="285" t="s">
        <v>36</v>
      </c>
      <c r="F261" s="286" t="s">
        <v>679</v>
      </c>
      <c r="G261" s="284"/>
      <c r="H261" s="287">
        <v>40.920000000000002</v>
      </c>
      <c r="I261" s="288"/>
      <c r="J261" s="284"/>
      <c r="K261" s="284"/>
      <c r="L261" s="289"/>
      <c r="M261" s="290"/>
      <c r="N261" s="291"/>
      <c r="O261" s="291"/>
      <c r="P261" s="291"/>
      <c r="Q261" s="291"/>
      <c r="R261" s="291"/>
      <c r="S261" s="291"/>
      <c r="T261" s="292"/>
      <c r="AT261" s="293" t="s">
        <v>171</v>
      </c>
      <c r="AU261" s="293" t="s">
        <v>89</v>
      </c>
      <c r="AV261" s="14" t="s">
        <v>179</v>
      </c>
      <c r="AW261" s="14" t="s">
        <v>42</v>
      </c>
      <c r="AX261" s="14" t="s">
        <v>87</v>
      </c>
      <c r="AY261" s="293" t="s">
        <v>162</v>
      </c>
    </row>
    <row r="262" s="1" customFormat="1" ht="25.5" customHeight="1">
      <c r="B262" s="48"/>
      <c r="C262" s="235" t="s">
        <v>370</v>
      </c>
      <c r="D262" s="235" t="s">
        <v>165</v>
      </c>
      <c r="E262" s="236" t="s">
        <v>1702</v>
      </c>
      <c r="F262" s="237" t="s">
        <v>1703</v>
      </c>
      <c r="G262" s="238" t="s">
        <v>614</v>
      </c>
      <c r="H262" s="239">
        <v>1.25</v>
      </c>
      <c r="I262" s="240"/>
      <c r="J262" s="239">
        <f>ROUND(I262*H262,1)</f>
        <v>0</v>
      </c>
      <c r="K262" s="237" t="s">
        <v>239</v>
      </c>
      <c r="L262" s="74"/>
      <c r="M262" s="241" t="s">
        <v>36</v>
      </c>
      <c r="N262" s="242" t="s">
        <v>50</v>
      </c>
      <c r="O262" s="49"/>
      <c r="P262" s="243">
        <f>O262*H262</f>
        <v>0</v>
      </c>
      <c r="Q262" s="243">
        <v>1.98</v>
      </c>
      <c r="R262" s="243">
        <f>Q262*H262</f>
        <v>2.4750000000000001</v>
      </c>
      <c r="S262" s="243">
        <v>0</v>
      </c>
      <c r="T262" s="244">
        <f>S262*H262</f>
        <v>0</v>
      </c>
      <c r="AR262" s="25" t="s">
        <v>179</v>
      </c>
      <c r="AT262" s="25" t="s">
        <v>165</v>
      </c>
      <c r="AU262" s="25" t="s">
        <v>89</v>
      </c>
      <c r="AY262" s="25" t="s">
        <v>162</v>
      </c>
      <c r="BE262" s="245">
        <f>IF(N262="základní",J262,0)</f>
        <v>0</v>
      </c>
      <c r="BF262" s="245">
        <f>IF(N262="snížená",J262,0)</f>
        <v>0</v>
      </c>
      <c r="BG262" s="245">
        <f>IF(N262="zákl. přenesená",J262,0)</f>
        <v>0</v>
      </c>
      <c r="BH262" s="245">
        <f>IF(N262="sníž. přenesená",J262,0)</f>
        <v>0</v>
      </c>
      <c r="BI262" s="245">
        <f>IF(N262="nulová",J262,0)</f>
        <v>0</v>
      </c>
      <c r="BJ262" s="25" t="s">
        <v>87</v>
      </c>
      <c r="BK262" s="245">
        <f>ROUND(I262*H262,1)</f>
        <v>0</v>
      </c>
      <c r="BL262" s="25" t="s">
        <v>179</v>
      </c>
      <c r="BM262" s="25" t="s">
        <v>1704</v>
      </c>
    </row>
    <row r="263" s="13" customFormat="1">
      <c r="B263" s="261"/>
      <c r="C263" s="262"/>
      <c r="D263" s="248" t="s">
        <v>171</v>
      </c>
      <c r="E263" s="263" t="s">
        <v>36</v>
      </c>
      <c r="F263" s="264" t="s">
        <v>1705</v>
      </c>
      <c r="G263" s="262"/>
      <c r="H263" s="263" t="s">
        <v>36</v>
      </c>
      <c r="I263" s="265"/>
      <c r="J263" s="262"/>
      <c r="K263" s="262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171</v>
      </c>
      <c r="AU263" s="270" t="s">
        <v>89</v>
      </c>
      <c r="AV263" s="13" t="s">
        <v>87</v>
      </c>
      <c r="AW263" s="13" t="s">
        <v>42</v>
      </c>
      <c r="AX263" s="13" t="s">
        <v>79</v>
      </c>
      <c r="AY263" s="270" t="s">
        <v>162</v>
      </c>
    </row>
    <row r="264" s="12" customFormat="1">
      <c r="B264" s="246"/>
      <c r="C264" s="247"/>
      <c r="D264" s="248" t="s">
        <v>171</v>
      </c>
      <c r="E264" s="249" t="s">
        <v>36</v>
      </c>
      <c r="F264" s="250" t="s">
        <v>1706</v>
      </c>
      <c r="G264" s="247"/>
      <c r="H264" s="251">
        <v>0.31</v>
      </c>
      <c r="I264" s="252"/>
      <c r="J264" s="247"/>
      <c r="K264" s="247"/>
      <c r="L264" s="253"/>
      <c r="M264" s="254"/>
      <c r="N264" s="255"/>
      <c r="O264" s="255"/>
      <c r="P264" s="255"/>
      <c r="Q264" s="255"/>
      <c r="R264" s="255"/>
      <c r="S264" s="255"/>
      <c r="T264" s="256"/>
      <c r="AT264" s="257" t="s">
        <v>171</v>
      </c>
      <c r="AU264" s="257" t="s">
        <v>89</v>
      </c>
      <c r="AV264" s="12" t="s">
        <v>89</v>
      </c>
      <c r="AW264" s="12" t="s">
        <v>42</v>
      </c>
      <c r="AX264" s="12" t="s">
        <v>79</v>
      </c>
      <c r="AY264" s="257" t="s">
        <v>162</v>
      </c>
    </row>
    <row r="265" s="12" customFormat="1">
      <c r="B265" s="246"/>
      <c r="C265" s="247"/>
      <c r="D265" s="248" t="s">
        <v>171</v>
      </c>
      <c r="E265" s="249" t="s">
        <v>36</v>
      </c>
      <c r="F265" s="250" t="s">
        <v>1707</v>
      </c>
      <c r="G265" s="247"/>
      <c r="H265" s="251">
        <v>0.93999999999999995</v>
      </c>
      <c r="I265" s="252"/>
      <c r="J265" s="247"/>
      <c r="K265" s="247"/>
      <c r="L265" s="253"/>
      <c r="M265" s="254"/>
      <c r="N265" s="255"/>
      <c r="O265" s="255"/>
      <c r="P265" s="255"/>
      <c r="Q265" s="255"/>
      <c r="R265" s="255"/>
      <c r="S265" s="255"/>
      <c r="T265" s="256"/>
      <c r="AT265" s="257" t="s">
        <v>171</v>
      </c>
      <c r="AU265" s="257" t="s">
        <v>89</v>
      </c>
      <c r="AV265" s="12" t="s">
        <v>89</v>
      </c>
      <c r="AW265" s="12" t="s">
        <v>42</v>
      </c>
      <c r="AX265" s="12" t="s">
        <v>79</v>
      </c>
      <c r="AY265" s="257" t="s">
        <v>162</v>
      </c>
    </row>
    <row r="266" s="14" customFormat="1">
      <c r="B266" s="283"/>
      <c r="C266" s="284"/>
      <c r="D266" s="248" t="s">
        <v>171</v>
      </c>
      <c r="E266" s="285" t="s">
        <v>36</v>
      </c>
      <c r="F266" s="286" t="s">
        <v>679</v>
      </c>
      <c r="G266" s="284"/>
      <c r="H266" s="287">
        <v>1.25</v>
      </c>
      <c r="I266" s="288"/>
      <c r="J266" s="284"/>
      <c r="K266" s="284"/>
      <c r="L266" s="289"/>
      <c r="M266" s="290"/>
      <c r="N266" s="291"/>
      <c r="O266" s="291"/>
      <c r="P266" s="291"/>
      <c r="Q266" s="291"/>
      <c r="R266" s="291"/>
      <c r="S266" s="291"/>
      <c r="T266" s="292"/>
      <c r="AT266" s="293" t="s">
        <v>171</v>
      </c>
      <c r="AU266" s="293" t="s">
        <v>89</v>
      </c>
      <c r="AV266" s="14" t="s">
        <v>179</v>
      </c>
      <c r="AW266" s="14" t="s">
        <v>42</v>
      </c>
      <c r="AX266" s="14" t="s">
        <v>87</v>
      </c>
      <c r="AY266" s="293" t="s">
        <v>162</v>
      </c>
    </row>
    <row r="267" s="1" customFormat="1" ht="25.5" customHeight="1">
      <c r="B267" s="48"/>
      <c r="C267" s="235" t="s">
        <v>253</v>
      </c>
      <c r="D267" s="235" t="s">
        <v>165</v>
      </c>
      <c r="E267" s="236" t="s">
        <v>1708</v>
      </c>
      <c r="F267" s="237" t="s">
        <v>1709</v>
      </c>
      <c r="G267" s="238" t="s">
        <v>614</v>
      </c>
      <c r="H267" s="239">
        <v>3.9100000000000001</v>
      </c>
      <c r="I267" s="240"/>
      <c r="J267" s="239">
        <f>ROUND(I267*H267,1)</f>
        <v>0</v>
      </c>
      <c r="K267" s="237" t="s">
        <v>239</v>
      </c>
      <c r="L267" s="74"/>
      <c r="M267" s="241" t="s">
        <v>36</v>
      </c>
      <c r="N267" s="242" t="s">
        <v>50</v>
      </c>
      <c r="O267" s="49"/>
      <c r="P267" s="243">
        <f>O267*H267</f>
        <v>0</v>
      </c>
      <c r="Q267" s="243">
        <v>2.2563399999999998</v>
      </c>
      <c r="R267" s="243">
        <f>Q267*H267</f>
        <v>8.8222893999999989</v>
      </c>
      <c r="S267" s="243">
        <v>0</v>
      </c>
      <c r="T267" s="244">
        <f>S267*H267</f>
        <v>0</v>
      </c>
      <c r="AR267" s="25" t="s">
        <v>179</v>
      </c>
      <c r="AT267" s="25" t="s">
        <v>165</v>
      </c>
      <c r="AU267" s="25" t="s">
        <v>89</v>
      </c>
      <c r="AY267" s="25" t="s">
        <v>162</v>
      </c>
      <c r="BE267" s="245">
        <f>IF(N267="základní",J267,0)</f>
        <v>0</v>
      </c>
      <c r="BF267" s="245">
        <f>IF(N267="snížená",J267,0)</f>
        <v>0</v>
      </c>
      <c r="BG267" s="245">
        <f>IF(N267="zákl. přenesená",J267,0)</f>
        <v>0</v>
      </c>
      <c r="BH267" s="245">
        <f>IF(N267="sníž. přenesená",J267,0)</f>
        <v>0</v>
      </c>
      <c r="BI267" s="245">
        <f>IF(N267="nulová",J267,0)</f>
        <v>0</v>
      </c>
      <c r="BJ267" s="25" t="s">
        <v>87</v>
      </c>
      <c r="BK267" s="245">
        <f>ROUND(I267*H267,1)</f>
        <v>0</v>
      </c>
      <c r="BL267" s="25" t="s">
        <v>179</v>
      </c>
      <c r="BM267" s="25" t="s">
        <v>1710</v>
      </c>
    </row>
    <row r="268" s="13" customFormat="1">
      <c r="B268" s="261"/>
      <c r="C268" s="262"/>
      <c r="D268" s="248" t="s">
        <v>171</v>
      </c>
      <c r="E268" s="263" t="s">
        <v>36</v>
      </c>
      <c r="F268" s="264" t="s">
        <v>1620</v>
      </c>
      <c r="G268" s="262"/>
      <c r="H268" s="263" t="s">
        <v>36</v>
      </c>
      <c r="I268" s="265"/>
      <c r="J268" s="262"/>
      <c r="K268" s="262"/>
      <c r="L268" s="266"/>
      <c r="M268" s="267"/>
      <c r="N268" s="268"/>
      <c r="O268" s="268"/>
      <c r="P268" s="268"/>
      <c r="Q268" s="268"/>
      <c r="R268" s="268"/>
      <c r="S268" s="268"/>
      <c r="T268" s="269"/>
      <c r="AT268" s="270" t="s">
        <v>171</v>
      </c>
      <c r="AU268" s="270" t="s">
        <v>89</v>
      </c>
      <c r="AV268" s="13" t="s">
        <v>87</v>
      </c>
      <c r="AW268" s="13" t="s">
        <v>42</v>
      </c>
      <c r="AX268" s="13" t="s">
        <v>79</v>
      </c>
      <c r="AY268" s="270" t="s">
        <v>162</v>
      </c>
    </row>
    <row r="269" s="12" customFormat="1">
      <c r="B269" s="246"/>
      <c r="C269" s="247"/>
      <c r="D269" s="248" t="s">
        <v>171</v>
      </c>
      <c r="E269" s="249" t="s">
        <v>36</v>
      </c>
      <c r="F269" s="250" t="s">
        <v>1711</v>
      </c>
      <c r="G269" s="247"/>
      <c r="H269" s="251">
        <v>3.9100000000000001</v>
      </c>
      <c r="I269" s="252"/>
      <c r="J269" s="247"/>
      <c r="K269" s="247"/>
      <c r="L269" s="253"/>
      <c r="M269" s="254"/>
      <c r="N269" s="255"/>
      <c r="O269" s="255"/>
      <c r="P269" s="255"/>
      <c r="Q269" s="255"/>
      <c r="R269" s="255"/>
      <c r="S269" s="255"/>
      <c r="T269" s="256"/>
      <c r="AT269" s="257" t="s">
        <v>171</v>
      </c>
      <c r="AU269" s="257" t="s">
        <v>89</v>
      </c>
      <c r="AV269" s="12" t="s">
        <v>89</v>
      </c>
      <c r="AW269" s="12" t="s">
        <v>42</v>
      </c>
      <c r="AX269" s="12" t="s">
        <v>79</v>
      </c>
      <c r="AY269" s="257" t="s">
        <v>162</v>
      </c>
    </row>
    <row r="270" s="14" customFormat="1">
      <c r="B270" s="283"/>
      <c r="C270" s="284"/>
      <c r="D270" s="248" t="s">
        <v>171</v>
      </c>
      <c r="E270" s="285" t="s">
        <v>36</v>
      </c>
      <c r="F270" s="286" t="s">
        <v>679</v>
      </c>
      <c r="G270" s="284"/>
      <c r="H270" s="287">
        <v>3.9100000000000001</v>
      </c>
      <c r="I270" s="288"/>
      <c r="J270" s="284"/>
      <c r="K270" s="284"/>
      <c r="L270" s="289"/>
      <c r="M270" s="290"/>
      <c r="N270" s="291"/>
      <c r="O270" s="291"/>
      <c r="P270" s="291"/>
      <c r="Q270" s="291"/>
      <c r="R270" s="291"/>
      <c r="S270" s="291"/>
      <c r="T270" s="292"/>
      <c r="AT270" s="293" t="s">
        <v>171</v>
      </c>
      <c r="AU270" s="293" t="s">
        <v>89</v>
      </c>
      <c r="AV270" s="14" t="s">
        <v>179</v>
      </c>
      <c r="AW270" s="14" t="s">
        <v>42</v>
      </c>
      <c r="AX270" s="14" t="s">
        <v>87</v>
      </c>
      <c r="AY270" s="293" t="s">
        <v>162</v>
      </c>
    </row>
    <row r="271" s="1" customFormat="1" ht="25.5" customHeight="1">
      <c r="B271" s="48"/>
      <c r="C271" s="235" t="s">
        <v>377</v>
      </c>
      <c r="D271" s="235" t="s">
        <v>165</v>
      </c>
      <c r="E271" s="236" t="s">
        <v>1712</v>
      </c>
      <c r="F271" s="237" t="s">
        <v>1713</v>
      </c>
      <c r="G271" s="238" t="s">
        <v>614</v>
      </c>
      <c r="H271" s="239">
        <v>5.4100000000000001</v>
      </c>
      <c r="I271" s="240"/>
      <c r="J271" s="239">
        <f>ROUND(I271*H271,1)</f>
        <v>0</v>
      </c>
      <c r="K271" s="237" t="s">
        <v>239</v>
      </c>
      <c r="L271" s="74"/>
      <c r="M271" s="241" t="s">
        <v>36</v>
      </c>
      <c r="N271" s="242" t="s">
        <v>50</v>
      </c>
      <c r="O271" s="49"/>
      <c r="P271" s="243">
        <f>O271*H271</f>
        <v>0</v>
      </c>
      <c r="Q271" s="243">
        <v>2.2563399999999998</v>
      </c>
      <c r="R271" s="243">
        <f>Q271*H271</f>
        <v>12.2067994</v>
      </c>
      <c r="S271" s="243">
        <v>0</v>
      </c>
      <c r="T271" s="244">
        <f>S271*H271</f>
        <v>0</v>
      </c>
      <c r="AR271" s="25" t="s">
        <v>179</v>
      </c>
      <c r="AT271" s="25" t="s">
        <v>165</v>
      </c>
      <c r="AU271" s="25" t="s">
        <v>89</v>
      </c>
      <c r="AY271" s="25" t="s">
        <v>162</v>
      </c>
      <c r="BE271" s="245">
        <f>IF(N271="základní",J271,0)</f>
        <v>0</v>
      </c>
      <c r="BF271" s="245">
        <f>IF(N271="snížená",J271,0)</f>
        <v>0</v>
      </c>
      <c r="BG271" s="245">
        <f>IF(N271="zákl. přenesená",J271,0)</f>
        <v>0</v>
      </c>
      <c r="BH271" s="245">
        <f>IF(N271="sníž. přenesená",J271,0)</f>
        <v>0</v>
      </c>
      <c r="BI271" s="245">
        <f>IF(N271="nulová",J271,0)</f>
        <v>0</v>
      </c>
      <c r="BJ271" s="25" t="s">
        <v>87</v>
      </c>
      <c r="BK271" s="245">
        <f>ROUND(I271*H271,1)</f>
        <v>0</v>
      </c>
      <c r="BL271" s="25" t="s">
        <v>179</v>
      </c>
      <c r="BM271" s="25" t="s">
        <v>1714</v>
      </c>
    </row>
    <row r="272" s="13" customFormat="1">
      <c r="B272" s="261"/>
      <c r="C272" s="262"/>
      <c r="D272" s="248" t="s">
        <v>171</v>
      </c>
      <c r="E272" s="263" t="s">
        <v>36</v>
      </c>
      <c r="F272" s="264" t="s">
        <v>1620</v>
      </c>
      <c r="G272" s="262"/>
      <c r="H272" s="263" t="s">
        <v>36</v>
      </c>
      <c r="I272" s="265"/>
      <c r="J272" s="262"/>
      <c r="K272" s="262"/>
      <c r="L272" s="266"/>
      <c r="M272" s="267"/>
      <c r="N272" s="268"/>
      <c r="O272" s="268"/>
      <c r="P272" s="268"/>
      <c r="Q272" s="268"/>
      <c r="R272" s="268"/>
      <c r="S272" s="268"/>
      <c r="T272" s="269"/>
      <c r="AT272" s="270" t="s">
        <v>171</v>
      </c>
      <c r="AU272" s="270" t="s">
        <v>89</v>
      </c>
      <c r="AV272" s="13" t="s">
        <v>87</v>
      </c>
      <c r="AW272" s="13" t="s">
        <v>42</v>
      </c>
      <c r="AX272" s="13" t="s">
        <v>79</v>
      </c>
      <c r="AY272" s="270" t="s">
        <v>162</v>
      </c>
    </row>
    <row r="273" s="12" customFormat="1">
      <c r="B273" s="246"/>
      <c r="C273" s="247"/>
      <c r="D273" s="248" t="s">
        <v>171</v>
      </c>
      <c r="E273" s="249" t="s">
        <v>36</v>
      </c>
      <c r="F273" s="250" t="s">
        <v>1715</v>
      </c>
      <c r="G273" s="247"/>
      <c r="H273" s="251">
        <v>2.6000000000000001</v>
      </c>
      <c r="I273" s="252"/>
      <c r="J273" s="247"/>
      <c r="K273" s="247"/>
      <c r="L273" s="253"/>
      <c r="M273" s="254"/>
      <c r="N273" s="255"/>
      <c r="O273" s="255"/>
      <c r="P273" s="255"/>
      <c r="Q273" s="255"/>
      <c r="R273" s="255"/>
      <c r="S273" s="255"/>
      <c r="T273" s="256"/>
      <c r="AT273" s="257" t="s">
        <v>171</v>
      </c>
      <c r="AU273" s="257" t="s">
        <v>89</v>
      </c>
      <c r="AV273" s="12" t="s">
        <v>89</v>
      </c>
      <c r="AW273" s="12" t="s">
        <v>42</v>
      </c>
      <c r="AX273" s="12" t="s">
        <v>79</v>
      </c>
      <c r="AY273" s="257" t="s">
        <v>162</v>
      </c>
    </row>
    <row r="274" s="13" customFormat="1">
      <c r="B274" s="261"/>
      <c r="C274" s="262"/>
      <c r="D274" s="248" t="s">
        <v>171</v>
      </c>
      <c r="E274" s="263" t="s">
        <v>36</v>
      </c>
      <c r="F274" s="264" t="s">
        <v>1598</v>
      </c>
      <c r="G274" s="262"/>
      <c r="H274" s="263" t="s">
        <v>36</v>
      </c>
      <c r="I274" s="265"/>
      <c r="J274" s="262"/>
      <c r="K274" s="262"/>
      <c r="L274" s="266"/>
      <c r="M274" s="267"/>
      <c r="N274" s="268"/>
      <c r="O274" s="268"/>
      <c r="P274" s="268"/>
      <c r="Q274" s="268"/>
      <c r="R274" s="268"/>
      <c r="S274" s="268"/>
      <c r="T274" s="269"/>
      <c r="AT274" s="270" t="s">
        <v>171</v>
      </c>
      <c r="AU274" s="270" t="s">
        <v>89</v>
      </c>
      <c r="AV274" s="13" t="s">
        <v>87</v>
      </c>
      <c r="AW274" s="13" t="s">
        <v>42</v>
      </c>
      <c r="AX274" s="13" t="s">
        <v>79</v>
      </c>
      <c r="AY274" s="270" t="s">
        <v>162</v>
      </c>
    </row>
    <row r="275" s="12" customFormat="1">
      <c r="B275" s="246"/>
      <c r="C275" s="247"/>
      <c r="D275" s="248" t="s">
        <v>171</v>
      </c>
      <c r="E275" s="249" t="s">
        <v>36</v>
      </c>
      <c r="F275" s="250" t="s">
        <v>1716</v>
      </c>
      <c r="G275" s="247"/>
      <c r="H275" s="251">
        <v>2.8100000000000001</v>
      </c>
      <c r="I275" s="252"/>
      <c r="J275" s="247"/>
      <c r="K275" s="247"/>
      <c r="L275" s="253"/>
      <c r="M275" s="254"/>
      <c r="N275" s="255"/>
      <c r="O275" s="255"/>
      <c r="P275" s="255"/>
      <c r="Q275" s="255"/>
      <c r="R275" s="255"/>
      <c r="S275" s="255"/>
      <c r="T275" s="256"/>
      <c r="AT275" s="257" t="s">
        <v>171</v>
      </c>
      <c r="AU275" s="257" t="s">
        <v>89</v>
      </c>
      <c r="AV275" s="12" t="s">
        <v>89</v>
      </c>
      <c r="AW275" s="12" t="s">
        <v>42</v>
      </c>
      <c r="AX275" s="12" t="s">
        <v>79</v>
      </c>
      <c r="AY275" s="257" t="s">
        <v>162</v>
      </c>
    </row>
    <row r="276" s="14" customFormat="1">
      <c r="B276" s="283"/>
      <c r="C276" s="284"/>
      <c r="D276" s="248" t="s">
        <v>171</v>
      </c>
      <c r="E276" s="285" t="s">
        <v>36</v>
      </c>
      <c r="F276" s="286" t="s">
        <v>679</v>
      </c>
      <c r="G276" s="284"/>
      <c r="H276" s="287">
        <v>5.4100000000000001</v>
      </c>
      <c r="I276" s="288"/>
      <c r="J276" s="284"/>
      <c r="K276" s="284"/>
      <c r="L276" s="289"/>
      <c r="M276" s="290"/>
      <c r="N276" s="291"/>
      <c r="O276" s="291"/>
      <c r="P276" s="291"/>
      <c r="Q276" s="291"/>
      <c r="R276" s="291"/>
      <c r="S276" s="291"/>
      <c r="T276" s="292"/>
      <c r="AT276" s="293" t="s">
        <v>171</v>
      </c>
      <c r="AU276" s="293" t="s">
        <v>89</v>
      </c>
      <c r="AV276" s="14" t="s">
        <v>179</v>
      </c>
      <c r="AW276" s="14" t="s">
        <v>42</v>
      </c>
      <c r="AX276" s="14" t="s">
        <v>87</v>
      </c>
      <c r="AY276" s="293" t="s">
        <v>162</v>
      </c>
    </row>
    <row r="277" s="1" customFormat="1" ht="25.5" customHeight="1">
      <c r="B277" s="48"/>
      <c r="C277" s="235" t="s">
        <v>381</v>
      </c>
      <c r="D277" s="235" t="s">
        <v>165</v>
      </c>
      <c r="E277" s="236" t="s">
        <v>1717</v>
      </c>
      <c r="F277" s="237" t="s">
        <v>1718</v>
      </c>
      <c r="G277" s="238" t="s">
        <v>614</v>
      </c>
      <c r="H277" s="239">
        <v>14.060000000000001</v>
      </c>
      <c r="I277" s="240"/>
      <c r="J277" s="239">
        <f>ROUND(I277*H277,1)</f>
        <v>0</v>
      </c>
      <c r="K277" s="237" t="s">
        <v>239</v>
      </c>
      <c r="L277" s="74"/>
      <c r="M277" s="241" t="s">
        <v>36</v>
      </c>
      <c r="N277" s="242" t="s">
        <v>50</v>
      </c>
      <c r="O277" s="49"/>
      <c r="P277" s="243">
        <f>O277*H277</f>
        <v>0</v>
      </c>
      <c r="Q277" s="243">
        <v>2.45329</v>
      </c>
      <c r="R277" s="243">
        <f>Q277*H277</f>
        <v>34.493257399999997</v>
      </c>
      <c r="S277" s="243">
        <v>0</v>
      </c>
      <c r="T277" s="244">
        <f>S277*H277</f>
        <v>0</v>
      </c>
      <c r="AR277" s="25" t="s">
        <v>179</v>
      </c>
      <c r="AT277" s="25" t="s">
        <v>165</v>
      </c>
      <c r="AU277" s="25" t="s">
        <v>89</v>
      </c>
      <c r="AY277" s="25" t="s">
        <v>162</v>
      </c>
      <c r="BE277" s="245">
        <f>IF(N277="základní",J277,0)</f>
        <v>0</v>
      </c>
      <c r="BF277" s="245">
        <f>IF(N277="snížená",J277,0)</f>
        <v>0</v>
      </c>
      <c r="BG277" s="245">
        <f>IF(N277="zákl. přenesená",J277,0)</f>
        <v>0</v>
      </c>
      <c r="BH277" s="245">
        <f>IF(N277="sníž. přenesená",J277,0)</f>
        <v>0</v>
      </c>
      <c r="BI277" s="245">
        <f>IF(N277="nulová",J277,0)</f>
        <v>0</v>
      </c>
      <c r="BJ277" s="25" t="s">
        <v>87</v>
      </c>
      <c r="BK277" s="245">
        <f>ROUND(I277*H277,1)</f>
        <v>0</v>
      </c>
      <c r="BL277" s="25" t="s">
        <v>179</v>
      </c>
      <c r="BM277" s="25" t="s">
        <v>1719</v>
      </c>
    </row>
    <row r="278" s="13" customFormat="1">
      <c r="B278" s="261"/>
      <c r="C278" s="262"/>
      <c r="D278" s="248" t="s">
        <v>171</v>
      </c>
      <c r="E278" s="263" t="s">
        <v>36</v>
      </c>
      <c r="F278" s="264" t="s">
        <v>1598</v>
      </c>
      <c r="G278" s="262"/>
      <c r="H278" s="263" t="s">
        <v>36</v>
      </c>
      <c r="I278" s="265"/>
      <c r="J278" s="262"/>
      <c r="K278" s="262"/>
      <c r="L278" s="266"/>
      <c r="M278" s="267"/>
      <c r="N278" s="268"/>
      <c r="O278" s="268"/>
      <c r="P278" s="268"/>
      <c r="Q278" s="268"/>
      <c r="R278" s="268"/>
      <c r="S278" s="268"/>
      <c r="T278" s="269"/>
      <c r="AT278" s="270" t="s">
        <v>171</v>
      </c>
      <c r="AU278" s="270" t="s">
        <v>89</v>
      </c>
      <c r="AV278" s="13" t="s">
        <v>87</v>
      </c>
      <c r="AW278" s="13" t="s">
        <v>42</v>
      </c>
      <c r="AX278" s="13" t="s">
        <v>79</v>
      </c>
      <c r="AY278" s="270" t="s">
        <v>162</v>
      </c>
    </row>
    <row r="279" s="12" customFormat="1">
      <c r="B279" s="246"/>
      <c r="C279" s="247"/>
      <c r="D279" s="248" t="s">
        <v>171</v>
      </c>
      <c r="E279" s="249" t="s">
        <v>36</v>
      </c>
      <c r="F279" s="250" t="s">
        <v>1720</v>
      </c>
      <c r="G279" s="247"/>
      <c r="H279" s="251">
        <v>14.060000000000001</v>
      </c>
      <c r="I279" s="252"/>
      <c r="J279" s="247"/>
      <c r="K279" s="247"/>
      <c r="L279" s="253"/>
      <c r="M279" s="254"/>
      <c r="N279" s="255"/>
      <c r="O279" s="255"/>
      <c r="P279" s="255"/>
      <c r="Q279" s="255"/>
      <c r="R279" s="255"/>
      <c r="S279" s="255"/>
      <c r="T279" s="256"/>
      <c r="AT279" s="257" t="s">
        <v>171</v>
      </c>
      <c r="AU279" s="257" t="s">
        <v>89</v>
      </c>
      <c r="AV279" s="12" t="s">
        <v>89</v>
      </c>
      <c r="AW279" s="12" t="s">
        <v>42</v>
      </c>
      <c r="AX279" s="12" t="s">
        <v>79</v>
      </c>
      <c r="AY279" s="257" t="s">
        <v>162</v>
      </c>
    </row>
    <row r="280" s="14" customFormat="1">
      <c r="B280" s="283"/>
      <c r="C280" s="284"/>
      <c r="D280" s="248" t="s">
        <v>171</v>
      </c>
      <c r="E280" s="285" t="s">
        <v>36</v>
      </c>
      <c r="F280" s="286" t="s">
        <v>679</v>
      </c>
      <c r="G280" s="284"/>
      <c r="H280" s="287">
        <v>14.060000000000001</v>
      </c>
      <c r="I280" s="288"/>
      <c r="J280" s="284"/>
      <c r="K280" s="284"/>
      <c r="L280" s="289"/>
      <c r="M280" s="290"/>
      <c r="N280" s="291"/>
      <c r="O280" s="291"/>
      <c r="P280" s="291"/>
      <c r="Q280" s="291"/>
      <c r="R280" s="291"/>
      <c r="S280" s="291"/>
      <c r="T280" s="292"/>
      <c r="AT280" s="293" t="s">
        <v>171</v>
      </c>
      <c r="AU280" s="293" t="s">
        <v>89</v>
      </c>
      <c r="AV280" s="14" t="s">
        <v>179</v>
      </c>
      <c r="AW280" s="14" t="s">
        <v>42</v>
      </c>
      <c r="AX280" s="14" t="s">
        <v>87</v>
      </c>
      <c r="AY280" s="293" t="s">
        <v>162</v>
      </c>
    </row>
    <row r="281" s="1" customFormat="1" ht="16.5" customHeight="1">
      <c r="B281" s="48"/>
      <c r="C281" s="235" t="s">
        <v>385</v>
      </c>
      <c r="D281" s="235" t="s">
        <v>165</v>
      </c>
      <c r="E281" s="236" t="s">
        <v>1721</v>
      </c>
      <c r="F281" s="237" t="s">
        <v>1722</v>
      </c>
      <c r="G281" s="238" t="s">
        <v>845</v>
      </c>
      <c r="H281" s="239">
        <v>1.22</v>
      </c>
      <c r="I281" s="240"/>
      <c r="J281" s="239">
        <f>ROUND(I281*H281,1)</f>
        <v>0</v>
      </c>
      <c r="K281" s="237" t="s">
        <v>239</v>
      </c>
      <c r="L281" s="74"/>
      <c r="M281" s="241" t="s">
        <v>36</v>
      </c>
      <c r="N281" s="242" t="s">
        <v>50</v>
      </c>
      <c r="O281" s="49"/>
      <c r="P281" s="243">
        <f>O281*H281</f>
        <v>0</v>
      </c>
      <c r="Q281" s="243">
        <v>1.06277</v>
      </c>
      <c r="R281" s="243">
        <f>Q281*H281</f>
        <v>1.2965793999999999</v>
      </c>
      <c r="S281" s="243">
        <v>0</v>
      </c>
      <c r="T281" s="244">
        <f>S281*H281</f>
        <v>0</v>
      </c>
      <c r="AR281" s="25" t="s">
        <v>179</v>
      </c>
      <c r="AT281" s="25" t="s">
        <v>165</v>
      </c>
      <c r="AU281" s="25" t="s">
        <v>89</v>
      </c>
      <c r="AY281" s="25" t="s">
        <v>162</v>
      </c>
      <c r="BE281" s="245">
        <f>IF(N281="základní",J281,0)</f>
        <v>0</v>
      </c>
      <c r="BF281" s="245">
        <f>IF(N281="snížená",J281,0)</f>
        <v>0</v>
      </c>
      <c r="BG281" s="245">
        <f>IF(N281="zákl. přenesená",J281,0)</f>
        <v>0</v>
      </c>
      <c r="BH281" s="245">
        <f>IF(N281="sníž. přenesená",J281,0)</f>
        <v>0</v>
      </c>
      <c r="BI281" s="245">
        <f>IF(N281="nulová",J281,0)</f>
        <v>0</v>
      </c>
      <c r="BJ281" s="25" t="s">
        <v>87</v>
      </c>
      <c r="BK281" s="245">
        <f>ROUND(I281*H281,1)</f>
        <v>0</v>
      </c>
      <c r="BL281" s="25" t="s">
        <v>179</v>
      </c>
      <c r="BM281" s="25" t="s">
        <v>1723</v>
      </c>
    </row>
    <row r="282" s="13" customFormat="1">
      <c r="B282" s="261"/>
      <c r="C282" s="262"/>
      <c r="D282" s="248" t="s">
        <v>171</v>
      </c>
      <c r="E282" s="263" t="s">
        <v>36</v>
      </c>
      <c r="F282" s="264" t="s">
        <v>1620</v>
      </c>
      <c r="G282" s="262"/>
      <c r="H282" s="263" t="s">
        <v>36</v>
      </c>
      <c r="I282" s="265"/>
      <c r="J282" s="262"/>
      <c r="K282" s="262"/>
      <c r="L282" s="266"/>
      <c r="M282" s="267"/>
      <c r="N282" s="268"/>
      <c r="O282" s="268"/>
      <c r="P282" s="268"/>
      <c r="Q282" s="268"/>
      <c r="R282" s="268"/>
      <c r="S282" s="268"/>
      <c r="T282" s="269"/>
      <c r="AT282" s="270" t="s">
        <v>171</v>
      </c>
      <c r="AU282" s="270" t="s">
        <v>89</v>
      </c>
      <c r="AV282" s="13" t="s">
        <v>87</v>
      </c>
      <c r="AW282" s="13" t="s">
        <v>42</v>
      </c>
      <c r="AX282" s="13" t="s">
        <v>79</v>
      </c>
      <c r="AY282" s="270" t="s">
        <v>162</v>
      </c>
    </row>
    <row r="283" s="12" customFormat="1">
      <c r="B283" s="246"/>
      <c r="C283" s="247"/>
      <c r="D283" s="248" t="s">
        <v>171</v>
      </c>
      <c r="E283" s="249" t="s">
        <v>36</v>
      </c>
      <c r="F283" s="250" t="s">
        <v>1724</v>
      </c>
      <c r="G283" s="247"/>
      <c r="H283" s="251">
        <v>0.14000000000000001</v>
      </c>
      <c r="I283" s="252"/>
      <c r="J283" s="247"/>
      <c r="K283" s="247"/>
      <c r="L283" s="253"/>
      <c r="M283" s="254"/>
      <c r="N283" s="255"/>
      <c r="O283" s="255"/>
      <c r="P283" s="255"/>
      <c r="Q283" s="255"/>
      <c r="R283" s="255"/>
      <c r="S283" s="255"/>
      <c r="T283" s="256"/>
      <c r="AT283" s="257" t="s">
        <v>171</v>
      </c>
      <c r="AU283" s="257" t="s">
        <v>89</v>
      </c>
      <c r="AV283" s="12" t="s">
        <v>89</v>
      </c>
      <c r="AW283" s="12" t="s">
        <v>42</v>
      </c>
      <c r="AX283" s="12" t="s">
        <v>79</v>
      </c>
      <c r="AY283" s="257" t="s">
        <v>162</v>
      </c>
    </row>
    <row r="284" s="13" customFormat="1">
      <c r="B284" s="261"/>
      <c r="C284" s="262"/>
      <c r="D284" s="248" t="s">
        <v>171</v>
      </c>
      <c r="E284" s="263" t="s">
        <v>36</v>
      </c>
      <c r="F284" s="264" t="s">
        <v>1598</v>
      </c>
      <c r="G284" s="262"/>
      <c r="H284" s="263" t="s">
        <v>36</v>
      </c>
      <c r="I284" s="265"/>
      <c r="J284" s="262"/>
      <c r="K284" s="262"/>
      <c r="L284" s="266"/>
      <c r="M284" s="267"/>
      <c r="N284" s="268"/>
      <c r="O284" s="268"/>
      <c r="P284" s="268"/>
      <c r="Q284" s="268"/>
      <c r="R284" s="268"/>
      <c r="S284" s="268"/>
      <c r="T284" s="269"/>
      <c r="AT284" s="270" t="s">
        <v>171</v>
      </c>
      <c r="AU284" s="270" t="s">
        <v>89</v>
      </c>
      <c r="AV284" s="13" t="s">
        <v>87</v>
      </c>
      <c r="AW284" s="13" t="s">
        <v>42</v>
      </c>
      <c r="AX284" s="13" t="s">
        <v>79</v>
      </c>
      <c r="AY284" s="270" t="s">
        <v>162</v>
      </c>
    </row>
    <row r="285" s="12" customFormat="1">
      <c r="B285" s="246"/>
      <c r="C285" s="247"/>
      <c r="D285" s="248" t="s">
        <v>171</v>
      </c>
      <c r="E285" s="249" t="s">
        <v>36</v>
      </c>
      <c r="F285" s="250" t="s">
        <v>1725</v>
      </c>
      <c r="G285" s="247"/>
      <c r="H285" s="251">
        <v>0.29999999999999999</v>
      </c>
      <c r="I285" s="252"/>
      <c r="J285" s="247"/>
      <c r="K285" s="247"/>
      <c r="L285" s="253"/>
      <c r="M285" s="254"/>
      <c r="N285" s="255"/>
      <c r="O285" s="255"/>
      <c r="P285" s="255"/>
      <c r="Q285" s="255"/>
      <c r="R285" s="255"/>
      <c r="S285" s="255"/>
      <c r="T285" s="256"/>
      <c r="AT285" s="257" t="s">
        <v>171</v>
      </c>
      <c r="AU285" s="257" t="s">
        <v>89</v>
      </c>
      <c r="AV285" s="12" t="s">
        <v>89</v>
      </c>
      <c r="AW285" s="12" t="s">
        <v>42</v>
      </c>
      <c r="AX285" s="12" t="s">
        <v>79</v>
      </c>
      <c r="AY285" s="257" t="s">
        <v>162</v>
      </c>
    </row>
    <row r="286" s="12" customFormat="1">
      <c r="B286" s="246"/>
      <c r="C286" s="247"/>
      <c r="D286" s="248" t="s">
        <v>171</v>
      </c>
      <c r="E286" s="249" t="s">
        <v>36</v>
      </c>
      <c r="F286" s="250" t="s">
        <v>1726</v>
      </c>
      <c r="G286" s="247"/>
      <c r="H286" s="251">
        <v>0.68999999999999995</v>
      </c>
      <c r="I286" s="252"/>
      <c r="J286" s="247"/>
      <c r="K286" s="247"/>
      <c r="L286" s="253"/>
      <c r="M286" s="254"/>
      <c r="N286" s="255"/>
      <c r="O286" s="255"/>
      <c r="P286" s="255"/>
      <c r="Q286" s="255"/>
      <c r="R286" s="255"/>
      <c r="S286" s="255"/>
      <c r="T286" s="256"/>
      <c r="AT286" s="257" t="s">
        <v>171</v>
      </c>
      <c r="AU286" s="257" t="s">
        <v>89</v>
      </c>
      <c r="AV286" s="12" t="s">
        <v>89</v>
      </c>
      <c r="AW286" s="12" t="s">
        <v>42</v>
      </c>
      <c r="AX286" s="12" t="s">
        <v>79</v>
      </c>
      <c r="AY286" s="257" t="s">
        <v>162</v>
      </c>
    </row>
    <row r="287" s="14" customFormat="1">
      <c r="B287" s="283"/>
      <c r="C287" s="284"/>
      <c r="D287" s="248" t="s">
        <v>171</v>
      </c>
      <c r="E287" s="285" t="s">
        <v>36</v>
      </c>
      <c r="F287" s="286" t="s">
        <v>679</v>
      </c>
      <c r="G287" s="284"/>
      <c r="H287" s="287">
        <v>1.1299999999999999</v>
      </c>
      <c r="I287" s="288"/>
      <c r="J287" s="284"/>
      <c r="K287" s="284"/>
      <c r="L287" s="289"/>
      <c r="M287" s="290"/>
      <c r="N287" s="291"/>
      <c r="O287" s="291"/>
      <c r="P287" s="291"/>
      <c r="Q287" s="291"/>
      <c r="R287" s="291"/>
      <c r="S287" s="291"/>
      <c r="T287" s="292"/>
      <c r="AT287" s="293" t="s">
        <v>171</v>
      </c>
      <c r="AU287" s="293" t="s">
        <v>89</v>
      </c>
      <c r="AV287" s="14" t="s">
        <v>179</v>
      </c>
      <c r="AW287" s="14" t="s">
        <v>42</v>
      </c>
      <c r="AX287" s="14" t="s">
        <v>87</v>
      </c>
      <c r="AY287" s="293" t="s">
        <v>162</v>
      </c>
    </row>
    <row r="288" s="12" customFormat="1">
      <c r="B288" s="246"/>
      <c r="C288" s="247"/>
      <c r="D288" s="248" t="s">
        <v>171</v>
      </c>
      <c r="E288" s="247"/>
      <c r="F288" s="250" t="s">
        <v>1727</v>
      </c>
      <c r="G288" s="247"/>
      <c r="H288" s="251">
        <v>1.22</v>
      </c>
      <c r="I288" s="252"/>
      <c r="J288" s="247"/>
      <c r="K288" s="247"/>
      <c r="L288" s="253"/>
      <c r="M288" s="254"/>
      <c r="N288" s="255"/>
      <c r="O288" s="255"/>
      <c r="P288" s="255"/>
      <c r="Q288" s="255"/>
      <c r="R288" s="255"/>
      <c r="S288" s="255"/>
      <c r="T288" s="256"/>
      <c r="AT288" s="257" t="s">
        <v>171</v>
      </c>
      <c r="AU288" s="257" t="s">
        <v>89</v>
      </c>
      <c r="AV288" s="12" t="s">
        <v>89</v>
      </c>
      <c r="AW288" s="12" t="s">
        <v>6</v>
      </c>
      <c r="AX288" s="12" t="s">
        <v>87</v>
      </c>
      <c r="AY288" s="257" t="s">
        <v>162</v>
      </c>
    </row>
    <row r="289" s="1" customFormat="1" ht="25.5" customHeight="1">
      <c r="B289" s="48"/>
      <c r="C289" s="235" t="s">
        <v>389</v>
      </c>
      <c r="D289" s="235" t="s">
        <v>165</v>
      </c>
      <c r="E289" s="236" t="s">
        <v>1728</v>
      </c>
      <c r="F289" s="237" t="s">
        <v>1729</v>
      </c>
      <c r="G289" s="238" t="s">
        <v>614</v>
      </c>
      <c r="H289" s="239">
        <v>16.800000000000001</v>
      </c>
      <c r="I289" s="240"/>
      <c r="J289" s="239">
        <f>ROUND(I289*H289,1)</f>
        <v>0</v>
      </c>
      <c r="K289" s="237" t="s">
        <v>239</v>
      </c>
      <c r="L289" s="74"/>
      <c r="M289" s="241" t="s">
        <v>36</v>
      </c>
      <c r="N289" s="242" t="s">
        <v>50</v>
      </c>
      <c r="O289" s="49"/>
      <c r="P289" s="243">
        <f>O289*H289</f>
        <v>0</v>
      </c>
      <c r="Q289" s="243">
        <v>2.2563399999999998</v>
      </c>
      <c r="R289" s="243">
        <f>Q289*H289</f>
        <v>37.906511999999999</v>
      </c>
      <c r="S289" s="243">
        <v>0</v>
      </c>
      <c r="T289" s="244">
        <f>S289*H289</f>
        <v>0</v>
      </c>
      <c r="AR289" s="25" t="s">
        <v>179</v>
      </c>
      <c r="AT289" s="25" t="s">
        <v>165</v>
      </c>
      <c r="AU289" s="25" t="s">
        <v>89</v>
      </c>
      <c r="AY289" s="25" t="s">
        <v>162</v>
      </c>
      <c r="BE289" s="245">
        <f>IF(N289="základní",J289,0)</f>
        <v>0</v>
      </c>
      <c r="BF289" s="245">
        <f>IF(N289="snížená",J289,0)</f>
        <v>0</v>
      </c>
      <c r="BG289" s="245">
        <f>IF(N289="zákl. přenesená",J289,0)</f>
        <v>0</v>
      </c>
      <c r="BH289" s="245">
        <f>IF(N289="sníž. přenesená",J289,0)</f>
        <v>0</v>
      </c>
      <c r="BI289" s="245">
        <f>IF(N289="nulová",J289,0)</f>
        <v>0</v>
      </c>
      <c r="BJ289" s="25" t="s">
        <v>87</v>
      </c>
      <c r="BK289" s="245">
        <f>ROUND(I289*H289,1)</f>
        <v>0</v>
      </c>
      <c r="BL289" s="25" t="s">
        <v>179</v>
      </c>
      <c r="BM289" s="25" t="s">
        <v>1730</v>
      </c>
    </row>
    <row r="290" s="13" customFormat="1">
      <c r="B290" s="261"/>
      <c r="C290" s="262"/>
      <c r="D290" s="248" t="s">
        <v>171</v>
      </c>
      <c r="E290" s="263" t="s">
        <v>36</v>
      </c>
      <c r="F290" s="264" t="s">
        <v>1705</v>
      </c>
      <c r="G290" s="262"/>
      <c r="H290" s="263" t="s">
        <v>36</v>
      </c>
      <c r="I290" s="265"/>
      <c r="J290" s="262"/>
      <c r="K290" s="262"/>
      <c r="L290" s="266"/>
      <c r="M290" s="267"/>
      <c r="N290" s="268"/>
      <c r="O290" s="268"/>
      <c r="P290" s="268"/>
      <c r="Q290" s="268"/>
      <c r="R290" s="268"/>
      <c r="S290" s="268"/>
      <c r="T290" s="269"/>
      <c r="AT290" s="270" t="s">
        <v>171</v>
      </c>
      <c r="AU290" s="270" t="s">
        <v>89</v>
      </c>
      <c r="AV290" s="13" t="s">
        <v>87</v>
      </c>
      <c r="AW290" s="13" t="s">
        <v>42</v>
      </c>
      <c r="AX290" s="13" t="s">
        <v>79</v>
      </c>
      <c r="AY290" s="270" t="s">
        <v>162</v>
      </c>
    </row>
    <row r="291" s="12" customFormat="1">
      <c r="B291" s="246"/>
      <c r="C291" s="247"/>
      <c r="D291" s="248" t="s">
        <v>171</v>
      </c>
      <c r="E291" s="249" t="s">
        <v>36</v>
      </c>
      <c r="F291" s="250" t="s">
        <v>1731</v>
      </c>
      <c r="G291" s="247"/>
      <c r="H291" s="251">
        <v>3.7200000000000002</v>
      </c>
      <c r="I291" s="252"/>
      <c r="J291" s="247"/>
      <c r="K291" s="247"/>
      <c r="L291" s="253"/>
      <c r="M291" s="254"/>
      <c r="N291" s="255"/>
      <c r="O291" s="255"/>
      <c r="P291" s="255"/>
      <c r="Q291" s="255"/>
      <c r="R291" s="255"/>
      <c r="S291" s="255"/>
      <c r="T291" s="256"/>
      <c r="AT291" s="257" t="s">
        <v>171</v>
      </c>
      <c r="AU291" s="257" t="s">
        <v>89</v>
      </c>
      <c r="AV291" s="12" t="s">
        <v>89</v>
      </c>
      <c r="AW291" s="12" t="s">
        <v>42</v>
      </c>
      <c r="AX291" s="12" t="s">
        <v>79</v>
      </c>
      <c r="AY291" s="257" t="s">
        <v>162</v>
      </c>
    </row>
    <row r="292" s="12" customFormat="1">
      <c r="B292" s="246"/>
      <c r="C292" s="247"/>
      <c r="D292" s="248" t="s">
        <v>171</v>
      </c>
      <c r="E292" s="249" t="s">
        <v>36</v>
      </c>
      <c r="F292" s="250" t="s">
        <v>1732</v>
      </c>
      <c r="G292" s="247"/>
      <c r="H292" s="251">
        <v>11.279999999999999</v>
      </c>
      <c r="I292" s="252"/>
      <c r="J292" s="247"/>
      <c r="K292" s="247"/>
      <c r="L292" s="253"/>
      <c r="M292" s="254"/>
      <c r="N292" s="255"/>
      <c r="O292" s="255"/>
      <c r="P292" s="255"/>
      <c r="Q292" s="255"/>
      <c r="R292" s="255"/>
      <c r="S292" s="255"/>
      <c r="T292" s="256"/>
      <c r="AT292" s="257" t="s">
        <v>171</v>
      </c>
      <c r="AU292" s="257" t="s">
        <v>89</v>
      </c>
      <c r="AV292" s="12" t="s">
        <v>89</v>
      </c>
      <c r="AW292" s="12" t="s">
        <v>42</v>
      </c>
      <c r="AX292" s="12" t="s">
        <v>79</v>
      </c>
      <c r="AY292" s="257" t="s">
        <v>162</v>
      </c>
    </row>
    <row r="293" s="12" customFormat="1">
      <c r="B293" s="246"/>
      <c r="C293" s="247"/>
      <c r="D293" s="248" t="s">
        <v>171</v>
      </c>
      <c r="E293" s="249" t="s">
        <v>36</v>
      </c>
      <c r="F293" s="250" t="s">
        <v>1733</v>
      </c>
      <c r="G293" s="247"/>
      <c r="H293" s="251">
        <v>1.8</v>
      </c>
      <c r="I293" s="252"/>
      <c r="J293" s="247"/>
      <c r="K293" s="247"/>
      <c r="L293" s="253"/>
      <c r="M293" s="254"/>
      <c r="N293" s="255"/>
      <c r="O293" s="255"/>
      <c r="P293" s="255"/>
      <c r="Q293" s="255"/>
      <c r="R293" s="255"/>
      <c r="S293" s="255"/>
      <c r="T293" s="256"/>
      <c r="AT293" s="257" t="s">
        <v>171</v>
      </c>
      <c r="AU293" s="257" t="s">
        <v>89</v>
      </c>
      <c r="AV293" s="12" t="s">
        <v>89</v>
      </c>
      <c r="AW293" s="12" t="s">
        <v>42</v>
      </c>
      <c r="AX293" s="12" t="s">
        <v>79</v>
      </c>
      <c r="AY293" s="257" t="s">
        <v>162</v>
      </c>
    </row>
    <row r="294" s="14" customFormat="1">
      <c r="B294" s="283"/>
      <c r="C294" s="284"/>
      <c r="D294" s="248" t="s">
        <v>171</v>
      </c>
      <c r="E294" s="285" t="s">
        <v>36</v>
      </c>
      <c r="F294" s="286" t="s">
        <v>679</v>
      </c>
      <c r="G294" s="284"/>
      <c r="H294" s="287">
        <v>16.800000000000001</v>
      </c>
      <c r="I294" s="288"/>
      <c r="J294" s="284"/>
      <c r="K294" s="284"/>
      <c r="L294" s="289"/>
      <c r="M294" s="290"/>
      <c r="N294" s="291"/>
      <c r="O294" s="291"/>
      <c r="P294" s="291"/>
      <c r="Q294" s="291"/>
      <c r="R294" s="291"/>
      <c r="S294" s="291"/>
      <c r="T294" s="292"/>
      <c r="AT294" s="293" t="s">
        <v>171</v>
      </c>
      <c r="AU294" s="293" t="s">
        <v>89</v>
      </c>
      <c r="AV294" s="14" t="s">
        <v>179</v>
      </c>
      <c r="AW294" s="14" t="s">
        <v>42</v>
      </c>
      <c r="AX294" s="14" t="s">
        <v>87</v>
      </c>
      <c r="AY294" s="293" t="s">
        <v>162</v>
      </c>
    </row>
    <row r="295" s="1" customFormat="1" ht="16.5" customHeight="1">
      <c r="B295" s="48"/>
      <c r="C295" s="235" t="s">
        <v>393</v>
      </c>
      <c r="D295" s="235" t="s">
        <v>165</v>
      </c>
      <c r="E295" s="236" t="s">
        <v>1734</v>
      </c>
      <c r="F295" s="237" t="s">
        <v>1735</v>
      </c>
      <c r="G295" s="238" t="s">
        <v>648</v>
      </c>
      <c r="H295" s="239">
        <v>47.5</v>
      </c>
      <c r="I295" s="240"/>
      <c r="J295" s="239">
        <f>ROUND(I295*H295,1)</f>
        <v>0</v>
      </c>
      <c r="K295" s="237" t="s">
        <v>239</v>
      </c>
      <c r="L295" s="74"/>
      <c r="M295" s="241" t="s">
        <v>36</v>
      </c>
      <c r="N295" s="242" t="s">
        <v>50</v>
      </c>
      <c r="O295" s="49"/>
      <c r="P295" s="243">
        <f>O295*H295</f>
        <v>0</v>
      </c>
      <c r="Q295" s="243">
        <v>0.0026900000000000001</v>
      </c>
      <c r="R295" s="243">
        <f>Q295*H295</f>
        <v>0.127775</v>
      </c>
      <c r="S295" s="243">
        <v>0</v>
      </c>
      <c r="T295" s="244">
        <f>S295*H295</f>
        <v>0</v>
      </c>
      <c r="AR295" s="25" t="s">
        <v>179</v>
      </c>
      <c r="AT295" s="25" t="s">
        <v>165</v>
      </c>
      <c r="AU295" s="25" t="s">
        <v>89</v>
      </c>
      <c r="AY295" s="25" t="s">
        <v>162</v>
      </c>
      <c r="BE295" s="245">
        <f>IF(N295="základní",J295,0)</f>
        <v>0</v>
      </c>
      <c r="BF295" s="245">
        <f>IF(N295="snížená",J295,0)</f>
        <v>0</v>
      </c>
      <c r="BG295" s="245">
        <f>IF(N295="zákl. přenesená",J295,0)</f>
        <v>0</v>
      </c>
      <c r="BH295" s="245">
        <f>IF(N295="sníž. přenesená",J295,0)</f>
        <v>0</v>
      </c>
      <c r="BI295" s="245">
        <f>IF(N295="nulová",J295,0)</f>
        <v>0</v>
      </c>
      <c r="BJ295" s="25" t="s">
        <v>87</v>
      </c>
      <c r="BK295" s="245">
        <f>ROUND(I295*H295,1)</f>
        <v>0</v>
      </c>
      <c r="BL295" s="25" t="s">
        <v>179</v>
      </c>
      <c r="BM295" s="25" t="s">
        <v>1736</v>
      </c>
    </row>
    <row r="296" s="13" customFormat="1">
      <c r="B296" s="261"/>
      <c r="C296" s="262"/>
      <c r="D296" s="248" t="s">
        <v>171</v>
      </c>
      <c r="E296" s="263" t="s">
        <v>36</v>
      </c>
      <c r="F296" s="264" t="s">
        <v>1705</v>
      </c>
      <c r="G296" s="262"/>
      <c r="H296" s="263" t="s">
        <v>36</v>
      </c>
      <c r="I296" s="265"/>
      <c r="J296" s="262"/>
      <c r="K296" s="262"/>
      <c r="L296" s="266"/>
      <c r="M296" s="267"/>
      <c r="N296" s="268"/>
      <c r="O296" s="268"/>
      <c r="P296" s="268"/>
      <c r="Q296" s="268"/>
      <c r="R296" s="268"/>
      <c r="S296" s="268"/>
      <c r="T296" s="269"/>
      <c r="AT296" s="270" t="s">
        <v>171</v>
      </c>
      <c r="AU296" s="270" t="s">
        <v>89</v>
      </c>
      <c r="AV296" s="13" t="s">
        <v>87</v>
      </c>
      <c r="AW296" s="13" t="s">
        <v>42</v>
      </c>
      <c r="AX296" s="13" t="s">
        <v>79</v>
      </c>
      <c r="AY296" s="270" t="s">
        <v>162</v>
      </c>
    </row>
    <row r="297" s="12" customFormat="1">
      <c r="B297" s="246"/>
      <c r="C297" s="247"/>
      <c r="D297" s="248" t="s">
        <v>171</v>
      </c>
      <c r="E297" s="249" t="s">
        <v>36</v>
      </c>
      <c r="F297" s="250" t="s">
        <v>1737</v>
      </c>
      <c r="G297" s="247"/>
      <c r="H297" s="251">
        <v>5.8899999999999997</v>
      </c>
      <c r="I297" s="252"/>
      <c r="J297" s="247"/>
      <c r="K297" s="247"/>
      <c r="L297" s="253"/>
      <c r="M297" s="254"/>
      <c r="N297" s="255"/>
      <c r="O297" s="255"/>
      <c r="P297" s="255"/>
      <c r="Q297" s="255"/>
      <c r="R297" s="255"/>
      <c r="S297" s="255"/>
      <c r="T297" s="256"/>
      <c r="AT297" s="257" t="s">
        <v>171</v>
      </c>
      <c r="AU297" s="257" t="s">
        <v>89</v>
      </c>
      <c r="AV297" s="12" t="s">
        <v>89</v>
      </c>
      <c r="AW297" s="12" t="s">
        <v>42</v>
      </c>
      <c r="AX297" s="12" t="s">
        <v>79</v>
      </c>
      <c r="AY297" s="257" t="s">
        <v>162</v>
      </c>
    </row>
    <row r="298" s="12" customFormat="1">
      <c r="B298" s="246"/>
      <c r="C298" s="247"/>
      <c r="D298" s="248" t="s">
        <v>171</v>
      </c>
      <c r="E298" s="249" t="s">
        <v>36</v>
      </c>
      <c r="F298" s="250" t="s">
        <v>1738</v>
      </c>
      <c r="G298" s="247"/>
      <c r="H298" s="251">
        <v>17.859999999999999</v>
      </c>
      <c r="I298" s="252"/>
      <c r="J298" s="247"/>
      <c r="K298" s="247"/>
      <c r="L298" s="253"/>
      <c r="M298" s="254"/>
      <c r="N298" s="255"/>
      <c r="O298" s="255"/>
      <c r="P298" s="255"/>
      <c r="Q298" s="255"/>
      <c r="R298" s="255"/>
      <c r="S298" s="255"/>
      <c r="T298" s="256"/>
      <c r="AT298" s="257" t="s">
        <v>171</v>
      </c>
      <c r="AU298" s="257" t="s">
        <v>89</v>
      </c>
      <c r="AV298" s="12" t="s">
        <v>89</v>
      </c>
      <c r="AW298" s="12" t="s">
        <v>42</v>
      </c>
      <c r="AX298" s="12" t="s">
        <v>79</v>
      </c>
      <c r="AY298" s="257" t="s">
        <v>162</v>
      </c>
    </row>
    <row r="299" s="12" customFormat="1">
      <c r="B299" s="246"/>
      <c r="C299" s="247"/>
      <c r="D299" s="248" t="s">
        <v>171</v>
      </c>
      <c r="E299" s="249" t="s">
        <v>36</v>
      </c>
      <c r="F299" s="250" t="s">
        <v>1739</v>
      </c>
      <c r="G299" s="247"/>
      <c r="H299" s="251">
        <v>7.79</v>
      </c>
      <c r="I299" s="252"/>
      <c r="J299" s="247"/>
      <c r="K299" s="247"/>
      <c r="L299" s="253"/>
      <c r="M299" s="254"/>
      <c r="N299" s="255"/>
      <c r="O299" s="255"/>
      <c r="P299" s="255"/>
      <c r="Q299" s="255"/>
      <c r="R299" s="255"/>
      <c r="S299" s="255"/>
      <c r="T299" s="256"/>
      <c r="AT299" s="257" t="s">
        <v>171</v>
      </c>
      <c r="AU299" s="257" t="s">
        <v>89</v>
      </c>
      <c r="AV299" s="12" t="s">
        <v>89</v>
      </c>
      <c r="AW299" s="12" t="s">
        <v>42</v>
      </c>
      <c r="AX299" s="12" t="s">
        <v>79</v>
      </c>
      <c r="AY299" s="257" t="s">
        <v>162</v>
      </c>
    </row>
    <row r="300" s="12" customFormat="1">
      <c r="B300" s="246"/>
      <c r="C300" s="247"/>
      <c r="D300" s="248" t="s">
        <v>171</v>
      </c>
      <c r="E300" s="249" t="s">
        <v>36</v>
      </c>
      <c r="F300" s="250" t="s">
        <v>1740</v>
      </c>
      <c r="G300" s="247"/>
      <c r="H300" s="251">
        <v>15.960000000000001</v>
      </c>
      <c r="I300" s="252"/>
      <c r="J300" s="247"/>
      <c r="K300" s="247"/>
      <c r="L300" s="253"/>
      <c r="M300" s="254"/>
      <c r="N300" s="255"/>
      <c r="O300" s="255"/>
      <c r="P300" s="255"/>
      <c r="Q300" s="255"/>
      <c r="R300" s="255"/>
      <c r="S300" s="255"/>
      <c r="T300" s="256"/>
      <c r="AT300" s="257" t="s">
        <v>171</v>
      </c>
      <c r="AU300" s="257" t="s">
        <v>89</v>
      </c>
      <c r="AV300" s="12" t="s">
        <v>89</v>
      </c>
      <c r="AW300" s="12" t="s">
        <v>42</v>
      </c>
      <c r="AX300" s="12" t="s">
        <v>79</v>
      </c>
      <c r="AY300" s="257" t="s">
        <v>162</v>
      </c>
    </row>
    <row r="301" s="14" customFormat="1">
      <c r="B301" s="283"/>
      <c r="C301" s="284"/>
      <c r="D301" s="248" t="s">
        <v>171</v>
      </c>
      <c r="E301" s="285" t="s">
        <v>36</v>
      </c>
      <c r="F301" s="286" t="s">
        <v>679</v>
      </c>
      <c r="G301" s="284"/>
      <c r="H301" s="287">
        <v>47.5</v>
      </c>
      <c r="I301" s="288"/>
      <c r="J301" s="284"/>
      <c r="K301" s="284"/>
      <c r="L301" s="289"/>
      <c r="M301" s="290"/>
      <c r="N301" s="291"/>
      <c r="O301" s="291"/>
      <c r="P301" s="291"/>
      <c r="Q301" s="291"/>
      <c r="R301" s="291"/>
      <c r="S301" s="291"/>
      <c r="T301" s="292"/>
      <c r="AT301" s="293" t="s">
        <v>171</v>
      </c>
      <c r="AU301" s="293" t="s">
        <v>89</v>
      </c>
      <c r="AV301" s="14" t="s">
        <v>179</v>
      </c>
      <c r="AW301" s="14" t="s">
        <v>42</v>
      </c>
      <c r="AX301" s="14" t="s">
        <v>87</v>
      </c>
      <c r="AY301" s="293" t="s">
        <v>162</v>
      </c>
    </row>
    <row r="302" s="1" customFormat="1" ht="16.5" customHeight="1">
      <c r="B302" s="48"/>
      <c r="C302" s="235" t="s">
        <v>397</v>
      </c>
      <c r="D302" s="235" t="s">
        <v>165</v>
      </c>
      <c r="E302" s="236" t="s">
        <v>1741</v>
      </c>
      <c r="F302" s="237" t="s">
        <v>1742</v>
      </c>
      <c r="G302" s="238" t="s">
        <v>648</v>
      </c>
      <c r="H302" s="239">
        <v>47.5</v>
      </c>
      <c r="I302" s="240"/>
      <c r="J302" s="239">
        <f>ROUND(I302*H302,1)</f>
        <v>0</v>
      </c>
      <c r="K302" s="237" t="s">
        <v>239</v>
      </c>
      <c r="L302" s="74"/>
      <c r="M302" s="241" t="s">
        <v>36</v>
      </c>
      <c r="N302" s="242" t="s">
        <v>50</v>
      </c>
      <c r="O302" s="49"/>
      <c r="P302" s="243">
        <f>O302*H302</f>
        <v>0</v>
      </c>
      <c r="Q302" s="243">
        <v>0</v>
      </c>
      <c r="R302" s="243">
        <f>Q302*H302</f>
        <v>0</v>
      </c>
      <c r="S302" s="243">
        <v>0</v>
      </c>
      <c r="T302" s="244">
        <f>S302*H302</f>
        <v>0</v>
      </c>
      <c r="AR302" s="25" t="s">
        <v>179</v>
      </c>
      <c r="AT302" s="25" t="s">
        <v>165</v>
      </c>
      <c r="AU302" s="25" t="s">
        <v>89</v>
      </c>
      <c r="AY302" s="25" t="s">
        <v>162</v>
      </c>
      <c r="BE302" s="245">
        <f>IF(N302="základní",J302,0)</f>
        <v>0</v>
      </c>
      <c r="BF302" s="245">
        <f>IF(N302="snížená",J302,0)</f>
        <v>0</v>
      </c>
      <c r="BG302" s="245">
        <f>IF(N302="zákl. přenesená",J302,0)</f>
        <v>0</v>
      </c>
      <c r="BH302" s="245">
        <f>IF(N302="sníž. přenesená",J302,0)</f>
        <v>0</v>
      </c>
      <c r="BI302" s="245">
        <f>IF(N302="nulová",J302,0)</f>
        <v>0</v>
      </c>
      <c r="BJ302" s="25" t="s">
        <v>87</v>
      </c>
      <c r="BK302" s="245">
        <f>ROUND(I302*H302,1)</f>
        <v>0</v>
      </c>
      <c r="BL302" s="25" t="s">
        <v>179</v>
      </c>
      <c r="BM302" s="25" t="s">
        <v>1743</v>
      </c>
    </row>
    <row r="303" s="13" customFormat="1">
      <c r="B303" s="261"/>
      <c r="C303" s="262"/>
      <c r="D303" s="248" t="s">
        <v>171</v>
      </c>
      <c r="E303" s="263" t="s">
        <v>36</v>
      </c>
      <c r="F303" s="264" t="s">
        <v>1705</v>
      </c>
      <c r="G303" s="262"/>
      <c r="H303" s="263" t="s">
        <v>36</v>
      </c>
      <c r="I303" s="265"/>
      <c r="J303" s="262"/>
      <c r="K303" s="262"/>
      <c r="L303" s="266"/>
      <c r="M303" s="267"/>
      <c r="N303" s="268"/>
      <c r="O303" s="268"/>
      <c r="P303" s="268"/>
      <c r="Q303" s="268"/>
      <c r="R303" s="268"/>
      <c r="S303" s="268"/>
      <c r="T303" s="269"/>
      <c r="AT303" s="270" t="s">
        <v>171</v>
      </c>
      <c r="AU303" s="270" t="s">
        <v>89</v>
      </c>
      <c r="AV303" s="13" t="s">
        <v>87</v>
      </c>
      <c r="AW303" s="13" t="s">
        <v>42</v>
      </c>
      <c r="AX303" s="13" t="s">
        <v>79</v>
      </c>
      <c r="AY303" s="270" t="s">
        <v>162</v>
      </c>
    </row>
    <row r="304" s="12" customFormat="1">
      <c r="B304" s="246"/>
      <c r="C304" s="247"/>
      <c r="D304" s="248" t="s">
        <v>171</v>
      </c>
      <c r="E304" s="249" t="s">
        <v>36</v>
      </c>
      <c r="F304" s="250" t="s">
        <v>1737</v>
      </c>
      <c r="G304" s="247"/>
      <c r="H304" s="251">
        <v>5.8899999999999997</v>
      </c>
      <c r="I304" s="252"/>
      <c r="J304" s="247"/>
      <c r="K304" s="247"/>
      <c r="L304" s="253"/>
      <c r="M304" s="254"/>
      <c r="N304" s="255"/>
      <c r="O304" s="255"/>
      <c r="P304" s="255"/>
      <c r="Q304" s="255"/>
      <c r="R304" s="255"/>
      <c r="S304" s="255"/>
      <c r="T304" s="256"/>
      <c r="AT304" s="257" t="s">
        <v>171</v>
      </c>
      <c r="AU304" s="257" t="s">
        <v>89</v>
      </c>
      <c r="AV304" s="12" t="s">
        <v>89</v>
      </c>
      <c r="AW304" s="12" t="s">
        <v>42</v>
      </c>
      <c r="AX304" s="12" t="s">
        <v>79</v>
      </c>
      <c r="AY304" s="257" t="s">
        <v>162</v>
      </c>
    </row>
    <row r="305" s="12" customFormat="1">
      <c r="B305" s="246"/>
      <c r="C305" s="247"/>
      <c r="D305" s="248" t="s">
        <v>171</v>
      </c>
      <c r="E305" s="249" t="s">
        <v>36</v>
      </c>
      <c r="F305" s="250" t="s">
        <v>1738</v>
      </c>
      <c r="G305" s="247"/>
      <c r="H305" s="251">
        <v>17.859999999999999</v>
      </c>
      <c r="I305" s="252"/>
      <c r="J305" s="247"/>
      <c r="K305" s="247"/>
      <c r="L305" s="253"/>
      <c r="M305" s="254"/>
      <c r="N305" s="255"/>
      <c r="O305" s="255"/>
      <c r="P305" s="255"/>
      <c r="Q305" s="255"/>
      <c r="R305" s="255"/>
      <c r="S305" s="255"/>
      <c r="T305" s="256"/>
      <c r="AT305" s="257" t="s">
        <v>171</v>
      </c>
      <c r="AU305" s="257" t="s">
        <v>89</v>
      </c>
      <c r="AV305" s="12" t="s">
        <v>89</v>
      </c>
      <c r="AW305" s="12" t="s">
        <v>42</v>
      </c>
      <c r="AX305" s="12" t="s">
        <v>79</v>
      </c>
      <c r="AY305" s="257" t="s">
        <v>162</v>
      </c>
    </row>
    <row r="306" s="12" customFormat="1">
      <c r="B306" s="246"/>
      <c r="C306" s="247"/>
      <c r="D306" s="248" t="s">
        <v>171</v>
      </c>
      <c r="E306" s="249" t="s">
        <v>36</v>
      </c>
      <c r="F306" s="250" t="s">
        <v>1739</v>
      </c>
      <c r="G306" s="247"/>
      <c r="H306" s="251">
        <v>7.79</v>
      </c>
      <c r="I306" s="252"/>
      <c r="J306" s="247"/>
      <c r="K306" s="247"/>
      <c r="L306" s="253"/>
      <c r="M306" s="254"/>
      <c r="N306" s="255"/>
      <c r="O306" s="255"/>
      <c r="P306" s="255"/>
      <c r="Q306" s="255"/>
      <c r="R306" s="255"/>
      <c r="S306" s="255"/>
      <c r="T306" s="256"/>
      <c r="AT306" s="257" t="s">
        <v>171</v>
      </c>
      <c r="AU306" s="257" t="s">
        <v>89</v>
      </c>
      <c r="AV306" s="12" t="s">
        <v>89</v>
      </c>
      <c r="AW306" s="12" t="s">
        <v>42</v>
      </c>
      <c r="AX306" s="12" t="s">
        <v>79</v>
      </c>
      <c r="AY306" s="257" t="s">
        <v>162</v>
      </c>
    </row>
    <row r="307" s="12" customFormat="1">
      <c r="B307" s="246"/>
      <c r="C307" s="247"/>
      <c r="D307" s="248" t="s">
        <v>171</v>
      </c>
      <c r="E307" s="249" t="s">
        <v>36</v>
      </c>
      <c r="F307" s="250" t="s">
        <v>1740</v>
      </c>
      <c r="G307" s="247"/>
      <c r="H307" s="251">
        <v>15.960000000000001</v>
      </c>
      <c r="I307" s="252"/>
      <c r="J307" s="247"/>
      <c r="K307" s="247"/>
      <c r="L307" s="253"/>
      <c r="M307" s="254"/>
      <c r="N307" s="255"/>
      <c r="O307" s="255"/>
      <c r="P307" s="255"/>
      <c r="Q307" s="255"/>
      <c r="R307" s="255"/>
      <c r="S307" s="255"/>
      <c r="T307" s="256"/>
      <c r="AT307" s="257" t="s">
        <v>171</v>
      </c>
      <c r="AU307" s="257" t="s">
        <v>89</v>
      </c>
      <c r="AV307" s="12" t="s">
        <v>89</v>
      </c>
      <c r="AW307" s="12" t="s">
        <v>42</v>
      </c>
      <c r="AX307" s="12" t="s">
        <v>79</v>
      </c>
      <c r="AY307" s="257" t="s">
        <v>162</v>
      </c>
    </row>
    <row r="308" s="14" customFormat="1">
      <c r="B308" s="283"/>
      <c r="C308" s="284"/>
      <c r="D308" s="248" t="s">
        <v>171</v>
      </c>
      <c r="E308" s="285" t="s">
        <v>36</v>
      </c>
      <c r="F308" s="286" t="s">
        <v>679</v>
      </c>
      <c r="G308" s="284"/>
      <c r="H308" s="287">
        <v>47.5</v>
      </c>
      <c r="I308" s="288"/>
      <c r="J308" s="284"/>
      <c r="K308" s="284"/>
      <c r="L308" s="289"/>
      <c r="M308" s="290"/>
      <c r="N308" s="291"/>
      <c r="O308" s="291"/>
      <c r="P308" s="291"/>
      <c r="Q308" s="291"/>
      <c r="R308" s="291"/>
      <c r="S308" s="291"/>
      <c r="T308" s="292"/>
      <c r="AT308" s="293" t="s">
        <v>171</v>
      </c>
      <c r="AU308" s="293" t="s">
        <v>89</v>
      </c>
      <c r="AV308" s="14" t="s">
        <v>179</v>
      </c>
      <c r="AW308" s="14" t="s">
        <v>42</v>
      </c>
      <c r="AX308" s="14" t="s">
        <v>87</v>
      </c>
      <c r="AY308" s="293" t="s">
        <v>162</v>
      </c>
    </row>
    <row r="309" s="1" customFormat="1" ht="38.25" customHeight="1">
      <c r="B309" s="48"/>
      <c r="C309" s="235" t="s">
        <v>401</v>
      </c>
      <c r="D309" s="235" t="s">
        <v>165</v>
      </c>
      <c r="E309" s="236" t="s">
        <v>1744</v>
      </c>
      <c r="F309" s="237" t="s">
        <v>1745</v>
      </c>
      <c r="G309" s="238" t="s">
        <v>648</v>
      </c>
      <c r="H309" s="239">
        <v>113.76000000000001</v>
      </c>
      <c r="I309" s="240"/>
      <c r="J309" s="239">
        <f>ROUND(I309*H309,1)</f>
        <v>0</v>
      </c>
      <c r="K309" s="237" t="s">
        <v>239</v>
      </c>
      <c r="L309" s="74"/>
      <c r="M309" s="241" t="s">
        <v>36</v>
      </c>
      <c r="N309" s="242" t="s">
        <v>50</v>
      </c>
      <c r="O309" s="49"/>
      <c r="P309" s="243">
        <f>O309*H309</f>
        <v>0</v>
      </c>
      <c r="Q309" s="243">
        <v>0.71545999999999998</v>
      </c>
      <c r="R309" s="243">
        <f>Q309*H309</f>
        <v>81.3907296</v>
      </c>
      <c r="S309" s="243">
        <v>0</v>
      </c>
      <c r="T309" s="244">
        <f>S309*H309</f>
        <v>0</v>
      </c>
      <c r="AR309" s="25" t="s">
        <v>179</v>
      </c>
      <c r="AT309" s="25" t="s">
        <v>165</v>
      </c>
      <c r="AU309" s="25" t="s">
        <v>89</v>
      </c>
      <c r="AY309" s="25" t="s">
        <v>162</v>
      </c>
      <c r="BE309" s="245">
        <f>IF(N309="základní",J309,0)</f>
        <v>0</v>
      </c>
      <c r="BF309" s="245">
        <f>IF(N309="snížená",J309,0)</f>
        <v>0</v>
      </c>
      <c r="BG309" s="245">
        <f>IF(N309="zákl. přenesená",J309,0)</f>
        <v>0</v>
      </c>
      <c r="BH309" s="245">
        <f>IF(N309="sníž. přenesená",J309,0)</f>
        <v>0</v>
      </c>
      <c r="BI309" s="245">
        <f>IF(N309="nulová",J309,0)</f>
        <v>0</v>
      </c>
      <c r="BJ309" s="25" t="s">
        <v>87</v>
      </c>
      <c r="BK309" s="245">
        <f>ROUND(I309*H309,1)</f>
        <v>0</v>
      </c>
      <c r="BL309" s="25" t="s">
        <v>179</v>
      </c>
      <c r="BM309" s="25" t="s">
        <v>1746</v>
      </c>
    </row>
    <row r="310" s="13" customFormat="1">
      <c r="B310" s="261"/>
      <c r="C310" s="262"/>
      <c r="D310" s="248" t="s">
        <v>171</v>
      </c>
      <c r="E310" s="263" t="s">
        <v>36</v>
      </c>
      <c r="F310" s="264" t="s">
        <v>1598</v>
      </c>
      <c r="G310" s="262"/>
      <c r="H310" s="263" t="s">
        <v>36</v>
      </c>
      <c r="I310" s="265"/>
      <c r="J310" s="262"/>
      <c r="K310" s="262"/>
      <c r="L310" s="266"/>
      <c r="M310" s="267"/>
      <c r="N310" s="268"/>
      <c r="O310" s="268"/>
      <c r="P310" s="268"/>
      <c r="Q310" s="268"/>
      <c r="R310" s="268"/>
      <c r="S310" s="268"/>
      <c r="T310" s="269"/>
      <c r="AT310" s="270" t="s">
        <v>171</v>
      </c>
      <c r="AU310" s="270" t="s">
        <v>89</v>
      </c>
      <c r="AV310" s="13" t="s">
        <v>87</v>
      </c>
      <c r="AW310" s="13" t="s">
        <v>42</v>
      </c>
      <c r="AX310" s="13" t="s">
        <v>79</v>
      </c>
      <c r="AY310" s="270" t="s">
        <v>162</v>
      </c>
    </row>
    <row r="311" s="12" customFormat="1">
      <c r="B311" s="246"/>
      <c r="C311" s="247"/>
      <c r="D311" s="248" t="s">
        <v>171</v>
      </c>
      <c r="E311" s="249" t="s">
        <v>36</v>
      </c>
      <c r="F311" s="250" t="s">
        <v>1747</v>
      </c>
      <c r="G311" s="247"/>
      <c r="H311" s="251">
        <v>113.76000000000001</v>
      </c>
      <c r="I311" s="252"/>
      <c r="J311" s="247"/>
      <c r="K311" s="247"/>
      <c r="L311" s="253"/>
      <c r="M311" s="254"/>
      <c r="N311" s="255"/>
      <c r="O311" s="255"/>
      <c r="P311" s="255"/>
      <c r="Q311" s="255"/>
      <c r="R311" s="255"/>
      <c r="S311" s="255"/>
      <c r="T311" s="256"/>
      <c r="AT311" s="257" t="s">
        <v>171</v>
      </c>
      <c r="AU311" s="257" t="s">
        <v>89</v>
      </c>
      <c r="AV311" s="12" t="s">
        <v>89</v>
      </c>
      <c r="AW311" s="12" t="s">
        <v>42</v>
      </c>
      <c r="AX311" s="12" t="s">
        <v>87</v>
      </c>
      <c r="AY311" s="257" t="s">
        <v>162</v>
      </c>
    </row>
    <row r="312" s="1" customFormat="1" ht="38.25" customHeight="1">
      <c r="B312" s="48"/>
      <c r="C312" s="235" t="s">
        <v>405</v>
      </c>
      <c r="D312" s="235" t="s">
        <v>165</v>
      </c>
      <c r="E312" s="236" t="s">
        <v>1748</v>
      </c>
      <c r="F312" s="237" t="s">
        <v>1749</v>
      </c>
      <c r="G312" s="238" t="s">
        <v>845</v>
      </c>
      <c r="H312" s="239">
        <v>0.39000000000000001</v>
      </c>
      <c r="I312" s="240"/>
      <c r="J312" s="239">
        <f>ROUND(I312*H312,1)</f>
        <v>0</v>
      </c>
      <c r="K312" s="237" t="s">
        <v>239</v>
      </c>
      <c r="L312" s="74"/>
      <c r="M312" s="241" t="s">
        <v>36</v>
      </c>
      <c r="N312" s="242" t="s">
        <v>50</v>
      </c>
      <c r="O312" s="49"/>
      <c r="P312" s="243">
        <f>O312*H312</f>
        <v>0</v>
      </c>
      <c r="Q312" s="243">
        <v>1.05871</v>
      </c>
      <c r="R312" s="243">
        <f>Q312*H312</f>
        <v>0.41289690000000001</v>
      </c>
      <c r="S312" s="243">
        <v>0</v>
      </c>
      <c r="T312" s="244">
        <f>S312*H312</f>
        <v>0</v>
      </c>
      <c r="AR312" s="25" t="s">
        <v>179</v>
      </c>
      <c r="AT312" s="25" t="s">
        <v>165</v>
      </c>
      <c r="AU312" s="25" t="s">
        <v>89</v>
      </c>
      <c r="AY312" s="25" t="s">
        <v>162</v>
      </c>
      <c r="BE312" s="245">
        <f>IF(N312="základní",J312,0)</f>
        <v>0</v>
      </c>
      <c r="BF312" s="245">
        <f>IF(N312="snížená",J312,0)</f>
        <v>0</v>
      </c>
      <c r="BG312" s="245">
        <f>IF(N312="zákl. přenesená",J312,0)</f>
        <v>0</v>
      </c>
      <c r="BH312" s="245">
        <f>IF(N312="sníž. přenesená",J312,0)</f>
        <v>0</v>
      </c>
      <c r="BI312" s="245">
        <f>IF(N312="nulová",J312,0)</f>
        <v>0</v>
      </c>
      <c r="BJ312" s="25" t="s">
        <v>87</v>
      </c>
      <c r="BK312" s="245">
        <f>ROUND(I312*H312,1)</f>
        <v>0</v>
      </c>
      <c r="BL312" s="25" t="s">
        <v>179</v>
      </c>
      <c r="BM312" s="25" t="s">
        <v>1750</v>
      </c>
    </row>
    <row r="313" s="13" customFormat="1">
      <c r="B313" s="261"/>
      <c r="C313" s="262"/>
      <c r="D313" s="248" t="s">
        <v>171</v>
      </c>
      <c r="E313" s="263" t="s">
        <v>36</v>
      </c>
      <c r="F313" s="264" t="s">
        <v>1598</v>
      </c>
      <c r="G313" s="262"/>
      <c r="H313" s="263" t="s">
        <v>36</v>
      </c>
      <c r="I313" s="265"/>
      <c r="J313" s="262"/>
      <c r="K313" s="262"/>
      <c r="L313" s="266"/>
      <c r="M313" s="267"/>
      <c r="N313" s="268"/>
      <c r="O313" s="268"/>
      <c r="P313" s="268"/>
      <c r="Q313" s="268"/>
      <c r="R313" s="268"/>
      <c r="S313" s="268"/>
      <c r="T313" s="269"/>
      <c r="AT313" s="270" t="s">
        <v>171</v>
      </c>
      <c r="AU313" s="270" t="s">
        <v>89</v>
      </c>
      <c r="AV313" s="13" t="s">
        <v>87</v>
      </c>
      <c r="AW313" s="13" t="s">
        <v>42</v>
      </c>
      <c r="AX313" s="13" t="s">
        <v>79</v>
      </c>
      <c r="AY313" s="270" t="s">
        <v>162</v>
      </c>
    </row>
    <row r="314" s="12" customFormat="1">
      <c r="B314" s="246"/>
      <c r="C314" s="247"/>
      <c r="D314" s="248" t="s">
        <v>171</v>
      </c>
      <c r="E314" s="249" t="s">
        <v>36</v>
      </c>
      <c r="F314" s="250" t="s">
        <v>1751</v>
      </c>
      <c r="G314" s="247"/>
      <c r="H314" s="251">
        <v>0.35999999999999999</v>
      </c>
      <c r="I314" s="252"/>
      <c r="J314" s="247"/>
      <c r="K314" s="247"/>
      <c r="L314" s="253"/>
      <c r="M314" s="254"/>
      <c r="N314" s="255"/>
      <c r="O314" s="255"/>
      <c r="P314" s="255"/>
      <c r="Q314" s="255"/>
      <c r="R314" s="255"/>
      <c r="S314" s="255"/>
      <c r="T314" s="256"/>
      <c r="AT314" s="257" t="s">
        <v>171</v>
      </c>
      <c r="AU314" s="257" t="s">
        <v>89</v>
      </c>
      <c r="AV314" s="12" t="s">
        <v>89</v>
      </c>
      <c r="AW314" s="12" t="s">
        <v>42</v>
      </c>
      <c r="AX314" s="12" t="s">
        <v>79</v>
      </c>
      <c r="AY314" s="257" t="s">
        <v>162</v>
      </c>
    </row>
    <row r="315" s="14" customFormat="1">
      <c r="B315" s="283"/>
      <c r="C315" s="284"/>
      <c r="D315" s="248" t="s">
        <v>171</v>
      </c>
      <c r="E315" s="285" t="s">
        <v>36</v>
      </c>
      <c r="F315" s="286" t="s">
        <v>679</v>
      </c>
      <c r="G315" s="284"/>
      <c r="H315" s="287">
        <v>0.35999999999999999</v>
      </c>
      <c r="I315" s="288"/>
      <c r="J315" s="284"/>
      <c r="K315" s="284"/>
      <c r="L315" s="289"/>
      <c r="M315" s="290"/>
      <c r="N315" s="291"/>
      <c r="O315" s="291"/>
      <c r="P315" s="291"/>
      <c r="Q315" s="291"/>
      <c r="R315" s="291"/>
      <c r="S315" s="291"/>
      <c r="T315" s="292"/>
      <c r="AT315" s="293" t="s">
        <v>171</v>
      </c>
      <c r="AU315" s="293" t="s">
        <v>89</v>
      </c>
      <c r="AV315" s="14" t="s">
        <v>179</v>
      </c>
      <c r="AW315" s="14" t="s">
        <v>42</v>
      </c>
      <c r="AX315" s="14" t="s">
        <v>87</v>
      </c>
      <c r="AY315" s="293" t="s">
        <v>162</v>
      </c>
    </row>
    <row r="316" s="12" customFormat="1">
      <c r="B316" s="246"/>
      <c r="C316" s="247"/>
      <c r="D316" s="248" t="s">
        <v>171</v>
      </c>
      <c r="E316" s="247"/>
      <c r="F316" s="250" t="s">
        <v>1752</v>
      </c>
      <c r="G316" s="247"/>
      <c r="H316" s="251">
        <v>0.39000000000000001</v>
      </c>
      <c r="I316" s="252"/>
      <c r="J316" s="247"/>
      <c r="K316" s="247"/>
      <c r="L316" s="253"/>
      <c r="M316" s="254"/>
      <c r="N316" s="255"/>
      <c r="O316" s="255"/>
      <c r="P316" s="255"/>
      <c r="Q316" s="255"/>
      <c r="R316" s="255"/>
      <c r="S316" s="255"/>
      <c r="T316" s="256"/>
      <c r="AT316" s="257" t="s">
        <v>171</v>
      </c>
      <c r="AU316" s="257" t="s">
        <v>89</v>
      </c>
      <c r="AV316" s="12" t="s">
        <v>89</v>
      </c>
      <c r="AW316" s="12" t="s">
        <v>6</v>
      </c>
      <c r="AX316" s="12" t="s">
        <v>87</v>
      </c>
      <c r="AY316" s="257" t="s">
        <v>162</v>
      </c>
    </row>
    <row r="317" s="11" customFormat="1" ht="29.88" customHeight="1">
      <c r="B317" s="219"/>
      <c r="C317" s="220"/>
      <c r="D317" s="221" t="s">
        <v>78</v>
      </c>
      <c r="E317" s="233" t="s">
        <v>161</v>
      </c>
      <c r="F317" s="233" t="s">
        <v>1435</v>
      </c>
      <c r="G317" s="220"/>
      <c r="H317" s="220"/>
      <c r="I317" s="223"/>
      <c r="J317" s="234">
        <f>BK317</f>
        <v>0</v>
      </c>
      <c r="K317" s="220"/>
      <c r="L317" s="225"/>
      <c r="M317" s="226"/>
      <c r="N317" s="227"/>
      <c r="O317" s="227"/>
      <c r="P317" s="228">
        <f>SUM(P318:P389)</f>
        <v>0</v>
      </c>
      <c r="Q317" s="227"/>
      <c r="R317" s="228">
        <f>SUM(R318:R389)</f>
        <v>32.747266400000001</v>
      </c>
      <c r="S317" s="227"/>
      <c r="T317" s="229">
        <f>SUM(T318:T389)</f>
        <v>0</v>
      </c>
      <c r="AR317" s="230" t="s">
        <v>87</v>
      </c>
      <c r="AT317" s="231" t="s">
        <v>78</v>
      </c>
      <c r="AU317" s="231" t="s">
        <v>87</v>
      </c>
      <c r="AY317" s="230" t="s">
        <v>162</v>
      </c>
      <c r="BK317" s="232">
        <f>SUM(BK318:BK389)</f>
        <v>0</v>
      </c>
    </row>
    <row r="318" s="1" customFormat="1" ht="38.25" customHeight="1">
      <c r="B318" s="48"/>
      <c r="C318" s="235" t="s">
        <v>409</v>
      </c>
      <c r="D318" s="235" t="s">
        <v>165</v>
      </c>
      <c r="E318" s="236" t="s">
        <v>1753</v>
      </c>
      <c r="F318" s="237" t="s">
        <v>1754</v>
      </c>
      <c r="G318" s="238" t="s">
        <v>648</v>
      </c>
      <c r="H318" s="239">
        <v>7.7999999999999998</v>
      </c>
      <c r="I318" s="240"/>
      <c r="J318" s="239">
        <f>ROUND(I318*H318,1)</f>
        <v>0</v>
      </c>
      <c r="K318" s="237" t="s">
        <v>239</v>
      </c>
      <c r="L318" s="74"/>
      <c r="M318" s="241" t="s">
        <v>36</v>
      </c>
      <c r="N318" s="242" t="s">
        <v>50</v>
      </c>
      <c r="O318" s="49"/>
      <c r="P318" s="243">
        <f>O318*H318</f>
        <v>0</v>
      </c>
      <c r="Q318" s="243">
        <v>0.15118999999999999</v>
      </c>
      <c r="R318" s="243">
        <f>Q318*H318</f>
        <v>1.1792819999999999</v>
      </c>
      <c r="S318" s="243">
        <v>0</v>
      </c>
      <c r="T318" s="244">
        <f>S318*H318</f>
        <v>0</v>
      </c>
      <c r="AR318" s="25" t="s">
        <v>179</v>
      </c>
      <c r="AT318" s="25" t="s">
        <v>165</v>
      </c>
      <c r="AU318" s="25" t="s">
        <v>89</v>
      </c>
      <c r="AY318" s="25" t="s">
        <v>162</v>
      </c>
      <c r="BE318" s="245">
        <f>IF(N318="základní",J318,0)</f>
        <v>0</v>
      </c>
      <c r="BF318" s="245">
        <f>IF(N318="snížená",J318,0)</f>
        <v>0</v>
      </c>
      <c r="BG318" s="245">
        <f>IF(N318="zákl. přenesená",J318,0)</f>
        <v>0</v>
      </c>
      <c r="BH318" s="245">
        <f>IF(N318="sníž. přenesená",J318,0)</f>
        <v>0</v>
      </c>
      <c r="BI318" s="245">
        <f>IF(N318="nulová",J318,0)</f>
        <v>0</v>
      </c>
      <c r="BJ318" s="25" t="s">
        <v>87</v>
      </c>
      <c r="BK318" s="245">
        <f>ROUND(I318*H318,1)</f>
        <v>0</v>
      </c>
      <c r="BL318" s="25" t="s">
        <v>179</v>
      </c>
      <c r="BM318" s="25" t="s">
        <v>1755</v>
      </c>
    </row>
    <row r="319" s="13" customFormat="1">
      <c r="B319" s="261"/>
      <c r="C319" s="262"/>
      <c r="D319" s="248" t="s">
        <v>171</v>
      </c>
      <c r="E319" s="263" t="s">
        <v>36</v>
      </c>
      <c r="F319" s="264" t="s">
        <v>1756</v>
      </c>
      <c r="G319" s="262"/>
      <c r="H319" s="263" t="s">
        <v>36</v>
      </c>
      <c r="I319" s="265"/>
      <c r="J319" s="262"/>
      <c r="K319" s="262"/>
      <c r="L319" s="266"/>
      <c r="M319" s="267"/>
      <c r="N319" s="268"/>
      <c r="O319" s="268"/>
      <c r="P319" s="268"/>
      <c r="Q319" s="268"/>
      <c r="R319" s="268"/>
      <c r="S319" s="268"/>
      <c r="T319" s="269"/>
      <c r="AT319" s="270" t="s">
        <v>171</v>
      </c>
      <c r="AU319" s="270" t="s">
        <v>89</v>
      </c>
      <c r="AV319" s="13" t="s">
        <v>87</v>
      </c>
      <c r="AW319" s="13" t="s">
        <v>42</v>
      </c>
      <c r="AX319" s="13" t="s">
        <v>79</v>
      </c>
      <c r="AY319" s="270" t="s">
        <v>162</v>
      </c>
    </row>
    <row r="320" s="12" customFormat="1">
      <c r="B320" s="246"/>
      <c r="C320" s="247"/>
      <c r="D320" s="248" t="s">
        <v>171</v>
      </c>
      <c r="E320" s="249" t="s">
        <v>36</v>
      </c>
      <c r="F320" s="250" t="s">
        <v>1757</v>
      </c>
      <c r="G320" s="247"/>
      <c r="H320" s="251">
        <v>7.7999999999999998</v>
      </c>
      <c r="I320" s="252"/>
      <c r="J320" s="247"/>
      <c r="K320" s="247"/>
      <c r="L320" s="253"/>
      <c r="M320" s="254"/>
      <c r="N320" s="255"/>
      <c r="O320" s="255"/>
      <c r="P320" s="255"/>
      <c r="Q320" s="255"/>
      <c r="R320" s="255"/>
      <c r="S320" s="255"/>
      <c r="T320" s="256"/>
      <c r="AT320" s="257" t="s">
        <v>171</v>
      </c>
      <c r="AU320" s="257" t="s">
        <v>89</v>
      </c>
      <c r="AV320" s="12" t="s">
        <v>89</v>
      </c>
      <c r="AW320" s="12" t="s">
        <v>42</v>
      </c>
      <c r="AX320" s="12" t="s">
        <v>79</v>
      </c>
      <c r="AY320" s="257" t="s">
        <v>162</v>
      </c>
    </row>
    <row r="321" s="14" customFormat="1">
      <c r="B321" s="283"/>
      <c r="C321" s="284"/>
      <c r="D321" s="248" t="s">
        <v>171</v>
      </c>
      <c r="E321" s="285" t="s">
        <v>36</v>
      </c>
      <c r="F321" s="286" t="s">
        <v>679</v>
      </c>
      <c r="G321" s="284"/>
      <c r="H321" s="287">
        <v>7.7999999999999998</v>
      </c>
      <c r="I321" s="288"/>
      <c r="J321" s="284"/>
      <c r="K321" s="284"/>
      <c r="L321" s="289"/>
      <c r="M321" s="290"/>
      <c r="N321" s="291"/>
      <c r="O321" s="291"/>
      <c r="P321" s="291"/>
      <c r="Q321" s="291"/>
      <c r="R321" s="291"/>
      <c r="S321" s="291"/>
      <c r="T321" s="292"/>
      <c r="AT321" s="293" t="s">
        <v>171</v>
      </c>
      <c r="AU321" s="293" t="s">
        <v>89</v>
      </c>
      <c r="AV321" s="14" t="s">
        <v>179</v>
      </c>
      <c r="AW321" s="14" t="s">
        <v>42</v>
      </c>
      <c r="AX321" s="14" t="s">
        <v>87</v>
      </c>
      <c r="AY321" s="293" t="s">
        <v>162</v>
      </c>
    </row>
    <row r="322" s="1" customFormat="1" ht="38.25" customHeight="1">
      <c r="B322" s="48"/>
      <c r="C322" s="235" t="s">
        <v>323</v>
      </c>
      <c r="D322" s="235" t="s">
        <v>165</v>
      </c>
      <c r="E322" s="236" t="s">
        <v>1758</v>
      </c>
      <c r="F322" s="237" t="s">
        <v>1759</v>
      </c>
      <c r="G322" s="238" t="s">
        <v>648</v>
      </c>
      <c r="H322" s="239">
        <v>69.540000000000006</v>
      </c>
      <c r="I322" s="240"/>
      <c r="J322" s="239">
        <f>ROUND(I322*H322,1)</f>
        <v>0</v>
      </c>
      <c r="K322" s="237" t="s">
        <v>239</v>
      </c>
      <c r="L322" s="74"/>
      <c r="M322" s="241" t="s">
        <v>36</v>
      </c>
      <c r="N322" s="242" t="s">
        <v>50</v>
      </c>
      <c r="O322" s="49"/>
      <c r="P322" s="243">
        <f>O322*H322</f>
        <v>0</v>
      </c>
      <c r="Q322" s="243">
        <v>0.27933000000000002</v>
      </c>
      <c r="R322" s="243">
        <f>Q322*H322</f>
        <v>19.424608200000005</v>
      </c>
      <c r="S322" s="243">
        <v>0</v>
      </c>
      <c r="T322" s="244">
        <f>S322*H322</f>
        <v>0</v>
      </c>
      <c r="AR322" s="25" t="s">
        <v>179</v>
      </c>
      <c r="AT322" s="25" t="s">
        <v>165</v>
      </c>
      <c r="AU322" s="25" t="s">
        <v>89</v>
      </c>
      <c r="AY322" s="25" t="s">
        <v>162</v>
      </c>
      <c r="BE322" s="245">
        <f>IF(N322="základní",J322,0)</f>
        <v>0</v>
      </c>
      <c r="BF322" s="245">
        <f>IF(N322="snížená",J322,0)</f>
        <v>0</v>
      </c>
      <c r="BG322" s="245">
        <f>IF(N322="zákl. přenesená",J322,0)</f>
        <v>0</v>
      </c>
      <c r="BH322" s="245">
        <f>IF(N322="sníž. přenesená",J322,0)</f>
        <v>0</v>
      </c>
      <c r="BI322" s="245">
        <f>IF(N322="nulová",J322,0)</f>
        <v>0</v>
      </c>
      <c r="BJ322" s="25" t="s">
        <v>87</v>
      </c>
      <c r="BK322" s="245">
        <f>ROUND(I322*H322,1)</f>
        <v>0</v>
      </c>
      <c r="BL322" s="25" t="s">
        <v>179</v>
      </c>
      <c r="BM322" s="25" t="s">
        <v>1760</v>
      </c>
    </row>
    <row r="323" s="13" customFormat="1">
      <c r="B323" s="261"/>
      <c r="C323" s="262"/>
      <c r="D323" s="248" t="s">
        <v>171</v>
      </c>
      <c r="E323" s="263" t="s">
        <v>36</v>
      </c>
      <c r="F323" s="264" t="s">
        <v>1620</v>
      </c>
      <c r="G323" s="262"/>
      <c r="H323" s="263" t="s">
        <v>36</v>
      </c>
      <c r="I323" s="265"/>
      <c r="J323" s="262"/>
      <c r="K323" s="262"/>
      <c r="L323" s="266"/>
      <c r="M323" s="267"/>
      <c r="N323" s="268"/>
      <c r="O323" s="268"/>
      <c r="P323" s="268"/>
      <c r="Q323" s="268"/>
      <c r="R323" s="268"/>
      <c r="S323" s="268"/>
      <c r="T323" s="269"/>
      <c r="AT323" s="270" t="s">
        <v>171</v>
      </c>
      <c r="AU323" s="270" t="s">
        <v>89</v>
      </c>
      <c r="AV323" s="13" t="s">
        <v>87</v>
      </c>
      <c r="AW323" s="13" t="s">
        <v>42</v>
      </c>
      <c r="AX323" s="13" t="s">
        <v>79</v>
      </c>
      <c r="AY323" s="270" t="s">
        <v>162</v>
      </c>
    </row>
    <row r="324" s="12" customFormat="1">
      <c r="B324" s="246"/>
      <c r="C324" s="247"/>
      <c r="D324" s="248" t="s">
        <v>171</v>
      </c>
      <c r="E324" s="249" t="s">
        <v>36</v>
      </c>
      <c r="F324" s="250" t="s">
        <v>1761</v>
      </c>
      <c r="G324" s="247"/>
      <c r="H324" s="251">
        <v>24.600000000000001</v>
      </c>
      <c r="I324" s="252"/>
      <c r="J324" s="247"/>
      <c r="K324" s="247"/>
      <c r="L324" s="253"/>
      <c r="M324" s="254"/>
      <c r="N324" s="255"/>
      <c r="O324" s="255"/>
      <c r="P324" s="255"/>
      <c r="Q324" s="255"/>
      <c r="R324" s="255"/>
      <c r="S324" s="255"/>
      <c r="T324" s="256"/>
      <c r="AT324" s="257" t="s">
        <v>171</v>
      </c>
      <c r="AU324" s="257" t="s">
        <v>89</v>
      </c>
      <c r="AV324" s="12" t="s">
        <v>89</v>
      </c>
      <c r="AW324" s="12" t="s">
        <v>42</v>
      </c>
      <c r="AX324" s="12" t="s">
        <v>79</v>
      </c>
      <c r="AY324" s="257" t="s">
        <v>162</v>
      </c>
    </row>
    <row r="325" s="12" customFormat="1">
      <c r="B325" s="246"/>
      <c r="C325" s="247"/>
      <c r="D325" s="248" t="s">
        <v>171</v>
      </c>
      <c r="E325" s="249" t="s">
        <v>36</v>
      </c>
      <c r="F325" s="250" t="s">
        <v>1762</v>
      </c>
      <c r="G325" s="247"/>
      <c r="H325" s="251">
        <v>52.770000000000003</v>
      </c>
      <c r="I325" s="252"/>
      <c r="J325" s="247"/>
      <c r="K325" s="247"/>
      <c r="L325" s="253"/>
      <c r="M325" s="254"/>
      <c r="N325" s="255"/>
      <c r="O325" s="255"/>
      <c r="P325" s="255"/>
      <c r="Q325" s="255"/>
      <c r="R325" s="255"/>
      <c r="S325" s="255"/>
      <c r="T325" s="256"/>
      <c r="AT325" s="257" t="s">
        <v>171</v>
      </c>
      <c r="AU325" s="257" t="s">
        <v>89</v>
      </c>
      <c r="AV325" s="12" t="s">
        <v>89</v>
      </c>
      <c r="AW325" s="12" t="s">
        <v>42</v>
      </c>
      <c r="AX325" s="12" t="s">
        <v>79</v>
      </c>
      <c r="AY325" s="257" t="s">
        <v>162</v>
      </c>
    </row>
    <row r="326" s="13" customFormat="1">
      <c r="B326" s="261"/>
      <c r="C326" s="262"/>
      <c r="D326" s="248" t="s">
        <v>171</v>
      </c>
      <c r="E326" s="263" t="s">
        <v>36</v>
      </c>
      <c r="F326" s="264" t="s">
        <v>1763</v>
      </c>
      <c r="G326" s="262"/>
      <c r="H326" s="263" t="s">
        <v>36</v>
      </c>
      <c r="I326" s="265"/>
      <c r="J326" s="262"/>
      <c r="K326" s="262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171</v>
      </c>
      <c r="AU326" s="270" t="s">
        <v>89</v>
      </c>
      <c r="AV326" s="13" t="s">
        <v>87</v>
      </c>
      <c r="AW326" s="13" t="s">
        <v>42</v>
      </c>
      <c r="AX326" s="13" t="s">
        <v>79</v>
      </c>
      <c r="AY326" s="270" t="s">
        <v>162</v>
      </c>
    </row>
    <row r="327" s="12" customFormat="1">
      <c r="B327" s="246"/>
      <c r="C327" s="247"/>
      <c r="D327" s="248" t="s">
        <v>171</v>
      </c>
      <c r="E327" s="249" t="s">
        <v>36</v>
      </c>
      <c r="F327" s="250" t="s">
        <v>1764</v>
      </c>
      <c r="G327" s="247"/>
      <c r="H327" s="251">
        <v>-0.73999999999999999</v>
      </c>
      <c r="I327" s="252"/>
      <c r="J327" s="247"/>
      <c r="K327" s="247"/>
      <c r="L327" s="253"/>
      <c r="M327" s="254"/>
      <c r="N327" s="255"/>
      <c r="O327" s="255"/>
      <c r="P327" s="255"/>
      <c r="Q327" s="255"/>
      <c r="R327" s="255"/>
      <c r="S327" s="255"/>
      <c r="T327" s="256"/>
      <c r="AT327" s="257" t="s">
        <v>171</v>
      </c>
      <c r="AU327" s="257" t="s">
        <v>89</v>
      </c>
      <c r="AV327" s="12" t="s">
        <v>89</v>
      </c>
      <c r="AW327" s="12" t="s">
        <v>42</v>
      </c>
      <c r="AX327" s="12" t="s">
        <v>79</v>
      </c>
      <c r="AY327" s="257" t="s">
        <v>162</v>
      </c>
    </row>
    <row r="328" s="12" customFormat="1">
      <c r="B328" s="246"/>
      <c r="C328" s="247"/>
      <c r="D328" s="248" t="s">
        <v>171</v>
      </c>
      <c r="E328" s="249" t="s">
        <v>36</v>
      </c>
      <c r="F328" s="250" t="s">
        <v>1765</v>
      </c>
      <c r="G328" s="247"/>
      <c r="H328" s="251">
        <v>-2.0499999999999998</v>
      </c>
      <c r="I328" s="252"/>
      <c r="J328" s="247"/>
      <c r="K328" s="247"/>
      <c r="L328" s="253"/>
      <c r="M328" s="254"/>
      <c r="N328" s="255"/>
      <c r="O328" s="255"/>
      <c r="P328" s="255"/>
      <c r="Q328" s="255"/>
      <c r="R328" s="255"/>
      <c r="S328" s="255"/>
      <c r="T328" s="256"/>
      <c r="AT328" s="257" t="s">
        <v>171</v>
      </c>
      <c r="AU328" s="257" t="s">
        <v>89</v>
      </c>
      <c r="AV328" s="12" t="s">
        <v>89</v>
      </c>
      <c r="AW328" s="12" t="s">
        <v>42</v>
      </c>
      <c r="AX328" s="12" t="s">
        <v>79</v>
      </c>
      <c r="AY328" s="257" t="s">
        <v>162</v>
      </c>
    </row>
    <row r="329" s="12" customFormat="1">
      <c r="B329" s="246"/>
      <c r="C329" s="247"/>
      <c r="D329" s="248" t="s">
        <v>171</v>
      </c>
      <c r="E329" s="249" t="s">
        <v>36</v>
      </c>
      <c r="F329" s="250" t="s">
        <v>1766</v>
      </c>
      <c r="G329" s="247"/>
      <c r="H329" s="251">
        <v>-3.6699999999999999</v>
      </c>
      <c r="I329" s="252"/>
      <c r="J329" s="247"/>
      <c r="K329" s="247"/>
      <c r="L329" s="253"/>
      <c r="M329" s="254"/>
      <c r="N329" s="255"/>
      <c r="O329" s="255"/>
      <c r="P329" s="255"/>
      <c r="Q329" s="255"/>
      <c r="R329" s="255"/>
      <c r="S329" s="255"/>
      <c r="T329" s="256"/>
      <c r="AT329" s="257" t="s">
        <v>171</v>
      </c>
      <c r="AU329" s="257" t="s">
        <v>89</v>
      </c>
      <c r="AV329" s="12" t="s">
        <v>89</v>
      </c>
      <c r="AW329" s="12" t="s">
        <v>42</v>
      </c>
      <c r="AX329" s="12" t="s">
        <v>79</v>
      </c>
      <c r="AY329" s="257" t="s">
        <v>162</v>
      </c>
    </row>
    <row r="330" s="13" customFormat="1">
      <c r="B330" s="261"/>
      <c r="C330" s="262"/>
      <c r="D330" s="248" t="s">
        <v>171</v>
      </c>
      <c r="E330" s="263" t="s">
        <v>36</v>
      </c>
      <c r="F330" s="264" t="s">
        <v>1767</v>
      </c>
      <c r="G330" s="262"/>
      <c r="H330" s="263" t="s">
        <v>36</v>
      </c>
      <c r="I330" s="265"/>
      <c r="J330" s="262"/>
      <c r="K330" s="262"/>
      <c r="L330" s="266"/>
      <c r="M330" s="267"/>
      <c r="N330" s="268"/>
      <c r="O330" s="268"/>
      <c r="P330" s="268"/>
      <c r="Q330" s="268"/>
      <c r="R330" s="268"/>
      <c r="S330" s="268"/>
      <c r="T330" s="269"/>
      <c r="AT330" s="270" t="s">
        <v>171</v>
      </c>
      <c r="AU330" s="270" t="s">
        <v>89</v>
      </c>
      <c r="AV330" s="13" t="s">
        <v>87</v>
      </c>
      <c r="AW330" s="13" t="s">
        <v>42</v>
      </c>
      <c r="AX330" s="13" t="s">
        <v>79</v>
      </c>
      <c r="AY330" s="270" t="s">
        <v>162</v>
      </c>
    </row>
    <row r="331" s="12" customFormat="1">
      <c r="B331" s="246"/>
      <c r="C331" s="247"/>
      <c r="D331" s="248" t="s">
        <v>171</v>
      </c>
      <c r="E331" s="249" t="s">
        <v>36</v>
      </c>
      <c r="F331" s="250" t="s">
        <v>1768</v>
      </c>
      <c r="G331" s="247"/>
      <c r="H331" s="251">
        <v>-0.5</v>
      </c>
      <c r="I331" s="252"/>
      <c r="J331" s="247"/>
      <c r="K331" s="247"/>
      <c r="L331" s="253"/>
      <c r="M331" s="254"/>
      <c r="N331" s="255"/>
      <c r="O331" s="255"/>
      <c r="P331" s="255"/>
      <c r="Q331" s="255"/>
      <c r="R331" s="255"/>
      <c r="S331" s="255"/>
      <c r="T331" s="256"/>
      <c r="AT331" s="257" t="s">
        <v>171</v>
      </c>
      <c r="AU331" s="257" t="s">
        <v>89</v>
      </c>
      <c r="AV331" s="12" t="s">
        <v>89</v>
      </c>
      <c r="AW331" s="12" t="s">
        <v>42</v>
      </c>
      <c r="AX331" s="12" t="s">
        <v>79</v>
      </c>
      <c r="AY331" s="257" t="s">
        <v>162</v>
      </c>
    </row>
    <row r="332" s="12" customFormat="1">
      <c r="B332" s="246"/>
      <c r="C332" s="247"/>
      <c r="D332" s="248" t="s">
        <v>171</v>
      </c>
      <c r="E332" s="249" t="s">
        <v>36</v>
      </c>
      <c r="F332" s="250" t="s">
        <v>1769</v>
      </c>
      <c r="G332" s="247"/>
      <c r="H332" s="251">
        <v>-0.31</v>
      </c>
      <c r="I332" s="252"/>
      <c r="J332" s="247"/>
      <c r="K332" s="247"/>
      <c r="L332" s="253"/>
      <c r="M332" s="254"/>
      <c r="N332" s="255"/>
      <c r="O332" s="255"/>
      <c r="P332" s="255"/>
      <c r="Q332" s="255"/>
      <c r="R332" s="255"/>
      <c r="S332" s="255"/>
      <c r="T332" s="256"/>
      <c r="AT332" s="257" t="s">
        <v>171</v>
      </c>
      <c r="AU332" s="257" t="s">
        <v>89</v>
      </c>
      <c r="AV332" s="12" t="s">
        <v>89</v>
      </c>
      <c r="AW332" s="12" t="s">
        <v>42</v>
      </c>
      <c r="AX332" s="12" t="s">
        <v>79</v>
      </c>
      <c r="AY332" s="257" t="s">
        <v>162</v>
      </c>
    </row>
    <row r="333" s="12" customFormat="1">
      <c r="B333" s="246"/>
      <c r="C333" s="247"/>
      <c r="D333" s="248" t="s">
        <v>171</v>
      </c>
      <c r="E333" s="249" t="s">
        <v>36</v>
      </c>
      <c r="F333" s="250" t="s">
        <v>1770</v>
      </c>
      <c r="G333" s="247"/>
      <c r="H333" s="251">
        <v>-0.56000000000000005</v>
      </c>
      <c r="I333" s="252"/>
      <c r="J333" s="247"/>
      <c r="K333" s="247"/>
      <c r="L333" s="253"/>
      <c r="M333" s="254"/>
      <c r="N333" s="255"/>
      <c r="O333" s="255"/>
      <c r="P333" s="255"/>
      <c r="Q333" s="255"/>
      <c r="R333" s="255"/>
      <c r="S333" s="255"/>
      <c r="T333" s="256"/>
      <c r="AT333" s="257" t="s">
        <v>171</v>
      </c>
      <c r="AU333" s="257" t="s">
        <v>89</v>
      </c>
      <c r="AV333" s="12" t="s">
        <v>89</v>
      </c>
      <c r="AW333" s="12" t="s">
        <v>42</v>
      </c>
      <c r="AX333" s="12" t="s">
        <v>79</v>
      </c>
      <c r="AY333" s="257" t="s">
        <v>162</v>
      </c>
    </row>
    <row r="334" s="14" customFormat="1">
      <c r="B334" s="283"/>
      <c r="C334" s="284"/>
      <c r="D334" s="248" t="s">
        <v>171</v>
      </c>
      <c r="E334" s="285" t="s">
        <v>36</v>
      </c>
      <c r="F334" s="286" t="s">
        <v>679</v>
      </c>
      <c r="G334" s="284"/>
      <c r="H334" s="287">
        <v>69.540000000000006</v>
      </c>
      <c r="I334" s="288"/>
      <c r="J334" s="284"/>
      <c r="K334" s="284"/>
      <c r="L334" s="289"/>
      <c r="M334" s="290"/>
      <c r="N334" s="291"/>
      <c r="O334" s="291"/>
      <c r="P334" s="291"/>
      <c r="Q334" s="291"/>
      <c r="R334" s="291"/>
      <c r="S334" s="291"/>
      <c r="T334" s="292"/>
      <c r="AT334" s="293" t="s">
        <v>171</v>
      </c>
      <c r="AU334" s="293" t="s">
        <v>89</v>
      </c>
      <c r="AV334" s="14" t="s">
        <v>179</v>
      </c>
      <c r="AW334" s="14" t="s">
        <v>42</v>
      </c>
      <c r="AX334" s="14" t="s">
        <v>87</v>
      </c>
      <c r="AY334" s="293" t="s">
        <v>162</v>
      </c>
    </row>
    <row r="335" s="1" customFormat="1" ht="25.5" customHeight="1">
      <c r="B335" s="48"/>
      <c r="C335" s="235" t="s">
        <v>416</v>
      </c>
      <c r="D335" s="235" t="s">
        <v>165</v>
      </c>
      <c r="E335" s="236" t="s">
        <v>1771</v>
      </c>
      <c r="F335" s="237" t="s">
        <v>1772</v>
      </c>
      <c r="G335" s="238" t="s">
        <v>174</v>
      </c>
      <c r="H335" s="239">
        <v>2</v>
      </c>
      <c r="I335" s="240"/>
      <c r="J335" s="239">
        <f>ROUND(I335*H335,1)</f>
        <v>0</v>
      </c>
      <c r="K335" s="237" t="s">
        <v>239</v>
      </c>
      <c r="L335" s="74"/>
      <c r="M335" s="241" t="s">
        <v>36</v>
      </c>
      <c r="N335" s="242" t="s">
        <v>50</v>
      </c>
      <c r="O335" s="49"/>
      <c r="P335" s="243">
        <f>O335*H335</f>
        <v>0</v>
      </c>
      <c r="Q335" s="243">
        <v>0.017940000000000001</v>
      </c>
      <c r="R335" s="243">
        <f>Q335*H335</f>
        <v>0.035880000000000002</v>
      </c>
      <c r="S335" s="243">
        <v>0</v>
      </c>
      <c r="T335" s="244">
        <f>S335*H335</f>
        <v>0</v>
      </c>
      <c r="AR335" s="25" t="s">
        <v>179</v>
      </c>
      <c r="AT335" s="25" t="s">
        <v>165</v>
      </c>
      <c r="AU335" s="25" t="s">
        <v>89</v>
      </c>
      <c r="AY335" s="25" t="s">
        <v>162</v>
      </c>
      <c r="BE335" s="245">
        <f>IF(N335="základní",J335,0)</f>
        <v>0</v>
      </c>
      <c r="BF335" s="245">
        <f>IF(N335="snížená",J335,0)</f>
        <v>0</v>
      </c>
      <c r="BG335" s="245">
        <f>IF(N335="zákl. přenesená",J335,0)</f>
        <v>0</v>
      </c>
      <c r="BH335" s="245">
        <f>IF(N335="sníž. přenesená",J335,0)</f>
        <v>0</v>
      </c>
      <c r="BI335" s="245">
        <f>IF(N335="nulová",J335,0)</f>
        <v>0</v>
      </c>
      <c r="BJ335" s="25" t="s">
        <v>87</v>
      </c>
      <c r="BK335" s="245">
        <f>ROUND(I335*H335,1)</f>
        <v>0</v>
      </c>
      <c r="BL335" s="25" t="s">
        <v>179</v>
      </c>
      <c r="BM335" s="25" t="s">
        <v>1773</v>
      </c>
    </row>
    <row r="336" s="13" customFormat="1">
      <c r="B336" s="261"/>
      <c r="C336" s="262"/>
      <c r="D336" s="248" t="s">
        <v>171</v>
      </c>
      <c r="E336" s="263" t="s">
        <v>36</v>
      </c>
      <c r="F336" s="264" t="s">
        <v>1620</v>
      </c>
      <c r="G336" s="262"/>
      <c r="H336" s="263" t="s">
        <v>36</v>
      </c>
      <c r="I336" s="265"/>
      <c r="J336" s="262"/>
      <c r="K336" s="262"/>
      <c r="L336" s="266"/>
      <c r="M336" s="267"/>
      <c r="N336" s="268"/>
      <c r="O336" s="268"/>
      <c r="P336" s="268"/>
      <c r="Q336" s="268"/>
      <c r="R336" s="268"/>
      <c r="S336" s="268"/>
      <c r="T336" s="269"/>
      <c r="AT336" s="270" t="s">
        <v>171</v>
      </c>
      <c r="AU336" s="270" t="s">
        <v>89</v>
      </c>
      <c r="AV336" s="13" t="s">
        <v>87</v>
      </c>
      <c r="AW336" s="13" t="s">
        <v>42</v>
      </c>
      <c r="AX336" s="13" t="s">
        <v>79</v>
      </c>
      <c r="AY336" s="270" t="s">
        <v>162</v>
      </c>
    </row>
    <row r="337" s="12" customFormat="1">
      <c r="B337" s="246"/>
      <c r="C337" s="247"/>
      <c r="D337" s="248" t="s">
        <v>171</v>
      </c>
      <c r="E337" s="249" t="s">
        <v>36</v>
      </c>
      <c r="F337" s="250" t="s">
        <v>89</v>
      </c>
      <c r="G337" s="247"/>
      <c r="H337" s="251">
        <v>2</v>
      </c>
      <c r="I337" s="252"/>
      <c r="J337" s="247"/>
      <c r="K337" s="247"/>
      <c r="L337" s="253"/>
      <c r="M337" s="254"/>
      <c r="N337" s="255"/>
      <c r="O337" s="255"/>
      <c r="P337" s="255"/>
      <c r="Q337" s="255"/>
      <c r="R337" s="255"/>
      <c r="S337" s="255"/>
      <c r="T337" s="256"/>
      <c r="AT337" s="257" t="s">
        <v>171</v>
      </c>
      <c r="AU337" s="257" t="s">
        <v>89</v>
      </c>
      <c r="AV337" s="12" t="s">
        <v>89</v>
      </c>
      <c r="AW337" s="12" t="s">
        <v>42</v>
      </c>
      <c r="AX337" s="12" t="s">
        <v>87</v>
      </c>
      <c r="AY337" s="257" t="s">
        <v>162</v>
      </c>
    </row>
    <row r="338" s="1" customFormat="1" ht="25.5" customHeight="1">
      <c r="B338" s="48"/>
      <c r="C338" s="235" t="s">
        <v>420</v>
      </c>
      <c r="D338" s="235" t="s">
        <v>165</v>
      </c>
      <c r="E338" s="236" t="s">
        <v>1774</v>
      </c>
      <c r="F338" s="237" t="s">
        <v>1775</v>
      </c>
      <c r="G338" s="238" t="s">
        <v>174</v>
      </c>
      <c r="H338" s="239">
        <v>6</v>
      </c>
      <c r="I338" s="240"/>
      <c r="J338" s="239">
        <f>ROUND(I338*H338,1)</f>
        <v>0</v>
      </c>
      <c r="K338" s="237" t="s">
        <v>239</v>
      </c>
      <c r="L338" s="74"/>
      <c r="M338" s="241" t="s">
        <v>36</v>
      </c>
      <c r="N338" s="242" t="s">
        <v>50</v>
      </c>
      <c r="O338" s="49"/>
      <c r="P338" s="243">
        <f>O338*H338</f>
        <v>0</v>
      </c>
      <c r="Q338" s="243">
        <v>0.036549999999999999</v>
      </c>
      <c r="R338" s="243">
        <f>Q338*H338</f>
        <v>0.2193</v>
      </c>
      <c r="S338" s="243">
        <v>0</v>
      </c>
      <c r="T338" s="244">
        <f>S338*H338</f>
        <v>0</v>
      </c>
      <c r="AR338" s="25" t="s">
        <v>179</v>
      </c>
      <c r="AT338" s="25" t="s">
        <v>165</v>
      </c>
      <c r="AU338" s="25" t="s">
        <v>89</v>
      </c>
      <c r="AY338" s="25" t="s">
        <v>162</v>
      </c>
      <c r="BE338" s="245">
        <f>IF(N338="základní",J338,0)</f>
        <v>0</v>
      </c>
      <c r="BF338" s="245">
        <f>IF(N338="snížená",J338,0)</f>
        <v>0</v>
      </c>
      <c r="BG338" s="245">
        <f>IF(N338="zákl. přenesená",J338,0)</f>
        <v>0</v>
      </c>
      <c r="BH338" s="245">
        <f>IF(N338="sníž. přenesená",J338,0)</f>
        <v>0</v>
      </c>
      <c r="BI338" s="245">
        <f>IF(N338="nulová",J338,0)</f>
        <v>0</v>
      </c>
      <c r="BJ338" s="25" t="s">
        <v>87</v>
      </c>
      <c r="BK338" s="245">
        <f>ROUND(I338*H338,1)</f>
        <v>0</v>
      </c>
      <c r="BL338" s="25" t="s">
        <v>179</v>
      </c>
      <c r="BM338" s="25" t="s">
        <v>1776</v>
      </c>
    </row>
    <row r="339" s="13" customFormat="1">
      <c r="B339" s="261"/>
      <c r="C339" s="262"/>
      <c r="D339" s="248" t="s">
        <v>171</v>
      </c>
      <c r="E339" s="263" t="s">
        <v>36</v>
      </c>
      <c r="F339" s="264" t="s">
        <v>1620</v>
      </c>
      <c r="G339" s="262"/>
      <c r="H339" s="263" t="s">
        <v>36</v>
      </c>
      <c r="I339" s="265"/>
      <c r="J339" s="262"/>
      <c r="K339" s="262"/>
      <c r="L339" s="266"/>
      <c r="M339" s="267"/>
      <c r="N339" s="268"/>
      <c r="O339" s="268"/>
      <c r="P339" s="268"/>
      <c r="Q339" s="268"/>
      <c r="R339" s="268"/>
      <c r="S339" s="268"/>
      <c r="T339" s="269"/>
      <c r="AT339" s="270" t="s">
        <v>171</v>
      </c>
      <c r="AU339" s="270" t="s">
        <v>89</v>
      </c>
      <c r="AV339" s="13" t="s">
        <v>87</v>
      </c>
      <c r="AW339" s="13" t="s">
        <v>42</v>
      </c>
      <c r="AX339" s="13" t="s">
        <v>79</v>
      </c>
      <c r="AY339" s="270" t="s">
        <v>162</v>
      </c>
    </row>
    <row r="340" s="12" customFormat="1">
      <c r="B340" s="246"/>
      <c r="C340" s="247"/>
      <c r="D340" s="248" t="s">
        <v>171</v>
      </c>
      <c r="E340" s="249" t="s">
        <v>36</v>
      </c>
      <c r="F340" s="250" t="s">
        <v>1777</v>
      </c>
      <c r="G340" s="247"/>
      <c r="H340" s="251">
        <v>6</v>
      </c>
      <c r="I340" s="252"/>
      <c r="J340" s="247"/>
      <c r="K340" s="247"/>
      <c r="L340" s="253"/>
      <c r="M340" s="254"/>
      <c r="N340" s="255"/>
      <c r="O340" s="255"/>
      <c r="P340" s="255"/>
      <c r="Q340" s="255"/>
      <c r="R340" s="255"/>
      <c r="S340" s="255"/>
      <c r="T340" s="256"/>
      <c r="AT340" s="257" t="s">
        <v>171</v>
      </c>
      <c r="AU340" s="257" t="s">
        <v>89</v>
      </c>
      <c r="AV340" s="12" t="s">
        <v>89</v>
      </c>
      <c r="AW340" s="12" t="s">
        <v>42</v>
      </c>
      <c r="AX340" s="12" t="s">
        <v>87</v>
      </c>
      <c r="AY340" s="257" t="s">
        <v>162</v>
      </c>
    </row>
    <row r="341" s="1" customFormat="1" ht="25.5" customHeight="1">
      <c r="B341" s="48"/>
      <c r="C341" s="235" t="s">
        <v>424</v>
      </c>
      <c r="D341" s="235" t="s">
        <v>165</v>
      </c>
      <c r="E341" s="236" t="s">
        <v>1778</v>
      </c>
      <c r="F341" s="237" t="s">
        <v>1779</v>
      </c>
      <c r="G341" s="238" t="s">
        <v>174</v>
      </c>
      <c r="H341" s="239">
        <v>3</v>
      </c>
      <c r="I341" s="240"/>
      <c r="J341" s="239">
        <f>ROUND(I341*H341,1)</f>
        <v>0</v>
      </c>
      <c r="K341" s="237" t="s">
        <v>239</v>
      </c>
      <c r="L341" s="74"/>
      <c r="M341" s="241" t="s">
        <v>36</v>
      </c>
      <c r="N341" s="242" t="s">
        <v>50</v>
      </c>
      <c r="O341" s="49"/>
      <c r="P341" s="243">
        <f>O341*H341</f>
        <v>0</v>
      </c>
      <c r="Q341" s="243">
        <v>0.04555</v>
      </c>
      <c r="R341" s="243">
        <f>Q341*H341</f>
        <v>0.13664999999999999</v>
      </c>
      <c r="S341" s="243">
        <v>0</v>
      </c>
      <c r="T341" s="244">
        <f>S341*H341</f>
        <v>0</v>
      </c>
      <c r="AR341" s="25" t="s">
        <v>179</v>
      </c>
      <c r="AT341" s="25" t="s">
        <v>165</v>
      </c>
      <c r="AU341" s="25" t="s">
        <v>89</v>
      </c>
      <c r="AY341" s="25" t="s">
        <v>162</v>
      </c>
      <c r="BE341" s="245">
        <f>IF(N341="základní",J341,0)</f>
        <v>0</v>
      </c>
      <c r="BF341" s="245">
        <f>IF(N341="snížená",J341,0)</f>
        <v>0</v>
      </c>
      <c r="BG341" s="245">
        <f>IF(N341="zákl. přenesená",J341,0)</f>
        <v>0</v>
      </c>
      <c r="BH341" s="245">
        <f>IF(N341="sníž. přenesená",J341,0)</f>
        <v>0</v>
      </c>
      <c r="BI341" s="245">
        <f>IF(N341="nulová",J341,0)</f>
        <v>0</v>
      </c>
      <c r="BJ341" s="25" t="s">
        <v>87</v>
      </c>
      <c r="BK341" s="245">
        <f>ROUND(I341*H341,1)</f>
        <v>0</v>
      </c>
      <c r="BL341" s="25" t="s">
        <v>179</v>
      </c>
      <c r="BM341" s="25" t="s">
        <v>1780</v>
      </c>
    </row>
    <row r="342" s="13" customFormat="1">
      <c r="B342" s="261"/>
      <c r="C342" s="262"/>
      <c r="D342" s="248" t="s">
        <v>171</v>
      </c>
      <c r="E342" s="263" t="s">
        <v>36</v>
      </c>
      <c r="F342" s="264" t="s">
        <v>1620</v>
      </c>
      <c r="G342" s="262"/>
      <c r="H342" s="263" t="s">
        <v>36</v>
      </c>
      <c r="I342" s="265"/>
      <c r="J342" s="262"/>
      <c r="K342" s="262"/>
      <c r="L342" s="266"/>
      <c r="M342" s="267"/>
      <c r="N342" s="268"/>
      <c r="O342" s="268"/>
      <c r="P342" s="268"/>
      <c r="Q342" s="268"/>
      <c r="R342" s="268"/>
      <c r="S342" s="268"/>
      <c r="T342" s="269"/>
      <c r="AT342" s="270" t="s">
        <v>171</v>
      </c>
      <c r="AU342" s="270" t="s">
        <v>89</v>
      </c>
      <c r="AV342" s="13" t="s">
        <v>87</v>
      </c>
      <c r="AW342" s="13" t="s">
        <v>42</v>
      </c>
      <c r="AX342" s="13" t="s">
        <v>79</v>
      </c>
      <c r="AY342" s="270" t="s">
        <v>162</v>
      </c>
    </row>
    <row r="343" s="12" customFormat="1">
      <c r="B343" s="246"/>
      <c r="C343" s="247"/>
      <c r="D343" s="248" t="s">
        <v>171</v>
      </c>
      <c r="E343" s="249" t="s">
        <v>36</v>
      </c>
      <c r="F343" s="250" t="s">
        <v>161</v>
      </c>
      <c r="G343" s="247"/>
      <c r="H343" s="251">
        <v>3</v>
      </c>
      <c r="I343" s="252"/>
      <c r="J343" s="247"/>
      <c r="K343" s="247"/>
      <c r="L343" s="253"/>
      <c r="M343" s="254"/>
      <c r="N343" s="255"/>
      <c r="O343" s="255"/>
      <c r="P343" s="255"/>
      <c r="Q343" s="255"/>
      <c r="R343" s="255"/>
      <c r="S343" s="255"/>
      <c r="T343" s="256"/>
      <c r="AT343" s="257" t="s">
        <v>171</v>
      </c>
      <c r="AU343" s="257" t="s">
        <v>89</v>
      </c>
      <c r="AV343" s="12" t="s">
        <v>89</v>
      </c>
      <c r="AW343" s="12" t="s">
        <v>42</v>
      </c>
      <c r="AX343" s="12" t="s">
        <v>87</v>
      </c>
      <c r="AY343" s="257" t="s">
        <v>162</v>
      </c>
    </row>
    <row r="344" s="1" customFormat="1" ht="25.5" customHeight="1">
      <c r="B344" s="48"/>
      <c r="C344" s="235" t="s">
        <v>428</v>
      </c>
      <c r="D344" s="235" t="s">
        <v>165</v>
      </c>
      <c r="E344" s="236" t="s">
        <v>1781</v>
      </c>
      <c r="F344" s="237" t="s">
        <v>1782</v>
      </c>
      <c r="G344" s="238" t="s">
        <v>174</v>
      </c>
      <c r="H344" s="239">
        <v>3</v>
      </c>
      <c r="I344" s="240"/>
      <c r="J344" s="239">
        <f>ROUND(I344*H344,1)</f>
        <v>0</v>
      </c>
      <c r="K344" s="237" t="s">
        <v>239</v>
      </c>
      <c r="L344" s="74"/>
      <c r="M344" s="241" t="s">
        <v>36</v>
      </c>
      <c r="N344" s="242" t="s">
        <v>50</v>
      </c>
      <c r="O344" s="49"/>
      <c r="P344" s="243">
        <f>O344*H344</f>
        <v>0</v>
      </c>
      <c r="Q344" s="243">
        <v>0.081850000000000006</v>
      </c>
      <c r="R344" s="243">
        <f>Q344*H344</f>
        <v>0.24555000000000002</v>
      </c>
      <c r="S344" s="243">
        <v>0</v>
      </c>
      <c r="T344" s="244">
        <f>S344*H344</f>
        <v>0</v>
      </c>
      <c r="AR344" s="25" t="s">
        <v>179</v>
      </c>
      <c r="AT344" s="25" t="s">
        <v>165</v>
      </c>
      <c r="AU344" s="25" t="s">
        <v>89</v>
      </c>
      <c r="AY344" s="25" t="s">
        <v>162</v>
      </c>
      <c r="BE344" s="245">
        <f>IF(N344="základní",J344,0)</f>
        <v>0</v>
      </c>
      <c r="BF344" s="245">
        <f>IF(N344="snížená",J344,0)</f>
        <v>0</v>
      </c>
      <c r="BG344" s="245">
        <f>IF(N344="zákl. přenesená",J344,0)</f>
        <v>0</v>
      </c>
      <c r="BH344" s="245">
        <f>IF(N344="sníž. přenesená",J344,0)</f>
        <v>0</v>
      </c>
      <c r="BI344" s="245">
        <f>IF(N344="nulová",J344,0)</f>
        <v>0</v>
      </c>
      <c r="BJ344" s="25" t="s">
        <v>87</v>
      </c>
      <c r="BK344" s="245">
        <f>ROUND(I344*H344,1)</f>
        <v>0</v>
      </c>
      <c r="BL344" s="25" t="s">
        <v>179</v>
      </c>
      <c r="BM344" s="25" t="s">
        <v>1783</v>
      </c>
    </row>
    <row r="345" s="13" customFormat="1">
      <c r="B345" s="261"/>
      <c r="C345" s="262"/>
      <c r="D345" s="248" t="s">
        <v>171</v>
      </c>
      <c r="E345" s="263" t="s">
        <v>36</v>
      </c>
      <c r="F345" s="264" t="s">
        <v>1620</v>
      </c>
      <c r="G345" s="262"/>
      <c r="H345" s="263" t="s">
        <v>36</v>
      </c>
      <c r="I345" s="265"/>
      <c r="J345" s="262"/>
      <c r="K345" s="262"/>
      <c r="L345" s="266"/>
      <c r="M345" s="267"/>
      <c r="N345" s="268"/>
      <c r="O345" s="268"/>
      <c r="P345" s="268"/>
      <c r="Q345" s="268"/>
      <c r="R345" s="268"/>
      <c r="S345" s="268"/>
      <c r="T345" s="269"/>
      <c r="AT345" s="270" t="s">
        <v>171</v>
      </c>
      <c r="AU345" s="270" t="s">
        <v>89</v>
      </c>
      <c r="AV345" s="13" t="s">
        <v>87</v>
      </c>
      <c r="AW345" s="13" t="s">
        <v>42</v>
      </c>
      <c r="AX345" s="13" t="s">
        <v>79</v>
      </c>
      <c r="AY345" s="270" t="s">
        <v>162</v>
      </c>
    </row>
    <row r="346" s="12" customFormat="1">
      <c r="B346" s="246"/>
      <c r="C346" s="247"/>
      <c r="D346" s="248" t="s">
        <v>171</v>
      </c>
      <c r="E346" s="249" t="s">
        <v>36</v>
      </c>
      <c r="F346" s="250" t="s">
        <v>161</v>
      </c>
      <c r="G346" s="247"/>
      <c r="H346" s="251">
        <v>3</v>
      </c>
      <c r="I346" s="252"/>
      <c r="J346" s="247"/>
      <c r="K346" s="247"/>
      <c r="L346" s="253"/>
      <c r="M346" s="254"/>
      <c r="N346" s="255"/>
      <c r="O346" s="255"/>
      <c r="P346" s="255"/>
      <c r="Q346" s="255"/>
      <c r="R346" s="255"/>
      <c r="S346" s="255"/>
      <c r="T346" s="256"/>
      <c r="AT346" s="257" t="s">
        <v>171</v>
      </c>
      <c r="AU346" s="257" t="s">
        <v>89</v>
      </c>
      <c r="AV346" s="12" t="s">
        <v>89</v>
      </c>
      <c r="AW346" s="12" t="s">
        <v>42</v>
      </c>
      <c r="AX346" s="12" t="s">
        <v>87</v>
      </c>
      <c r="AY346" s="257" t="s">
        <v>162</v>
      </c>
    </row>
    <row r="347" s="1" customFormat="1" ht="25.5" customHeight="1">
      <c r="B347" s="48"/>
      <c r="C347" s="235" t="s">
        <v>432</v>
      </c>
      <c r="D347" s="235" t="s">
        <v>165</v>
      </c>
      <c r="E347" s="236" t="s">
        <v>1784</v>
      </c>
      <c r="F347" s="237" t="s">
        <v>1785</v>
      </c>
      <c r="G347" s="238" t="s">
        <v>247</v>
      </c>
      <c r="H347" s="239">
        <v>16.5</v>
      </c>
      <c r="I347" s="240"/>
      <c r="J347" s="239">
        <f>ROUND(I347*H347,1)</f>
        <v>0</v>
      </c>
      <c r="K347" s="237" t="s">
        <v>239</v>
      </c>
      <c r="L347" s="74"/>
      <c r="M347" s="241" t="s">
        <v>36</v>
      </c>
      <c r="N347" s="242" t="s">
        <v>50</v>
      </c>
      <c r="O347" s="49"/>
      <c r="P347" s="243">
        <f>O347*H347</f>
        <v>0</v>
      </c>
      <c r="Q347" s="243">
        <v>0.00025999999999999998</v>
      </c>
      <c r="R347" s="243">
        <f>Q347*H347</f>
        <v>0.0042899999999999995</v>
      </c>
      <c r="S347" s="243">
        <v>0</v>
      </c>
      <c r="T347" s="244">
        <f>S347*H347</f>
        <v>0</v>
      </c>
      <c r="AR347" s="25" t="s">
        <v>179</v>
      </c>
      <c r="AT347" s="25" t="s">
        <v>165</v>
      </c>
      <c r="AU347" s="25" t="s">
        <v>89</v>
      </c>
      <c r="AY347" s="25" t="s">
        <v>162</v>
      </c>
      <c r="BE347" s="245">
        <f>IF(N347="základní",J347,0)</f>
        <v>0</v>
      </c>
      <c r="BF347" s="245">
        <f>IF(N347="snížená",J347,0)</f>
        <v>0</v>
      </c>
      <c r="BG347" s="245">
        <f>IF(N347="zákl. přenesená",J347,0)</f>
        <v>0</v>
      </c>
      <c r="BH347" s="245">
        <f>IF(N347="sníž. přenesená",J347,0)</f>
        <v>0</v>
      </c>
      <c r="BI347" s="245">
        <f>IF(N347="nulová",J347,0)</f>
        <v>0</v>
      </c>
      <c r="BJ347" s="25" t="s">
        <v>87</v>
      </c>
      <c r="BK347" s="245">
        <f>ROUND(I347*H347,1)</f>
        <v>0</v>
      </c>
      <c r="BL347" s="25" t="s">
        <v>179</v>
      </c>
      <c r="BM347" s="25" t="s">
        <v>1786</v>
      </c>
    </row>
    <row r="348" s="13" customFormat="1">
      <c r="B348" s="261"/>
      <c r="C348" s="262"/>
      <c r="D348" s="248" t="s">
        <v>171</v>
      </c>
      <c r="E348" s="263" t="s">
        <v>36</v>
      </c>
      <c r="F348" s="264" t="s">
        <v>1620</v>
      </c>
      <c r="G348" s="262"/>
      <c r="H348" s="263" t="s">
        <v>36</v>
      </c>
      <c r="I348" s="265"/>
      <c r="J348" s="262"/>
      <c r="K348" s="262"/>
      <c r="L348" s="266"/>
      <c r="M348" s="267"/>
      <c r="N348" s="268"/>
      <c r="O348" s="268"/>
      <c r="P348" s="268"/>
      <c r="Q348" s="268"/>
      <c r="R348" s="268"/>
      <c r="S348" s="268"/>
      <c r="T348" s="269"/>
      <c r="AT348" s="270" t="s">
        <v>171</v>
      </c>
      <c r="AU348" s="270" t="s">
        <v>89</v>
      </c>
      <c r="AV348" s="13" t="s">
        <v>87</v>
      </c>
      <c r="AW348" s="13" t="s">
        <v>42</v>
      </c>
      <c r="AX348" s="13" t="s">
        <v>79</v>
      </c>
      <c r="AY348" s="270" t="s">
        <v>162</v>
      </c>
    </row>
    <row r="349" s="12" customFormat="1">
      <c r="B349" s="246"/>
      <c r="C349" s="247"/>
      <c r="D349" s="248" t="s">
        <v>171</v>
      </c>
      <c r="E349" s="249" t="s">
        <v>36</v>
      </c>
      <c r="F349" s="250" t="s">
        <v>1787</v>
      </c>
      <c r="G349" s="247"/>
      <c r="H349" s="251">
        <v>6</v>
      </c>
      <c r="I349" s="252"/>
      <c r="J349" s="247"/>
      <c r="K349" s="247"/>
      <c r="L349" s="253"/>
      <c r="M349" s="254"/>
      <c r="N349" s="255"/>
      <c r="O349" s="255"/>
      <c r="P349" s="255"/>
      <c r="Q349" s="255"/>
      <c r="R349" s="255"/>
      <c r="S349" s="255"/>
      <c r="T349" s="256"/>
      <c r="AT349" s="257" t="s">
        <v>171</v>
      </c>
      <c r="AU349" s="257" t="s">
        <v>89</v>
      </c>
      <c r="AV349" s="12" t="s">
        <v>89</v>
      </c>
      <c r="AW349" s="12" t="s">
        <v>42</v>
      </c>
      <c r="AX349" s="12" t="s">
        <v>79</v>
      </c>
      <c r="AY349" s="257" t="s">
        <v>162</v>
      </c>
    </row>
    <row r="350" s="12" customFormat="1">
      <c r="B350" s="246"/>
      <c r="C350" s="247"/>
      <c r="D350" s="248" t="s">
        <v>171</v>
      </c>
      <c r="E350" s="249" t="s">
        <v>36</v>
      </c>
      <c r="F350" s="250" t="s">
        <v>1788</v>
      </c>
      <c r="G350" s="247"/>
      <c r="H350" s="251">
        <v>3.75</v>
      </c>
      <c r="I350" s="252"/>
      <c r="J350" s="247"/>
      <c r="K350" s="247"/>
      <c r="L350" s="253"/>
      <c r="M350" s="254"/>
      <c r="N350" s="255"/>
      <c r="O350" s="255"/>
      <c r="P350" s="255"/>
      <c r="Q350" s="255"/>
      <c r="R350" s="255"/>
      <c r="S350" s="255"/>
      <c r="T350" s="256"/>
      <c r="AT350" s="257" t="s">
        <v>171</v>
      </c>
      <c r="AU350" s="257" t="s">
        <v>89</v>
      </c>
      <c r="AV350" s="12" t="s">
        <v>89</v>
      </c>
      <c r="AW350" s="12" t="s">
        <v>42</v>
      </c>
      <c r="AX350" s="12" t="s">
        <v>79</v>
      </c>
      <c r="AY350" s="257" t="s">
        <v>162</v>
      </c>
    </row>
    <row r="351" s="12" customFormat="1">
      <c r="B351" s="246"/>
      <c r="C351" s="247"/>
      <c r="D351" s="248" t="s">
        <v>171</v>
      </c>
      <c r="E351" s="249" t="s">
        <v>36</v>
      </c>
      <c r="F351" s="250" t="s">
        <v>1789</v>
      </c>
      <c r="G351" s="247"/>
      <c r="H351" s="251">
        <v>6.75</v>
      </c>
      <c r="I351" s="252"/>
      <c r="J351" s="247"/>
      <c r="K351" s="247"/>
      <c r="L351" s="253"/>
      <c r="M351" s="254"/>
      <c r="N351" s="255"/>
      <c r="O351" s="255"/>
      <c r="P351" s="255"/>
      <c r="Q351" s="255"/>
      <c r="R351" s="255"/>
      <c r="S351" s="255"/>
      <c r="T351" s="256"/>
      <c r="AT351" s="257" t="s">
        <v>171</v>
      </c>
      <c r="AU351" s="257" t="s">
        <v>89</v>
      </c>
      <c r="AV351" s="12" t="s">
        <v>89</v>
      </c>
      <c r="AW351" s="12" t="s">
        <v>42</v>
      </c>
      <c r="AX351" s="12" t="s">
        <v>79</v>
      </c>
      <c r="AY351" s="257" t="s">
        <v>162</v>
      </c>
    </row>
    <row r="352" s="14" customFormat="1">
      <c r="B352" s="283"/>
      <c r="C352" s="284"/>
      <c r="D352" s="248" t="s">
        <v>171</v>
      </c>
      <c r="E352" s="285" t="s">
        <v>36</v>
      </c>
      <c r="F352" s="286" t="s">
        <v>679</v>
      </c>
      <c r="G352" s="284"/>
      <c r="H352" s="287">
        <v>16.5</v>
      </c>
      <c r="I352" s="288"/>
      <c r="J352" s="284"/>
      <c r="K352" s="284"/>
      <c r="L352" s="289"/>
      <c r="M352" s="290"/>
      <c r="N352" s="291"/>
      <c r="O352" s="291"/>
      <c r="P352" s="291"/>
      <c r="Q352" s="291"/>
      <c r="R352" s="291"/>
      <c r="S352" s="291"/>
      <c r="T352" s="292"/>
      <c r="AT352" s="293" t="s">
        <v>171</v>
      </c>
      <c r="AU352" s="293" t="s">
        <v>89</v>
      </c>
      <c r="AV352" s="14" t="s">
        <v>179</v>
      </c>
      <c r="AW352" s="14" t="s">
        <v>42</v>
      </c>
      <c r="AX352" s="14" t="s">
        <v>87</v>
      </c>
      <c r="AY352" s="293" t="s">
        <v>162</v>
      </c>
    </row>
    <row r="353" s="1" customFormat="1" ht="38.25" customHeight="1">
      <c r="B353" s="48"/>
      <c r="C353" s="235" t="s">
        <v>436</v>
      </c>
      <c r="D353" s="235" t="s">
        <v>165</v>
      </c>
      <c r="E353" s="236" t="s">
        <v>1790</v>
      </c>
      <c r="F353" s="237" t="s">
        <v>1791</v>
      </c>
      <c r="G353" s="238" t="s">
        <v>174</v>
      </c>
      <c r="H353" s="239">
        <v>48</v>
      </c>
      <c r="I353" s="240"/>
      <c r="J353" s="239">
        <f>ROUND(I353*H353,1)</f>
        <v>0</v>
      </c>
      <c r="K353" s="237" t="s">
        <v>239</v>
      </c>
      <c r="L353" s="74"/>
      <c r="M353" s="241" t="s">
        <v>36</v>
      </c>
      <c r="N353" s="242" t="s">
        <v>50</v>
      </c>
      <c r="O353" s="49"/>
      <c r="P353" s="243">
        <f>O353*H353</f>
        <v>0</v>
      </c>
      <c r="Q353" s="243">
        <v>0.17488999999999999</v>
      </c>
      <c r="R353" s="243">
        <f>Q353*H353</f>
        <v>8.3947199999999995</v>
      </c>
      <c r="S353" s="243">
        <v>0</v>
      </c>
      <c r="T353" s="244">
        <f>S353*H353</f>
        <v>0</v>
      </c>
      <c r="AR353" s="25" t="s">
        <v>179</v>
      </c>
      <c r="AT353" s="25" t="s">
        <v>165</v>
      </c>
      <c r="AU353" s="25" t="s">
        <v>89</v>
      </c>
      <c r="AY353" s="25" t="s">
        <v>162</v>
      </c>
      <c r="BE353" s="245">
        <f>IF(N353="základní",J353,0)</f>
        <v>0</v>
      </c>
      <c r="BF353" s="245">
        <f>IF(N353="snížená",J353,0)</f>
        <v>0</v>
      </c>
      <c r="BG353" s="245">
        <f>IF(N353="zákl. přenesená",J353,0)</f>
        <v>0</v>
      </c>
      <c r="BH353" s="245">
        <f>IF(N353="sníž. přenesená",J353,0)</f>
        <v>0</v>
      </c>
      <c r="BI353" s="245">
        <f>IF(N353="nulová",J353,0)</f>
        <v>0</v>
      </c>
      <c r="BJ353" s="25" t="s">
        <v>87</v>
      </c>
      <c r="BK353" s="245">
        <f>ROUND(I353*H353,1)</f>
        <v>0</v>
      </c>
      <c r="BL353" s="25" t="s">
        <v>179</v>
      </c>
      <c r="BM353" s="25" t="s">
        <v>1792</v>
      </c>
    </row>
    <row r="354" s="13" customFormat="1">
      <c r="B354" s="261"/>
      <c r="C354" s="262"/>
      <c r="D354" s="248" t="s">
        <v>171</v>
      </c>
      <c r="E354" s="263" t="s">
        <v>36</v>
      </c>
      <c r="F354" s="264" t="s">
        <v>1568</v>
      </c>
      <c r="G354" s="262"/>
      <c r="H354" s="263" t="s">
        <v>36</v>
      </c>
      <c r="I354" s="265"/>
      <c r="J354" s="262"/>
      <c r="K354" s="262"/>
      <c r="L354" s="266"/>
      <c r="M354" s="267"/>
      <c r="N354" s="268"/>
      <c r="O354" s="268"/>
      <c r="P354" s="268"/>
      <c r="Q354" s="268"/>
      <c r="R354" s="268"/>
      <c r="S354" s="268"/>
      <c r="T354" s="269"/>
      <c r="AT354" s="270" t="s">
        <v>171</v>
      </c>
      <c r="AU354" s="270" t="s">
        <v>89</v>
      </c>
      <c r="AV354" s="13" t="s">
        <v>87</v>
      </c>
      <c r="AW354" s="13" t="s">
        <v>42</v>
      </c>
      <c r="AX354" s="13" t="s">
        <v>79</v>
      </c>
      <c r="AY354" s="270" t="s">
        <v>162</v>
      </c>
    </row>
    <row r="355" s="12" customFormat="1">
      <c r="B355" s="246"/>
      <c r="C355" s="247"/>
      <c r="D355" s="248" t="s">
        <v>171</v>
      </c>
      <c r="E355" s="249" t="s">
        <v>36</v>
      </c>
      <c r="F355" s="250" t="s">
        <v>1793</v>
      </c>
      <c r="G355" s="247"/>
      <c r="H355" s="251">
        <v>4</v>
      </c>
      <c r="I355" s="252"/>
      <c r="J355" s="247"/>
      <c r="K355" s="247"/>
      <c r="L355" s="253"/>
      <c r="M355" s="254"/>
      <c r="N355" s="255"/>
      <c r="O355" s="255"/>
      <c r="P355" s="255"/>
      <c r="Q355" s="255"/>
      <c r="R355" s="255"/>
      <c r="S355" s="255"/>
      <c r="T355" s="256"/>
      <c r="AT355" s="257" t="s">
        <v>171</v>
      </c>
      <c r="AU355" s="257" t="s">
        <v>89</v>
      </c>
      <c r="AV355" s="12" t="s">
        <v>89</v>
      </c>
      <c r="AW355" s="12" t="s">
        <v>42</v>
      </c>
      <c r="AX355" s="12" t="s">
        <v>79</v>
      </c>
      <c r="AY355" s="257" t="s">
        <v>162</v>
      </c>
    </row>
    <row r="356" s="12" customFormat="1">
      <c r="B356" s="246"/>
      <c r="C356" s="247"/>
      <c r="D356" s="248" t="s">
        <v>171</v>
      </c>
      <c r="E356" s="249" t="s">
        <v>36</v>
      </c>
      <c r="F356" s="250" t="s">
        <v>1794</v>
      </c>
      <c r="G356" s="247"/>
      <c r="H356" s="251">
        <v>36</v>
      </c>
      <c r="I356" s="252"/>
      <c r="J356" s="247"/>
      <c r="K356" s="247"/>
      <c r="L356" s="253"/>
      <c r="M356" s="254"/>
      <c r="N356" s="255"/>
      <c r="O356" s="255"/>
      <c r="P356" s="255"/>
      <c r="Q356" s="255"/>
      <c r="R356" s="255"/>
      <c r="S356" s="255"/>
      <c r="T356" s="256"/>
      <c r="AT356" s="257" t="s">
        <v>171</v>
      </c>
      <c r="AU356" s="257" t="s">
        <v>89</v>
      </c>
      <c r="AV356" s="12" t="s">
        <v>89</v>
      </c>
      <c r="AW356" s="12" t="s">
        <v>42</v>
      </c>
      <c r="AX356" s="12" t="s">
        <v>79</v>
      </c>
      <c r="AY356" s="257" t="s">
        <v>162</v>
      </c>
    </row>
    <row r="357" s="12" customFormat="1">
      <c r="B357" s="246"/>
      <c r="C357" s="247"/>
      <c r="D357" s="248" t="s">
        <v>171</v>
      </c>
      <c r="E357" s="249" t="s">
        <v>36</v>
      </c>
      <c r="F357" s="250" t="s">
        <v>1795</v>
      </c>
      <c r="G357" s="247"/>
      <c r="H357" s="251">
        <v>8</v>
      </c>
      <c r="I357" s="252"/>
      <c r="J357" s="247"/>
      <c r="K357" s="247"/>
      <c r="L357" s="253"/>
      <c r="M357" s="254"/>
      <c r="N357" s="255"/>
      <c r="O357" s="255"/>
      <c r="P357" s="255"/>
      <c r="Q357" s="255"/>
      <c r="R357" s="255"/>
      <c r="S357" s="255"/>
      <c r="T357" s="256"/>
      <c r="AT357" s="257" t="s">
        <v>171</v>
      </c>
      <c r="AU357" s="257" t="s">
        <v>89</v>
      </c>
      <c r="AV357" s="12" t="s">
        <v>89</v>
      </c>
      <c r="AW357" s="12" t="s">
        <v>42</v>
      </c>
      <c r="AX357" s="12" t="s">
        <v>79</v>
      </c>
      <c r="AY357" s="257" t="s">
        <v>162</v>
      </c>
    </row>
    <row r="358" s="14" customFormat="1">
      <c r="B358" s="283"/>
      <c r="C358" s="284"/>
      <c r="D358" s="248" t="s">
        <v>171</v>
      </c>
      <c r="E358" s="285" t="s">
        <v>36</v>
      </c>
      <c r="F358" s="286" t="s">
        <v>679</v>
      </c>
      <c r="G358" s="284"/>
      <c r="H358" s="287">
        <v>48</v>
      </c>
      <c r="I358" s="288"/>
      <c r="J358" s="284"/>
      <c r="K358" s="284"/>
      <c r="L358" s="289"/>
      <c r="M358" s="290"/>
      <c r="N358" s="291"/>
      <c r="O358" s="291"/>
      <c r="P358" s="291"/>
      <c r="Q358" s="291"/>
      <c r="R358" s="291"/>
      <c r="S358" s="291"/>
      <c r="T358" s="292"/>
      <c r="AT358" s="293" t="s">
        <v>171</v>
      </c>
      <c r="AU358" s="293" t="s">
        <v>89</v>
      </c>
      <c r="AV358" s="14" t="s">
        <v>179</v>
      </c>
      <c r="AW358" s="14" t="s">
        <v>42</v>
      </c>
      <c r="AX358" s="14" t="s">
        <v>87</v>
      </c>
      <c r="AY358" s="293" t="s">
        <v>162</v>
      </c>
    </row>
    <row r="359" s="1" customFormat="1" ht="16.5" customHeight="1">
      <c r="B359" s="48"/>
      <c r="C359" s="271" t="s">
        <v>440</v>
      </c>
      <c r="D359" s="271" t="s">
        <v>159</v>
      </c>
      <c r="E359" s="272" t="s">
        <v>1796</v>
      </c>
      <c r="F359" s="273" t="s">
        <v>1797</v>
      </c>
      <c r="G359" s="274" t="s">
        <v>174</v>
      </c>
      <c r="H359" s="275">
        <v>36</v>
      </c>
      <c r="I359" s="276"/>
      <c r="J359" s="275">
        <f>ROUND(I359*H359,1)</f>
        <v>0</v>
      </c>
      <c r="K359" s="273" t="s">
        <v>239</v>
      </c>
      <c r="L359" s="277"/>
      <c r="M359" s="278" t="s">
        <v>36</v>
      </c>
      <c r="N359" s="279" t="s">
        <v>50</v>
      </c>
      <c r="O359" s="49"/>
      <c r="P359" s="243">
        <f>O359*H359</f>
        <v>0</v>
      </c>
      <c r="Q359" s="243">
        <v>0.0037000000000000002</v>
      </c>
      <c r="R359" s="243">
        <f>Q359*H359</f>
        <v>0.13320000000000001</v>
      </c>
      <c r="S359" s="243">
        <v>0</v>
      </c>
      <c r="T359" s="244">
        <f>S359*H359</f>
        <v>0</v>
      </c>
      <c r="AR359" s="25" t="s">
        <v>195</v>
      </c>
      <c r="AT359" s="25" t="s">
        <v>159</v>
      </c>
      <c r="AU359" s="25" t="s">
        <v>89</v>
      </c>
      <c r="AY359" s="25" t="s">
        <v>162</v>
      </c>
      <c r="BE359" s="245">
        <f>IF(N359="základní",J359,0)</f>
        <v>0</v>
      </c>
      <c r="BF359" s="245">
        <f>IF(N359="snížená",J359,0)</f>
        <v>0</v>
      </c>
      <c r="BG359" s="245">
        <f>IF(N359="zákl. přenesená",J359,0)</f>
        <v>0</v>
      </c>
      <c r="BH359" s="245">
        <f>IF(N359="sníž. přenesená",J359,0)</f>
        <v>0</v>
      </c>
      <c r="BI359" s="245">
        <f>IF(N359="nulová",J359,0)</f>
        <v>0</v>
      </c>
      <c r="BJ359" s="25" t="s">
        <v>87</v>
      </c>
      <c r="BK359" s="245">
        <f>ROUND(I359*H359,1)</f>
        <v>0</v>
      </c>
      <c r="BL359" s="25" t="s">
        <v>179</v>
      </c>
      <c r="BM359" s="25" t="s">
        <v>1798</v>
      </c>
    </row>
    <row r="360" s="13" customFormat="1">
      <c r="B360" s="261"/>
      <c r="C360" s="262"/>
      <c r="D360" s="248" t="s">
        <v>171</v>
      </c>
      <c r="E360" s="263" t="s">
        <v>36</v>
      </c>
      <c r="F360" s="264" t="s">
        <v>1568</v>
      </c>
      <c r="G360" s="262"/>
      <c r="H360" s="263" t="s">
        <v>36</v>
      </c>
      <c r="I360" s="265"/>
      <c r="J360" s="262"/>
      <c r="K360" s="262"/>
      <c r="L360" s="266"/>
      <c r="M360" s="267"/>
      <c r="N360" s="268"/>
      <c r="O360" s="268"/>
      <c r="P360" s="268"/>
      <c r="Q360" s="268"/>
      <c r="R360" s="268"/>
      <c r="S360" s="268"/>
      <c r="T360" s="269"/>
      <c r="AT360" s="270" t="s">
        <v>171</v>
      </c>
      <c r="AU360" s="270" t="s">
        <v>89</v>
      </c>
      <c r="AV360" s="13" t="s">
        <v>87</v>
      </c>
      <c r="AW360" s="13" t="s">
        <v>42</v>
      </c>
      <c r="AX360" s="13" t="s">
        <v>79</v>
      </c>
      <c r="AY360" s="270" t="s">
        <v>162</v>
      </c>
    </row>
    <row r="361" s="12" customFormat="1">
      <c r="B361" s="246"/>
      <c r="C361" s="247"/>
      <c r="D361" s="248" t="s">
        <v>171</v>
      </c>
      <c r="E361" s="249" t="s">
        <v>36</v>
      </c>
      <c r="F361" s="250" t="s">
        <v>1794</v>
      </c>
      <c r="G361" s="247"/>
      <c r="H361" s="251">
        <v>36</v>
      </c>
      <c r="I361" s="252"/>
      <c r="J361" s="247"/>
      <c r="K361" s="247"/>
      <c r="L361" s="253"/>
      <c r="M361" s="254"/>
      <c r="N361" s="255"/>
      <c r="O361" s="255"/>
      <c r="P361" s="255"/>
      <c r="Q361" s="255"/>
      <c r="R361" s="255"/>
      <c r="S361" s="255"/>
      <c r="T361" s="256"/>
      <c r="AT361" s="257" t="s">
        <v>171</v>
      </c>
      <c r="AU361" s="257" t="s">
        <v>89</v>
      </c>
      <c r="AV361" s="12" t="s">
        <v>89</v>
      </c>
      <c r="AW361" s="12" t="s">
        <v>42</v>
      </c>
      <c r="AX361" s="12" t="s">
        <v>87</v>
      </c>
      <c r="AY361" s="257" t="s">
        <v>162</v>
      </c>
    </row>
    <row r="362" s="1" customFormat="1" ht="16.5" customHeight="1">
      <c r="B362" s="48"/>
      <c r="C362" s="271" t="s">
        <v>444</v>
      </c>
      <c r="D362" s="271" t="s">
        <v>159</v>
      </c>
      <c r="E362" s="272" t="s">
        <v>1799</v>
      </c>
      <c r="F362" s="273" t="s">
        <v>1800</v>
      </c>
      <c r="G362" s="274" t="s">
        <v>174</v>
      </c>
      <c r="H362" s="275">
        <v>4</v>
      </c>
      <c r="I362" s="276"/>
      <c r="J362" s="275">
        <f>ROUND(I362*H362,1)</f>
        <v>0</v>
      </c>
      <c r="K362" s="273" t="s">
        <v>239</v>
      </c>
      <c r="L362" s="277"/>
      <c r="M362" s="278" t="s">
        <v>36</v>
      </c>
      <c r="N362" s="279" t="s">
        <v>50</v>
      </c>
      <c r="O362" s="49"/>
      <c r="P362" s="243">
        <f>O362*H362</f>
        <v>0</v>
      </c>
      <c r="Q362" s="243">
        <v>0.0047000000000000002</v>
      </c>
      <c r="R362" s="243">
        <f>Q362*H362</f>
        <v>0.018800000000000001</v>
      </c>
      <c r="S362" s="243">
        <v>0</v>
      </c>
      <c r="T362" s="244">
        <f>S362*H362</f>
        <v>0</v>
      </c>
      <c r="AR362" s="25" t="s">
        <v>195</v>
      </c>
      <c r="AT362" s="25" t="s">
        <v>159</v>
      </c>
      <c r="AU362" s="25" t="s">
        <v>89</v>
      </c>
      <c r="AY362" s="25" t="s">
        <v>162</v>
      </c>
      <c r="BE362" s="245">
        <f>IF(N362="základní",J362,0)</f>
        <v>0</v>
      </c>
      <c r="BF362" s="245">
        <f>IF(N362="snížená",J362,0)</f>
        <v>0</v>
      </c>
      <c r="BG362" s="245">
        <f>IF(N362="zákl. přenesená",J362,0)</f>
        <v>0</v>
      </c>
      <c r="BH362" s="245">
        <f>IF(N362="sníž. přenesená",J362,0)</f>
        <v>0</v>
      </c>
      <c r="BI362" s="245">
        <f>IF(N362="nulová",J362,0)</f>
        <v>0</v>
      </c>
      <c r="BJ362" s="25" t="s">
        <v>87</v>
      </c>
      <c r="BK362" s="245">
        <f>ROUND(I362*H362,1)</f>
        <v>0</v>
      </c>
      <c r="BL362" s="25" t="s">
        <v>179</v>
      </c>
      <c r="BM362" s="25" t="s">
        <v>1801</v>
      </c>
    </row>
    <row r="363" s="13" customFormat="1">
      <c r="B363" s="261"/>
      <c r="C363" s="262"/>
      <c r="D363" s="248" t="s">
        <v>171</v>
      </c>
      <c r="E363" s="263" t="s">
        <v>36</v>
      </c>
      <c r="F363" s="264" t="s">
        <v>1568</v>
      </c>
      <c r="G363" s="262"/>
      <c r="H363" s="263" t="s">
        <v>36</v>
      </c>
      <c r="I363" s="265"/>
      <c r="J363" s="262"/>
      <c r="K363" s="262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171</v>
      </c>
      <c r="AU363" s="270" t="s">
        <v>89</v>
      </c>
      <c r="AV363" s="13" t="s">
        <v>87</v>
      </c>
      <c r="AW363" s="13" t="s">
        <v>42</v>
      </c>
      <c r="AX363" s="13" t="s">
        <v>79</v>
      </c>
      <c r="AY363" s="270" t="s">
        <v>162</v>
      </c>
    </row>
    <row r="364" s="12" customFormat="1">
      <c r="B364" s="246"/>
      <c r="C364" s="247"/>
      <c r="D364" s="248" t="s">
        <v>171</v>
      </c>
      <c r="E364" s="249" t="s">
        <v>36</v>
      </c>
      <c r="F364" s="250" t="s">
        <v>1793</v>
      </c>
      <c r="G364" s="247"/>
      <c r="H364" s="251">
        <v>4</v>
      </c>
      <c r="I364" s="252"/>
      <c r="J364" s="247"/>
      <c r="K364" s="247"/>
      <c r="L364" s="253"/>
      <c r="M364" s="254"/>
      <c r="N364" s="255"/>
      <c r="O364" s="255"/>
      <c r="P364" s="255"/>
      <c r="Q364" s="255"/>
      <c r="R364" s="255"/>
      <c r="S364" s="255"/>
      <c r="T364" s="256"/>
      <c r="AT364" s="257" t="s">
        <v>171</v>
      </c>
      <c r="AU364" s="257" t="s">
        <v>89</v>
      </c>
      <c r="AV364" s="12" t="s">
        <v>89</v>
      </c>
      <c r="AW364" s="12" t="s">
        <v>42</v>
      </c>
      <c r="AX364" s="12" t="s">
        <v>87</v>
      </c>
      <c r="AY364" s="257" t="s">
        <v>162</v>
      </c>
    </row>
    <row r="365" s="1" customFormat="1" ht="16.5" customHeight="1">
      <c r="B365" s="48"/>
      <c r="C365" s="271" t="s">
        <v>448</v>
      </c>
      <c r="D365" s="271" t="s">
        <v>159</v>
      </c>
      <c r="E365" s="272" t="s">
        <v>1802</v>
      </c>
      <c r="F365" s="273" t="s">
        <v>1803</v>
      </c>
      <c r="G365" s="274" t="s">
        <v>174</v>
      </c>
      <c r="H365" s="275">
        <v>8</v>
      </c>
      <c r="I365" s="276"/>
      <c r="J365" s="275">
        <f>ROUND(I365*H365,1)</f>
        <v>0</v>
      </c>
      <c r="K365" s="273" t="s">
        <v>239</v>
      </c>
      <c r="L365" s="277"/>
      <c r="M365" s="278" t="s">
        <v>36</v>
      </c>
      <c r="N365" s="279" t="s">
        <v>50</v>
      </c>
      <c r="O365" s="49"/>
      <c r="P365" s="243">
        <f>O365*H365</f>
        <v>0</v>
      </c>
      <c r="Q365" s="243">
        <v>0.0027000000000000001</v>
      </c>
      <c r="R365" s="243">
        <f>Q365*H365</f>
        <v>0.021600000000000001</v>
      </c>
      <c r="S365" s="243">
        <v>0</v>
      </c>
      <c r="T365" s="244">
        <f>S365*H365</f>
        <v>0</v>
      </c>
      <c r="AR365" s="25" t="s">
        <v>195</v>
      </c>
      <c r="AT365" s="25" t="s">
        <v>159</v>
      </c>
      <c r="AU365" s="25" t="s">
        <v>89</v>
      </c>
      <c r="AY365" s="25" t="s">
        <v>162</v>
      </c>
      <c r="BE365" s="245">
        <f>IF(N365="základní",J365,0)</f>
        <v>0</v>
      </c>
      <c r="BF365" s="245">
        <f>IF(N365="snížená",J365,0)</f>
        <v>0</v>
      </c>
      <c r="BG365" s="245">
        <f>IF(N365="zákl. přenesená",J365,0)</f>
        <v>0</v>
      </c>
      <c r="BH365" s="245">
        <f>IF(N365="sníž. přenesená",J365,0)</f>
        <v>0</v>
      </c>
      <c r="BI365" s="245">
        <f>IF(N365="nulová",J365,0)</f>
        <v>0</v>
      </c>
      <c r="BJ365" s="25" t="s">
        <v>87</v>
      </c>
      <c r="BK365" s="245">
        <f>ROUND(I365*H365,1)</f>
        <v>0</v>
      </c>
      <c r="BL365" s="25" t="s">
        <v>179</v>
      </c>
      <c r="BM365" s="25" t="s">
        <v>1804</v>
      </c>
    </row>
    <row r="366" s="13" customFormat="1">
      <c r="B366" s="261"/>
      <c r="C366" s="262"/>
      <c r="D366" s="248" t="s">
        <v>171</v>
      </c>
      <c r="E366" s="263" t="s">
        <v>36</v>
      </c>
      <c r="F366" s="264" t="s">
        <v>1568</v>
      </c>
      <c r="G366" s="262"/>
      <c r="H366" s="263" t="s">
        <v>36</v>
      </c>
      <c r="I366" s="265"/>
      <c r="J366" s="262"/>
      <c r="K366" s="262"/>
      <c r="L366" s="266"/>
      <c r="M366" s="267"/>
      <c r="N366" s="268"/>
      <c r="O366" s="268"/>
      <c r="P366" s="268"/>
      <c r="Q366" s="268"/>
      <c r="R366" s="268"/>
      <c r="S366" s="268"/>
      <c r="T366" s="269"/>
      <c r="AT366" s="270" t="s">
        <v>171</v>
      </c>
      <c r="AU366" s="270" t="s">
        <v>89</v>
      </c>
      <c r="AV366" s="13" t="s">
        <v>87</v>
      </c>
      <c r="AW366" s="13" t="s">
        <v>42</v>
      </c>
      <c r="AX366" s="13" t="s">
        <v>79</v>
      </c>
      <c r="AY366" s="270" t="s">
        <v>162</v>
      </c>
    </row>
    <row r="367" s="12" customFormat="1">
      <c r="B367" s="246"/>
      <c r="C367" s="247"/>
      <c r="D367" s="248" t="s">
        <v>171</v>
      </c>
      <c r="E367" s="249" t="s">
        <v>36</v>
      </c>
      <c r="F367" s="250" t="s">
        <v>1795</v>
      </c>
      <c r="G367" s="247"/>
      <c r="H367" s="251">
        <v>8</v>
      </c>
      <c r="I367" s="252"/>
      <c r="J367" s="247"/>
      <c r="K367" s="247"/>
      <c r="L367" s="253"/>
      <c r="M367" s="254"/>
      <c r="N367" s="255"/>
      <c r="O367" s="255"/>
      <c r="P367" s="255"/>
      <c r="Q367" s="255"/>
      <c r="R367" s="255"/>
      <c r="S367" s="255"/>
      <c r="T367" s="256"/>
      <c r="AT367" s="257" t="s">
        <v>171</v>
      </c>
      <c r="AU367" s="257" t="s">
        <v>89</v>
      </c>
      <c r="AV367" s="12" t="s">
        <v>89</v>
      </c>
      <c r="AW367" s="12" t="s">
        <v>42</v>
      </c>
      <c r="AX367" s="12" t="s">
        <v>87</v>
      </c>
      <c r="AY367" s="257" t="s">
        <v>162</v>
      </c>
    </row>
    <row r="368" s="1" customFormat="1" ht="25.5" customHeight="1">
      <c r="B368" s="48"/>
      <c r="C368" s="235" t="s">
        <v>454</v>
      </c>
      <c r="D368" s="235" t="s">
        <v>165</v>
      </c>
      <c r="E368" s="236" t="s">
        <v>1805</v>
      </c>
      <c r="F368" s="237" t="s">
        <v>1806</v>
      </c>
      <c r="G368" s="238" t="s">
        <v>648</v>
      </c>
      <c r="H368" s="239">
        <v>22.379999999999999</v>
      </c>
      <c r="I368" s="240"/>
      <c r="J368" s="239">
        <f>ROUND(I368*H368,1)</f>
        <v>0</v>
      </c>
      <c r="K368" s="237" t="s">
        <v>239</v>
      </c>
      <c r="L368" s="74"/>
      <c r="M368" s="241" t="s">
        <v>36</v>
      </c>
      <c r="N368" s="242" t="s">
        <v>50</v>
      </c>
      <c r="O368" s="49"/>
      <c r="P368" s="243">
        <f>O368*H368</f>
        <v>0</v>
      </c>
      <c r="Q368" s="243">
        <v>0.11549</v>
      </c>
      <c r="R368" s="243">
        <f>Q368*H368</f>
        <v>2.5846661999999996</v>
      </c>
      <c r="S368" s="243">
        <v>0</v>
      </c>
      <c r="T368" s="244">
        <f>S368*H368</f>
        <v>0</v>
      </c>
      <c r="AR368" s="25" t="s">
        <v>179</v>
      </c>
      <c r="AT368" s="25" t="s">
        <v>165</v>
      </c>
      <c r="AU368" s="25" t="s">
        <v>89</v>
      </c>
      <c r="AY368" s="25" t="s">
        <v>162</v>
      </c>
      <c r="BE368" s="245">
        <f>IF(N368="základní",J368,0)</f>
        <v>0</v>
      </c>
      <c r="BF368" s="245">
        <f>IF(N368="snížená",J368,0)</f>
        <v>0</v>
      </c>
      <c r="BG368" s="245">
        <f>IF(N368="zákl. přenesená",J368,0)</f>
        <v>0</v>
      </c>
      <c r="BH368" s="245">
        <f>IF(N368="sníž. přenesená",J368,0)</f>
        <v>0</v>
      </c>
      <c r="BI368" s="245">
        <f>IF(N368="nulová",J368,0)</f>
        <v>0</v>
      </c>
      <c r="BJ368" s="25" t="s">
        <v>87</v>
      </c>
      <c r="BK368" s="245">
        <f>ROUND(I368*H368,1)</f>
        <v>0</v>
      </c>
      <c r="BL368" s="25" t="s">
        <v>179</v>
      </c>
      <c r="BM368" s="25" t="s">
        <v>1807</v>
      </c>
    </row>
    <row r="369" s="13" customFormat="1">
      <c r="B369" s="261"/>
      <c r="C369" s="262"/>
      <c r="D369" s="248" t="s">
        <v>171</v>
      </c>
      <c r="E369" s="263" t="s">
        <v>36</v>
      </c>
      <c r="F369" s="264" t="s">
        <v>1620</v>
      </c>
      <c r="G369" s="262"/>
      <c r="H369" s="263" t="s">
        <v>36</v>
      </c>
      <c r="I369" s="265"/>
      <c r="J369" s="262"/>
      <c r="K369" s="262"/>
      <c r="L369" s="266"/>
      <c r="M369" s="267"/>
      <c r="N369" s="268"/>
      <c r="O369" s="268"/>
      <c r="P369" s="268"/>
      <c r="Q369" s="268"/>
      <c r="R369" s="268"/>
      <c r="S369" s="268"/>
      <c r="T369" s="269"/>
      <c r="AT369" s="270" t="s">
        <v>171</v>
      </c>
      <c r="AU369" s="270" t="s">
        <v>89</v>
      </c>
      <c r="AV369" s="13" t="s">
        <v>87</v>
      </c>
      <c r="AW369" s="13" t="s">
        <v>42</v>
      </c>
      <c r="AX369" s="13" t="s">
        <v>79</v>
      </c>
      <c r="AY369" s="270" t="s">
        <v>162</v>
      </c>
    </row>
    <row r="370" s="12" customFormat="1">
      <c r="B370" s="246"/>
      <c r="C370" s="247"/>
      <c r="D370" s="248" t="s">
        <v>171</v>
      </c>
      <c r="E370" s="249" t="s">
        <v>36</v>
      </c>
      <c r="F370" s="250" t="s">
        <v>1808</v>
      </c>
      <c r="G370" s="247"/>
      <c r="H370" s="251">
        <v>25.5</v>
      </c>
      <c r="I370" s="252"/>
      <c r="J370" s="247"/>
      <c r="K370" s="247"/>
      <c r="L370" s="253"/>
      <c r="M370" s="254"/>
      <c r="N370" s="255"/>
      <c r="O370" s="255"/>
      <c r="P370" s="255"/>
      <c r="Q370" s="255"/>
      <c r="R370" s="255"/>
      <c r="S370" s="255"/>
      <c r="T370" s="256"/>
      <c r="AT370" s="257" t="s">
        <v>171</v>
      </c>
      <c r="AU370" s="257" t="s">
        <v>89</v>
      </c>
      <c r="AV370" s="12" t="s">
        <v>89</v>
      </c>
      <c r="AW370" s="12" t="s">
        <v>42</v>
      </c>
      <c r="AX370" s="12" t="s">
        <v>79</v>
      </c>
      <c r="AY370" s="257" t="s">
        <v>162</v>
      </c>
    </row>
    <row r="371" s="13" customFormat="1">
      <c r="B371" s="261"/>
      <c r="C371" s="262"/>
      <c r="D371" s="248" t="s">
        <v>171</v>
      </c>
      <c r="E371" s="263" t="s">
        <v>36</v>
      </c>
      <c r="F371" s="264" t="s">
        <v>1763</v>
      </c>
      <c r="G371" s="262"/>
      <c r="H371" s="263" t="s">
        <v>36</v>
      </c>
      <c r="I371" s="265"/>
      <c r="J371" s="262"/>
      <c r="K371" s="262"/>
      <c r="L371" s="266"/>
      <c r="M371" s="267"/>
      <c r="N371" s="268"/>
      <c r="O371" s="268"/>
      <c r="P371" s="268"/>
      <c r="Q371" s="268"/>
      <c r="R371" s="268"/>
      <c r="S371" s="268"/>
      <c r="T371" s="269"/>
      <c r="AT371" s="270" t="s">
        <v>171</v>
      </c>
      <c r="AU371" s="270" t="s">
        <v>89</v>
      </c>
      <c r="AV371" s="13" t="s">
        <v>87</v>
      </c>
      <c r="AW371" s="13" t="s">
        <v>42</v>
      </c>
      <c r="AX371" s="13" t="s">
        <v>79</v>
      </c>
      <c r="AY371" s="270" t="s">
        <v>162</v>
      </c>
    </row>
    <row r="372" s="12" customFormat="1">
      <c r="B372" s="246"/>
      <c r="C372" s="247"/>
      <c r="D372" s="248" t="s">
        <v>171</v>
      </c>
      <c r="E372" s="249" t="s">
        <v>36</v>
      </c>
      <c r="F372" s="250" t="s">
        <v>1809</v>
      </c>
      <c r="G372" s="247"/>
      <c r="H372" s="251">
        <v>-1.6799999999999999</v>
      </c>
      <c r="I372" s="252"/>
      <c r="J372" s="247"/>
      <c r="K372" s="247"/>
      <c r="L372" s="253"/>
      <c r="M372" s="254"/>
      <c r="N372" s="255"/>
      <c r="O372" s="255"/>
      <c r="P372" s="255"/>
      <c r="Q372" s="255"/>
      <c r="R372" s="255"/>
      <c r="S372" s="255"/>
      <c r="T372" s="256"/>
      <c r="AT372" s="257" t="s">
        <v>171</v>
      </c>
      <c r="AU372" s="257" t="s">
        <v>89</v>
      </c>
      <c r="AV372" s="12" t="s">
        <v>89</v>
      </c>
      <c r="AW372" s="12" t="s">
        <v>42</v>
      </c>
      <c r="AX372" s="12" t="s">
        <v>79</v>
      </c>
      <c r="AY372" s="257" t="s">
        <v>162</v>
      </c>
    </row>
    <row r="373" s="12" customFormat="1">
      <c r="B373" s="246"/>
      <c r="C373" s="247"/>
      <c r="D373" s="248" t="s">
        <v>171</v>
      </c>
      <c r="E373" s="249" t="s">
        <v>36</v>
      </c>
      <c r="F373" s="250" t="s">
        <v>1810</v>
      </c>
      <c r="G373" s="247"/>
      <c r="H373" s="251">
        <v>-1.44</v>
      </c>
      <c r="I373" s="252"/>
      <c r="J373" s="247"/>
      <c r="K373" s="247"/>
      <c r="L373" s="253"/>
      <c r="M373" s="254"/>
      <c r="N373" s="255"/>
      <c r="O373" s="255"/>
      <c r="P373" s="255"/>
      <c r="Q373" s="255"/>
      <c r="R373" s="255"/>
      <c r="S373" s="255"/>
      <c r="T373" s="256"/>
      <c r="AT373" s="257" t="s">
        <v>171</v>
      </c>
      <c r="AU373" s="257" t="s">
        <v>89</v>
      </c>
      <c r="AV373" s="12" t="s">
        <v>89</v>
      </c>
      <c r="AW373" s="12" t="s">
        <v>42</v>
      </c>
      <c r="AX373" s="12" t="s">
        <v>79</v>
      </c>
      <c r="AY373" s="257" t="s">
        <v>162</v>
      </c>
    </row>
    <row r="374" s="14" customFormat="1">
      <c r="B374" s="283"/>
      <c r="C374" s="284"/>
      <c r="D374" s="248" t="s">
        <v>171</v>
      </c>
      <c r="E374" s="285" t="s">
        <v>36</v>
      </c>
      <c r="F374" s="286" t="s">
        <v>679</v>
      </c>
      <c r="G374" s="284"/>
      <c r="H374" s="287">
        <v>22.379999999999999</v>
      </c>
      <c r="I374" s="288"/>
      <c r="J374" s="284"/>
      <c r="K374" s="284"/>
      <c r="L374" s="289"/>
      <c r="M374" s="290"/>
      <c r="N374" s="291"/>
      <c r="O374" s="291"/>
      <c r="P374" s="291"/>
      <c r="Q374" s="291"/>
      <c r="R374" s="291"/>
      <c r="S374" s="291"/>
      <c r="T374" s="292"/>
      <c r="AT374" s="293" t="s">
        <v>171</v>
      </c>
      <c r="AU374" s="293" t="s">
        <v>89</v>
      </c>
      <c r="AV374" s="14" t="s">
        <v>179</v>
      </c>
      <c r="AW374" s="14" t="s">
        <v>42</v>
      </c>
      <c r="AX374" s="14" t="s">
        <v>87</v>
      </c>
      <c r="AY374" s="293" t="s">
        <v>162</v>
      </c>
    </row>
    <row r="375" s="1" customFormat="1" ht="16.5" customHeight="1">
      <c r="B375" s="48"/>
      <c r="C375" s="235" t="s">
        <v>458</v>
      </c>
      <c r="D375" s="235" t="s">
        <v>165</v>
      </c>
      <c r="E375" s="236" t="s">
        <v>1811</v>
      </c>
      <c r="F375" s="237" t="s">
        <v>1812</v>
      </c>
      <c r="G375" s="238" t="s">
        <v>247</v>
      </c>
      <c r="H375" s="239">
        <v>15</v>
      </c>
      <c r="I375" s="240"/>
      <c r="J375" s="239">
        <f>ROUND(I375*H375,1)</f>
        <v>0</v>
      </c>
      <c r="K375" s="237" t="s">
        <v>239</v>
      </c>
      <c r="L375" s="74"/>
      <c r="M375" s="241" t="s">
        <v>36</v>
      </c>
      <c r="N375" s="242" t="s">
        <v>50</v>
      </c>
      <c r="O375" s="49"/>
      <c r="P375" s="243">
        <f>O375*H375</f>
        <v>0</v>
      </c>
      <c r="Q375" s="243">
        <v>0.00012</v>
      </c>
      <c r="R375" s="243">
        <f>Q375*H375</f>
        <v>0.0018</v>
      </c>
      <c r="S375" s="243">
        <v>0</v>
      </c>
      <c r="T375" s="244">
        <f>S375*H375</f>
        <v>0</v>
      </c>
      <c r="AR375" s="25" t="s">
        <v>179</v>
      </c>
      <c r="AT375" s="25" t="s">
        <v>165</v>
      </c>
      <c r="AU375" s="25" t="s">
        <v>89</v>
      </c>
      <c r="AY375" s="25" t="s">
        <v>162</v>
      </c>
      <c r="BE375" s="245">
        <f>IF(N375="základní",J375,0)</f>
        <v>0</v>
      </c>
      <c r="BF375" s="245">
        <f>IF(N375="snížená",J375,0)</f>
        <v>0</v>
      </c>
      <c r="BG375" s="245">
        <f>IF(N375="zákl. přenesená",J375,0)</f>
        <v>0</v>
      </c>
      <c r="BH375" s="245">
        <f>IF(N375="sníž. přenesená",J375,0)</f>
        <v>0</v>
      </c>
      <c r="BI375" s="245">
        <f>IF(N375="nulová",J375,0)</f>
        <v>0</v>
      </c>
      <c r="BJ375" s="25" t="s">
        <v>87</v>
      </c>
      <c r="BK375" s="245">
        <f>ROUND(I375*H375,1)</f>
        <v>0</v>
      </c>
      <c r="BL375" s="25" t="s">
        <v>179</v>
      </c>
      <c r="BM375" s="25" t="s">
        <v>1813</v>
      </c>
    </row>
    <row r="376" s="13" customFormat="1">
      <c r="B376" s="261"/>
      <c r="C376" s="262"/>
      <c r="D376" s="248" t="s">
        <v>171</v>
      </c>
      <c r="E376" s="263" t="s">
        <v>36</v>
      </c>
      <c r="F376" s="264" t="s">
        <v>1620</v>
      </c>
      <c r="G376" s="262"/>
      <c r="H376" s="263" t="s">
        <v>36</v>
      </c>
      <c r="I376" s="265"/>
      <c r="J376" s="262"/>
      <c r="K376" s="262"/>
      <c r="L376" s="266"/>
      <c r="M376" s="267"/>
      <c r="N376" s="268"/>
      <c r="O376" s="268"/>
      <c r="P376" s="268"/>
      <c r="Q376" s="268"/>
      <c r="R376" s="268"/>
      <c r="S376" s="268"/>
      <c r="T376" s="269"/>
      <c r="AT376" s="270" t="s">
        <v>171</v>
      </c>
      <c r="AU376" s="270" t="s">
        <v>89</v>
      </c>
      <c r="AV376" s="13" t="s">
        <v>87</v>
      </c>
      <c r="AW376" s="13" t="s">
        <v>42</v>
      </c>
      <c r="AX376" s="13" t="s">
        <v>79</v>
      </c>
      <c r="AY376" s="270" t="s">
        <v>162</v>
      </c>
    </row>
    <row r="377" s="12" customFormat="1">
      <c r="B377" s="246"/>
      <c r="C377" s="247"/>
      <c r="D377" s="248" t="s">
        <v>171</v>
      </c>
      <c r="E377" s="249" t="s">
        <v>36</v>
      </c>
      <c r="F377" s="250" t="s">
        <v>1814</v>
      </c>
      <c r="G377" s="247"/>
      <c r="H377" s="251">
        <v>15</v>
      </c>
      <c r="I377" s="252"/>
      <c r="J377" s="247"/>
      <c r="K377" s="247"/>
      <c r="L377" s="253"/>
      <c r="M377" s="254"/>
      <c r="N377" s="255"/>
      <c r="O377" s="255"/>
      <c r="P377" s="255"/>
      <c r="Q377" s="255"/>
      <c r="R377" s="255"/>
      <c r="S377" s="255"/>
      <c r="T377" s="256"/>
      <c r="AT377" s="257" t="s">
        <v>171</v>
      </c>
      <c r="AU377" s="257" t="s">
        <v>89</v>
      </c>
      <c r="AV377" s="12" t="s">
        <v>89</v>
      </c>
      <c r="AW377" s="12" t="s">
        <v>42</v>
      </c>
      <c r="AX377" s="12" t="s">
        <v>87</v>
      </c>
      <c r="AY377" s="257" t="s">
        <v>162</v>
      </c>
    </row>
    <row r="378" s="1" customFormat="1" ht="25.5" customHeight="1">
      <c r="B378" s="48"/>
      <c r="C378" s="235" t="s">
        <v>464</v>
      </c>
      <c r="D378" s="235" t="s">
        <v>165</v>
      </c>
      <c r="E378" s="236" t="s">
        <v>1815</v>
      </c>
      <c r="F378" s="237" t="s">
        <v>1816</v>
      </c>
      <c r="G378" s="238" t="s">
        <v>174</v>
      </c>
      <c r="H378" s="239">
        <v>1</v>
      </c>
      <c r="I378" s="240"/>
      <c r="J378" s="239">
        <f>ROUND(I378*H378,1)</f>
        <v>0</v>
      </c>
      <c r="K378" s="237" t="s">
        <v>239</v>
      </c>
      <c r="L378" s="74"/>
      <c r="M378" s="241" t="s">
        <v>36</v>
      </c>
      <c r="N378" s="242" t="s">
        <v>50</v>
      </c>
      <c r="O378" s="49"/>
      <c r="P378" s="243">
        <f>O378*H378</f>
        <v>0</v>
      </c>
      <c r="Q378" s="243">
        <v>0</v>
      </c>
      <c r="R378" s="243">
        <f>Q378*H378</f>
        <v>0</v>
      </c>
      <c r="S378" s="243">
        <v>0</v>
      </c>
      <c r="T378" s="244">
        <f>S378*H378</f>
        <v>0</v>
      </c>
      <c r="AR378" s="25" t="s">
        <v>179</v>
      </c>
      <c r="AT378" s="25" t="s">
        <v>165</v>
      </c>
      <c r="AU378" s="25" t="s">
        <v>89</v>
      </c>
      <c r="AY378" s="25" t="s">
        <v>162</v>
      </c>
      <c r="BE378" s="245">
        <f>IF(N378="základní",J378,0)</f>
        <v>0</v>
      </c>
      <c r="BF378" s="245">
        <f>IF(N378="snížená",J378,0)</f>
        <v>0</v>
      </c>
      <c r="BG378" s="245">
        <f>IF(N378="zákl. přenesená",J378,0)</f>
        <v>0</v>
      </c>
      <c r="BH378" s="245">
        <f>IF(N378="sníž. přenesená",J378,0)</f>
        <v>0</v>
      </c>
      <c r="BI378" s="245">
        <f>IF(N378="nulová",J378,0)</f>
        <v>0</v>
      </c>
      <c r="BJ378" s="25" t="s">
        <v>87</v>
      </c>
      <c r="BK378" s="245">
        <f>ROUND(I378*H378,1)</f>
        <v>0</v>
      </c>
      <c r="BL378" s="25" t="s">
        <v>179</v>
      </c>
      <c r="BM378" s="25" t="s">
        <v>1817</v>
      </c>
    </row>
    <row r="379" s="13" customFormat="1">
      <c r="B379" s="261"/>
      <c r="C379" s="262"/>
      <c r="D379" s="248" t="s">
        <v>171</v>
      </c>
      <c r="E379" s="263" t="s">
        <v>36</v>
      </c>
      <c r="F379" s="264" t="s">
        <v>1568</v>
      </c>
      <c r="G379" s="262"/>
      <c r="H379" s="263" t="s">
        <v>36</v>
      </c>
      <c r="I379" s="265"/>
      <c r="J379" s="262"/>
      <c r="K379" s="262"/>
      <c r="L379" s="266"/>
      <c r="M379" s="267"/>
      <c r="N379" s="268"/>
      <c r="O379" s="268"/>
      <c r="P379" s="268"/>
      <c r="Q379" s="268"/>
      <c r="R379" s="268"/>
      <c r="S379" s="268"/>
      <c r="T379" s="269"/>
      <c r="AT379" s="270" t="s">
        <v>171</v>
      </c>
      <c r="AU379" s="270" t="s">
        <v>89</v>
      </c>
      <c r="AV379" s="13" t="s">
        <v>87</v>
      </c>
      <c r="AW379" s="13" t="s">
        <v>42</v>
      </c>
      <c r="AX379" s="13" t="s">
        <v>79</v>
      </c>
      <c r="AY379" s="270" t="s">
        <v>162</v>
      </c>
    </row>
    <row r="380" s="12" customFormat="1">
      <c r="B380" s="246"/>
      <c r="C380" s="247"/>
      <c r="D380" s="248" t="s">
        <v>171</v>
      </c>
      <c r="E380" s="249" t="s">
        <v>36</v>
      </c>
      <c r="F380" s="250" t="s">
        <v>87</v>
      </c>
      <c r="G380" s="247"/>
      <c r="H380" s="251">
        <v>1</v>
      </c>
      <c r="I380" s="252"/>
      <c r="J380" s="247"/>
      <c r="K380" s="247"/>
      <c r="L380" s="253"/>
      <c r="M380" s="254"/>
      <c r="N380" s="255"/>
      <c r="O380" s="255"/>
      <c r="P380" s="255"/>
      <c r="Q380" s="255"/>
      <c r="R380" s="255"/>
      <c r="S380" s="255"/>
      <c r="T380" s="256"/>
      <c r="AT380" s="257" t="s">
        <v>171</v>
      </c>
      <c r="AU380" s="257" t="s">
        <v>89</v>
      </c>
      <c r="AV380" s="12" t="s">
        <v>89</v>
      </c>
      <c r="AW380" s="12" t="s">
        <v>42</v>
      </c>
      <c r="AX380" s="12" t="s">
        <v>87</v>
      </c>
      <c r="AY380" s="257" t="s">
        <v>162</v>
      </c>
    </row>
    <row r="381" s="1" customFormat="1" ht="16.5" customHeight="1">
      <c r="B381" s="48"/>
      <c r="C381" s="271" t="s">
        <v>468</v>
      </c>
      <c r="D381" s="271" t="s">
        <v>159</v>
      </c>
      <c r="E381" s="272" t="s">
        <v>1818</v>
      </c>
      <c r="F381" s="273" t="s">
        <v>1819</v>
      </c>
      <c r="G381" s="274" t="s">
        <v>174</v>
      </c>
      <c r="H381" s="275">
        <v>1</v>
      </c>
      <c r="I381" s="276"/>
      <c r="J381" s="275">
        <f>ROUND(I381*H381,1)</f>
        <v>0</v>
      </c>
      <c r="K381" s="273" t="s">
        <v>36</v>
      </c>
      <c r="L381" s="277"/>
      <c r="M381" s="278" t="s">
        <v>36</v>
      </c>
      <c r="N381" s="279" t="s">
        <v>50</v>
      </c>
      <c r="O381" s="49"/>
      <c r="P381" s="243">
        <f>O381*H381</f>
        <v>0</v>
      </c>
      <c r="Q381" s="243">
        <v>0.12</v>
      </c>
      <c r="R381" s="243">
        <f>Q381*H381</f>
        <v>0.12</v>
      </c>
      <c r="S381" s="243">
        <v>0</v>
      </c>
      <c r="T381" s="244">
        <f>S381*H381</f>
        <v>0</v>
      </c>
      <c r="AR381" s="25" t="s">
        <v>195</v>
      </c>
      <c r="AT381" s="25" t="s">
        <v>159</v>
      </c>
      <c r="AU381" s="25" t="s">
        <v>89</v>
      </c>
      <c r="AY381" s="25" t="s">
        <v>162</v>
      </c>
      <c r="BE381" s="245">
        <f>IF(N381="základní",J381,0)</f>
        <v>0</v>
      </c>
      <c r="BF381" s="245">
        <f>IF(N381="snížená",J381,0)</f>
        <v>0</v>
      </c>
      <c r="BG381" s="245">
        <f>IF(N381="zákl. přenesená",J381,0)</f>
        <v>0</v>
      </c>
      <c r="BH381" s="245">
        <f>IF(N381="sníž. přenesená",J381,0)</f>
        <v>0</v>
      </c>
      <c r="BI381" s="245">
        <f>IF(N381="nulová",J381,0)</f>
        <v>0</v>
      </c>
      <c r="BJ381" s="25" t="s">
        <v>87</v>
      </c>
      <c r="BK381" s="245">
        <f>ROUND(I381*H381,1)</f>
        <v>0</v>
      </c>
      <c r="BL381" s="25" t="s">
        <v>179</v>
      </c>
      <c r="BM381" s="25" t="s">
        <v>1820</v>
      </c>
    </row>
    <row r="382" s="13" customFormat="1">
      <c r="B382" s="261"/>
      <c r="C382" s="262"/>
      <c r="D382" s="248" t="s">
        <v>171</v>
      </c>
      <c r="E382" s="263" t="s">
        <v>36</v>
      </c>
      <c r="F382" s="264" t="s">
        <v>1568</v>
      </c>
      <c r="G382" s="262"/>
      <c r="H382" s="263" t="s">
        <v>36</v>
      </c>
      <c r="I382" s="265"/>
      <c r="J382" s="262"/>
      <c r="K382" s="262"/>
      <c r="L382" s="266"/>
      <c r="M382" s="267"/>
      <c r="N382" s="268"/>
      <c r="O382" s="268"/>
      <c r="P382" s="268"/>
      <c r="Q382" s="268"/>
      <c r="R382" s="268"/>
      <c r="S382" s="268"/>
      <c r="T382" s="269"/>
      <c r="AT382" s="270" t="s">
        <v>171</v>
      </c>
      <c r="AU382" s="270" t="s">
        <v>89</v>
      </c>
      <c r="AV382" s="13" t="s">
        <v>87</v>
      </c>
      <c r="AW382" s="13" t="s">
        <v>42</v>
      </c>
      <c r="AX382" s="13" t="s">
        <v>79</v>
      </c>
      <c r="AY382" s="270" t="s">
        <v>162</v>
      </c>
    </row>
    <row r="383" s="12" customFormat="1">
      <c r="B383" s="246"/>
      <c r="C383" s="247"/>
      <c r="D383" s="248" t="s">
        <v>171</v>
      </c>
      <c r="E383" s="249" t="s">
        <v>36</v>
      </c>
      <c r="F383" s="250" t="s">
        <v>87</v>
      </c>
      <c r="G383" s="247"/>
      <c r="H383" s="251">
        <v>1</v>
      </c>
      <c r="I383" s="252"/>
      <c r="J383" s="247"/>
      <c r="K383" s="247"/>
      <c r="L383" s="253"/>
      <c r="M383" s="254"/>
      <c r="N383" s="255"/>
      <c r="O383" s="255"/>
      <c r="P383" s="255"/>
      <c r="Q383" s="255"/>
      <c r="R383" s="255"/>
      <c r="S383" s="255"/>
      <c r="T383" s="256"/>
      <c r="AT383" s="257" t="s">
        <v>171</v>
      </c>
      <c r="AU383" s="257" t="s">
        <v>89</v>
      </c>
      <c r="AV383" s="12" t="s">
        <v>89</v>
      </c>
      <c r="AW383" s="12" t="s">
        <v>42</v>
      </c>
      <c r="AX383" s="12" t="s">
        <v>87</v>
      </c>
      <c r="AY383" s="257" t="s">
        <v>162</v>
      </c>
    </row>
    <row r="384" s="1" customFormat="1" ht="25.5" customHeight="1">
      <c r="B384" s="48"/>
      <c r="C384" s="235" t="s">
        <v>472</v>
      </c>
      <c r="D384" s="235" t="s">
        <v>165</v>
      </c>
      <c r="E384" s="236" t="s">
        <v>1821</v>
      </c>
      <c r="F384" s="237" t="s">
        <v>1822</v>
      </c>
      <c r="G384" s="238" t="s">
        <v>247</v>
      </c>
      <c r="H384" s="239">
        <v>91.5</v>
      </c>
      <c r="I384" s="240"/>
      <c r="J384" s="239">
        <f>ROUND(I384*H384,1)</f>
        <v>0</v>
      </c>
      <c r="K384" s="237" t="s">
        <v>239</v>
      </c>
      <c r="L384" s="74"/>
      <c r="M384" s="241" t="s">
        <v>36</v>
      </c>
      <c r="N384" s="242" t="s">
        <v>50</v>
      </c>
      <c r="O384" s="49"/>
      <c r="P384" s="243">
        <f>O384*H384</f>
        <v>0</v>
      </c>
      <c r="Q384" s="243">
        <v>0</v>
      </c>
      <c r="R384" s="243">
        <f>Q384*H384</f>
        <v>0</v>
      </c>
      <c r="S384" s="243">
        <v>0</v>
      </c>
      <c r="T384" s="244">
        <f>S384*H384</f>
        <v>0</v>
      </c>
      <c r="AR384" s="25" t="s">
        <v>179</v>
      </c>
      <c r="AT384" s="25" t="s">
        <v>165</v>
      </c>
      <c r="AU384" s="25" t="s">
        <v>89</v>
      </c>
      <c r="AY384" s="25" t="s">
        <v>162</v>
      </c>
      <c r="BE384" s="245">
        <f>IF(N384="základní",J384,0)</f>
        <v>0</v>
      </c>
      <c r="BF384" s="245">
        <f>IF(N384="snížená",J384,0)</f>
        <v>0</v>
      </c>
      <c r="BG384" s="245">
        <f>IF(N384="zákl. přenesená",J384,0)</f>
        <v>0</v>
      </c>
      <c r="BH384" s="245">
        <f>IF(N384="sníž. přenesená",J384,0)</f>
        <v>0</v>
      </c>
      <c r="BI384" s="245">
        <f>IF(N384="nulová",J384,0)</f>
        <v>0</v>
      </c>
      <c r="BJ384" s="25" t="s">
        <v>87</v>
      </c>
      <c r="BK384" s="245">
        <f>ROUND(I384*H384,1)</f>
        <v>0</v>
      </c>
      <c r="BL384" s="25" t="s">
        <v>179</v>
      </c>
      <c r="BM384" s="25" t="s">
        <v>1823</v>
      </c>
    </row>
    <row r="385" s="13" customFormat="1">
      <c r="B385" s="261"/>
      <c r="C385" s="262"/>
      <c r="D385" s="248" t="s">
        <v>171</v>
      </c>
      <c r="E385" s="263" t="s">
        <v>36</v>
      </c>
      <c r="F385" s="264" t="s">
        <v>1568</v>
      </c>
      <c r="G385" s="262"/>
      <c r="H385" s="263" t="s">
        <v>36</v>
      </c>
      <c r="I385" s="265"/>
      <c r="J385" s="262"/>
      <c r="K385" s="262"/>
      <c r="L385" s="266"/>
      <c r="M385" s="267"/>
      <c r="N385" s="268"/>
      <c r="O385" s="268"/>
      <c r="P385" s="268"/>
      <c r="Q385" s="268"/>
      <c r="R385" s="268"/>
      <c r="S385" s="268"/>
      <c r="T385" s="269"/>
      <c r="AT385" s="270" t="s">
        <v>171</v>
      </c>
      <c r="AU385" s="270" t="s">
        <v>89</v>
      </c>
      <c r="AV385" s="13" t="s">
        <v>87</v>
      </c>
      <c r="AW385" s="13" t="s">
        <v>42</v>
      </c>
      <c r="AX385" s="13" t="s">
        <v>79</v>
      </c>
      <c r="AY385" s="270" t="s">
        <v>162</v>
      </c>
    </row>
    <row r="386" s="12" customFormat="1">
      <c r="B386" s="246"/>
      <c r="C386" s="247"/>
      <c r="D386" s="248" t="s">
        <v>171</v>
      </c>
      <c r="E386" s="249" t="s">
        <v>36</v>
      </c>
      <c r="F386" s="250" t="s">
        <v>1824</v>
      </c>
      <c r="G386" s="247"/>
      <c r="H386" s="251">
        <v>98</v>
      </c>
      <c r="I386" s="252"/>
      <c r="J386" s="247"/>
      <c r="K386" s="247"/>
      <c r="L386" s="253"/>
      <c r="M386" s="254"/>
      <c r="N386" s="255"/>
      <c r="O386" s="255"/>
      <c r="P386" s="255"/>
      <c r="Q386" s="255"/>
      <c r="R386" s="255"/>
      <c r="S386" s="255"/>
      <c r="T386" s="256"/>
      <c r="AT386" s="257" t="s">
        <v>171</v>
      </c>
      <c r="AU386" s="257" t="s">
        <v>89</v>
      </c>
      <c r="AV386" s="12" t="s">
        <v>89</v>
      </c>
      <c r="AW386" s="12" t="s">
        <v>42</v>
      </c>
      <c r="AX386" s="12" t="s">
        <v>79</v>
      </c>
      <c r="AY386" s="257" t="s">
        <v>162</v>
      </c>
    </row>
    <row r="387" s="12" customFormat="1">
      <c r="B387" s="246"/>
      <c r="C387" s="247"/>
      <c r="D387" s="248" t="s">
        <v>171</v>
      </c>
      <c r="E387" s="249" t="s">
        <v>36</v>
      </c>
      <c r="F387" s="250" t="s">
        <v>1825</v>
      </c>
      <c r="G387" s="247"/>
      <c r="H387" s="251">
        <v>-6.5</v>
      </c>
      <c r="I387" s="252"/>
      <c r="J387" s="247"/>
      <c r="K387" s="247"/>
      <c r="L387" s="253"/>
      <c r="M387" s="254"/>
      <c r="N387" s="255"/>
      <c r="O387" s="255"/>
      <c r="P387" s="255"/>
      <c r="Q387" s="255"/>
      <c r="R387" s="255"/>
      <c r="S387" s="255"/>
      <c r="T387" s="256"/>
      <c r="AT387" s="257" t="s">
        <v>171</v>
      </c>
      <c r="AU387" s="257" t="s">
        <v>89</v>
      </c>
      <c r="AV387" s="12" t="s">
        <v>89</v>
      </c>
      <c r="AW387" s="12" t="s">
        <v>42</v>
      </c>
      <c r="AX387" s="12" t="s">
        <v>79</v>
      </c>
      <c r="AY387" s="257" t="s">
        <v>162</v>
      </c>
    </row>
    <row r="388" s="14" customFormat="1">
      <c r="B388" s="283"/>
      <c r="C388" s="284"/>
      <c r="D388" s="248" t="s">
        <v>171</v>
      </c>
      <c r="E388" s="285" t="s">
        <v>36</v>
      </c>
      <c r="F388" s="286" t="s">
        <v>679</v>
      </c>
      <c r="G388" s="284"/>
      <c r="H388" s="287">
        <v>91.5</v>
      </c>
      <c r="I388" s="288"/>
      <c r="J388" s="284"/>
      <c r="K388" s="284"/>
      <c r="L388" s="289"/>
      <c r="M388" s="290"/>
      <c r="N388" s="291"/>
      <c r="O388" s="291"/>
      <c r="P388" s="291"/>
      <c r="Q388" s="291"/>
      <c r="R388" s="291"/>
      <c r="S388" s="291"/>
      <c r="T388" s="292"/>
      <c r="AT388" s="293" t="s">
        <v>171</v>
      </c>
      <c r="AU388" s="293" t="s">
        <v>89</v>
      </c>
      <c r="AV388" s="14" t="s">
        <v>179</v>
      </c>
      <c r="AW388" s="14" t="s">
        <v>42</v>
      </c>
      <c r="AX388" s="14" t="s">
        <v>87</v>
      </c>
      <c r="AY388" s="293" t="s">
        <v>162</v>
      </c>
    </row>
    <row r="389" s="1" customFormat="1" ht="16.5" customHeight="1">
      <c r="B389" s="48"/>
      <c r="C389" s="271" t="s">
        <v>476</v>
      </c>
      <c r="D389" s="271" t="s">
        <v>159</v>
      </c>
      <c r="E389" s="272" t="s">
        <v>1826</v>
      </c>
      <c r="F389" s="273" t="s">
        <v>1827</v>
      </c>
      <c r="G389" s="274" t="s">
        <v>247</v>
      </c>
      <c r="H389" s="275">
        <v>91.5</v>
      </c>
      <c r="I389" s="276"/>
      <c r="J389" s="275">
        <f>ROUND(I389*H389,1)</f>
        <v>0</v>
      </c>
      <c r="K389" s="273" t="s">
        <v>239</v>
      </c>
      <c r="L389" s="277"/>
      <c r="M389" s="278" t="s">
        <v>36</v>
      </c>
      <c r="N389" s="279" t="s">
        <v>50</v>
      </c>
      <c r="O389" s="49"/>
      <c r="P389" s="243">
        <f>O389*H389</f>
        <v>0</v>
      </c>
      <c r="Q389" s="243">
        <v>0.00248</v>
      </c>
      <c r="R389" s="243">
        <f>Q389*H389</f>
        <v>0.22692000000000001</v>
      </c>
      <c r="S389" s="243">
        <v>0</v>
      </c>
      <c r="T389" s="244">
        <f>S389*H389</f>
        <v>0</v>
      </c>
      <c r="AR389" s="25" t="s">
        <v>195</v>
      </c>
      <c r="AT389" s="25" t="s">
        <v>159</v>
      </c>
      <c r="AU389" s="25" t="s">
        <v>89</v>
      </c>
      <c r="AY389" s="25" t="s">
        <v>162</v>
      </c>
      <c r="BE389" s="245">
        <f>IF(N389="základní",J389,0)</f>
        <v>0</v>
      </c>
      <c r="BF389" s="245">
        <f>IF(N389="snížená",J389,0)</f>
        <v>0</v>
      </c>
      <c r="BG389" s="245">
        <f>IF(N389="zákl. přenesená",J389,0)</f>
        <v>0</v>
      </c>
      <c r="BH389" s="245">
        <f>IF(N389="sníž. přenesená",J389,0)</f>
        <v>0</v>
      </c>
      <c r="BI389" s="245">
        <f>IF(N389="nulová",J389,0)</f>
        <v>0</v>
      </c>
      <c r="BJ389" s="25" t="s">
        <v>87</v>
      </c>
      <c r="BK389" s="245">
        <f>ROUND(I389*H389,1)</f>
        <v>0</v>
      </c>
      <c r="BL389" s="25" t="s">
        <v>179</v>
      </c>
      <c r="BM389" s="25" t="s">
        <v>1828</v>
      </c>
    </row>
    <row r="390" s="11" customFormat="1" ht="29.88" customHeight="1">
      <c r="B390" s="219"/>
      <c r="C390" s="220"/>
      <c r="D390" s="221" t="s">
        <v>78</v>
      </c>
      <c r="E390" s="233" t="s">
        <v>179</v>
      </c>
      <c r="F390" s="233" t="s">
        <v>901</v>
      </c>
      <c r="G390" s="220"/>
      <c r="H390" s="220"/>
      <c r="I390" s="223"/>
      <c r="J390" s="234">
        <f>BK390</f>
        <v>0</v>
      </c>
      <c r="K390" s="220"/>
      <c r="L390" s="225"/>
      <c r="M390" s="226"/>
      <c r="N390" s="227"/>
      <c r="O390" s="227"/>
      <c r="P390" s="228">
        <f>SUM(P391:P396)</f>
        <v>0</v>
      </c>
      <c r="Q390" s="227"/>
      <c r="R390" s="228">
        <f>SUM(R391:R396)</f>
        <v>14.493898</v>
      </c>
      <c r="S390" s="227"/>
      <c r="T390" s="229">
        <f>SUM(T391:T396)</f>
        <v>0</v>
      </c>
      <c r="AR390" s="230" t="s">
        <v>87</v>
      </c>
      <c r="AT390" s="231" t="s">
        <v>78</v>
      </c>
      <c r="AU390" s="231" t="s">
        <v>87</v>
      </c>
      <c r="AY390" s="230" t="s">
        <v>162</v>
      </c>
      <c r="BK390" s="232">
        <f>SUM(BK391:BK396)</f>
        <v>0</v>
      </c>
    </row>
    <row r="391" s="1" customFormat="1" ht="51" customHeight="1">
      <c r="B391" s="48"/>
      <c r="C391" s="235" t="s">
        <v>480</v>
      </c>
      <c r="D391" s="235" t="s">
        <v>165</v>
      </c>
      <c r="E391" s="236" t="s">
        <v>1829</v>
      </c>
      <c r="F391" s="237" t="s">
        <v>1830</v>
      </c>
      <c r="G391" s="238" t="s">
        <v>648</v>
      </c>
      <c r="H391" s="239">
        <v>30.800000000000001</v>
      </c>
      <c r="I391" s="240"/>
      <c r="J391" s="239">
        <f>ROUND(I391*H391,1)</f>
        <v>0</v>
      </c>
      <c r="K391" s="237" t="s">
        <v>239</v>
      </c>
      <c r="L391" s="74"/>
      <c r="M391" s="241" t="s">
        <v>36</v>
      </c>
      <c r="N391" s="242" t="s">
        <v>50</v>
      </c>
      <c r="O391" s="49"/>
      <c r="P391" s="243">
        <f>O391*H391</f>
        <v>0</v>
      </c>
      <c r="Q391" s="243">
        <v>0.34240999999999999</v>
      </c>
      <c r="R391" s="243">
        <f>Q391*H391</f>
        <v>10.546227999999999</v>
      </c>
      <c r="S391" s="243">
        <v>0</v>
      </c>
      <c r="T391" s="244">
        <f>S391*H391</f>
        <v>0</v>
      </c>
      <c r="AR391" s="25" t="s">
        <v>179</v>
      </c>
      <c r="AT391" s="25" t="s">
        <v>165</v>
      </c>
      <c r="AU391" s="25" t="s">
        <v>89</v>
      </c>
      <c r="AY391" s="25" t="s">
        <v>162</v>
      </c>
      <c r="BE391" s="245">
        <f>IF(N391="základní",J391,0)</f>
        <v>0</v>
      </c>
      <c r="BF391" s="245">
        <f>IF(N391="snížená",J391,0)</f>
        <v>0</v>
      </c>
      <c r="BG391" s="245">
        <f>IF(N391="zákl. přenesená",J391,0)</f>
        <v>0</v>
      </c>
      <c r="BH391" s="245">
        <f>IF(N391="sníž. přenesená",J391,0)</f>
        <v>0</v>
      </c>
      <c r="BI391" s="245">
        <f>IF(N391="nulová",J391,0)</f>
        <v>0</v>
      </c>
      <c r="BJ391" s="25" t="s">
        <v>87</v>
      </c>
      <c r="BK391" s="245">
        <f>ROUND(I391*H391,1)</f>
        <v>0</v>
      </c>
      <c r="BL391" s="25" t="s">
        <v>179</v>
      </c>
      <c r="BM391" s="25" t="s">
        <v>1831</v>
      </c>
    </row>
    <row r="392" s="13" customFormat="1">
      <c r="B392" s="261"/>
      <c r="C392" s="262"/>
      <c r="D392" s="248" t="s">
        <v>171</v>
      </c>
      <c r="E392" s="263" t="s">
        <v>36</v>
      </c>
      <c r="F392" s="264" t="s">
        <v>1620</v>
      </c>
      <c r="G392" s="262"/>
      <c r="H392" s="263" t="s">
        <v>36</v>
      </c>
      <c r="I392" s="265"/>
      <c r="J392" s="262"/>
      <c r="K392" s="262"/>
      <c r="L392" s="266"/>
      <c r="M392" s="267"/>
      <c r="N392" s="268"/>
      <c r="O392" s="268"/>
      <c r="P392" s="268"/>
      <c r="Q392" s="268"/>
      <c r="R392" s="268"/>
      <c r="S392" s="268"/>
      <c r="T392" s="269"/>
      <c r="AT392" s="270" t="s">
        <v>171</v>
      </c>
      <c r="AU392" s="270" t="s">
        <v>89</v>
      </c>
      <c r="AV392" s="13" t="s">
        <v>87</v>
      </c>
      <c r="AW392" s="13" t="s">
        <v>42</v>
      </c>
      <c r="AX392" s="13" t="s">
        <v>79</v>
      </c>
      <c r="AY392" s="270" t="s">
        <v>162</v>
      </c>
    </row>
    <row r="393" s="12" customFormat="1">
      <c r="B393" s="246"/>
      <c r="C393" s="247"/>
      <c r="D393" s="248" t="s">
        <v>171</v>
      </c>
      <c r="E393" s="249" t="s">
        <v>36</v>
      </c>
      <c r="F393" s="250" t="s">
        <v>1832</v>
      </c>
      <c r="G393" s="247"/>
      <c r="H393" s="251">
        <v>30.800000000000001</v>
      </c>
      <c r="I393" s="252"/>
      <c r="J393" s="247"/>
      <c r="K393" s="247"/>
      <c r="L393" s="253"/>
      <c r="M393" s="254"/>
      <c r="N393" s="255"/>
      <c r="O393" s="255"/>
      <c r="P393" s="255"/>
      <c r="Q393" s="255"/>
      <c r="R393" s="255"/>
      <c r="S393" s="255"/>
      <c r="T393" s="256"/>
      <c r="AT393" s="257" t="s">
        <v>171</v>
      </c>
      <c r="AU393" s="257" t="s">
        <v>89</v>
      </c>
      <c r="AV393" s="12" t="s">
        <v>89</v>
      </c>
      <c r="AW393" s="12" t="s">
        <v>42</v>
      </c>
      <c r="AX393" s="12" t="s">
        <v>87</v>
      </c>
      <c r="AY393" s="257" t="s">
        <v>162</v>
      </c>
    </row>
    <row r="394" s="1" customFormat="1" ht="38.25" customHeight="1">
      <c r="B394" s="48"/>
      <c r="C394" s="235" t="s">
        <v>484</v>
      </c>
      <c r="D394" s="235" t="s">
        <v>165</v>
      </c>
      <c r="E394" s="236" t="s">
        <v>1833</v>
      </c>
      <c r="F394" s="237" t="s">
        <v>1834</v>
      </c>
      <c r="G394" s="238" t="s">
        <v>247</v>
      </c>
      <c r="H394" s="239">
        <v>27</v>
      </c>
      <c r="I394" s="240"/>
      <c r="J394" s="239">
        <f>ROUND(I394*H394,1)</f>
        <v>0</v>
      </c>
      <c r="K394" s="237" t="s">
        <v>239</v>
      </c>
      <c r="L394" s="74"/>
      <c r="M394" s="241" t="s">
        <v>36</v>
      </c>
      <c r="N394" s="242" t="s">
        <v>50</v>
      </c>
      <c r="O394" s="49"/>
      <c r="P394" s="243">
        <f>O394*H394</f>
        <v>0</v>
      </c>
      <c r="Q394" s="243">
        <v>0.14621000000000001</v>
      </c>
      <c r="R394" s="243">
        <f>Q394*H394</f>
        <v>3.94767</v>
      </c>
      <c r="S394" s="243">
        <v>0</v>
      </c>
      <c r="T394" s="244">
        <f>S394*H394</f>
        <v>0</v>
      </c>
      <c r="AR394" s="25" t="s">
        <v>179</v>
      </c>
      <c r="AT394" s="25" t="s">
        <v>165</v>
      </c>
      <c r="AU394" s="25" t="s">
        <v>89</v>
      </c>
      <c r="AY394" s="25" t="s">
        <v>162</v>
      </c>
      <c r="BE394" s="245">
        <f>IF(N394="základní",J394,0)</f>
        <v>0</v>
      </c>
      <c r="BF394" s="245">
        <f>IF(N394="snížená",J394,0)</f>
        <v>0</v>
      </c>
      <c r="BG394" s="245">
        <f>IF(N394="zákl. přenesená",J394,0)</f>
        <v>0</v>
      </c>
      <c r="BH394" s="245">
        <f>IF(N394="sníž. přenesená",J394,0)</f>
        <v>0</v>
      </c>
      <c r="BI394" s="245">
        <f>IF(N394="nulová",J394,0)</f>
        <v>0</v>
      </c>
      <c r="BJ394" s="25" t="s">
        <v>87</v>
      </c>
      <c r="BK394" s="245">
        <f>ROUND(I394*H394,1)</f>
        <v>0</v>
      </c>
      <c r="BL394" s="25" t="s">
        <v>179</v>
      </c>
      <c r="BM394" s="25" t="s">
        <v>1835</v>
      </c>
    </row>
    <row r="395" s="13" customFormat="1">
      <c r="B395" s="261"/>
      <c r="C395" s="262"/>
      <c r="D395" s="248" t="s">
        <v>171</v>
      </c>
      <c r="E395" s="263" t="s">
        <v>36</v>
      </c>
      <c r="F395" s="264" t="s">
        <v>1620</v>
      </c>
      <c r="G395" s="262"/>
      <c r="H395" s="263" t="s">
        <v>36</v>
      </c>
      <c r="I395" s="265"/>
      <c r="J395" s="262"/>
      <c r="K395" s="262"/>
      <c r="L395" s="266"/>
      <c r="M395" s="267"/>
      <c r="N395" s="268"/>
      <c r="O395" s="268"/>
      <c r="P395" s="268"/>
      <c r="Q395" s="268"/>
      <c r="R395" s="268"/>
      <c r="S395" s="268"/>
      <c r="T395" s="269"/>
      <c r="AT395" s="270" t="s">
        <v>171</v>
      </c>
      <c r="AU395" s="270" t="s">
        <v>89</v>
      </c>
      <c r="AV395" s="13" t="s">
        <v>87</v>
      </c>
      <c r="AW395" s="13" t="s">
        <v>42</v>
      </c>
      <c r="AX395" s="13" t="s">
        <v>79</v>
      </c>
      <c r="AY395" s="270" t="s">
        <v>162</v>
      </c>
    </row>
    <row r="396" s="12" customFormat="1">
      <c r="B396" s="246"/>
      <c r="C396" s="247"/>
      <c r="D396" s="248" t="s">
        <v>171</v>
      </c>
      <c r="E396" s="249" t="s">
        <v>36</v>
      </c>
      <c r="F396" s="250" t="s">
        <v>1836</v>
      </c>
      <c r="G396" s="247"/>
      <c r="H396" s="251">
        <v>27</v>
      </c>
      <c r="I396" s="252"/>
      <c r="J396" s="247"/>
      <c r="K396" s="247"/>
      <c r="L396" s="253"/>
      <c r="M396" s="254"/>
      <c r="N396" s="255"/>
      <c r="O396" s="255"/>
      <c r="P396" s="255"/>
      <c r="Q396" s="255"/>
      <c r="R396" s="255"/>
      <c r="S396" s="255"/>
      <c r="T396" s="256"/>
      <c r="AT396" s="257" t="s">
        <v>171</v>
      </c>
      <c r="AU396" s="257" t="s">
        <v>89</v>
      </c>
      <c r="AV396" s="12" t="s">
        <v>89</v>
      </c>
      <c r="AW396" s="12" t="s">
        <v>42</v>
      </c>
      <c r="AX396" s="12" t="s">
        <v>87</v>
      </c>
      <c r="AY396" s="257" t="s">
        <v>162</v>
      </c>
    </row>
    <row r="397" s="11" customFormat="1" ht="29.88" customHeight="1">
      <c r="B397" s="219"/>
      <c r="C397" s="220"/>
      <c r="D397" s="221" t="s">
        <v>78</v>
      </c>
      <c r="E397" s="233" t="s">
        <v>187</v>
      </c>
      <c r="F397" s="233" t="s">
        <v>1837</v>
      </c>
      <c r="G397" s="220"/>
      <c r="H397" s="220"/>
      <c r="I397" s="223"/>
      <c r="J397" s="234">
        <f>BK397</f>
        <v>0</v>
      </c>
      <c r="K397" s="220"/>
      <c r="L397" s="225"/>
      <c r="M397" s="226"/>
      <c r="N397" s="227"/>
      <c r="O397" s="227"/>
      <c r="P397" s="228">
        <f>SUM(P398:P707)</f>
        <v>0</v>
      </c>
      <c r="Q397" s="227"/>
      <c r="R397" s="228">
        <f>SUM(R398:R707)</f>
        <v>79.638574600000013</v>
      </c>
      <c r="S397" s="227"/>
      <c r="T397" s="229">
        <f>SUM(T398:T707)</f>
        <v>0</v>
      </c>
      <c r="AR397" s="230" t="s">
        <v>87</v>
      </c>
      <c r="AT397" s="231" t="s">
        <v>78</v>
      </c>
      <c r="AU397" s="231" t="s">
        <v>87</v>
      </c>
      <c r="AY397" s="230" t="s">
        <v>162</v>
      </c>
      <c r="BK397" s="232">
        <f>SUM(BK398:BK707)</f>
        <v>0</v>
      </c>
    </row>
    <row r="398" s="1" customFormat="1" ht="25.5" customHeight="1">
      <c r="B398" s="48"/>
      <c r="C398" s="235" t="s">
        <v>488</v>
      </c>
      <c r="D398" s="235" t="s">
        <v>165</v>
      </c>
      <c r="E398" s="236" t="s">
        <v>1838</v>
      </c>
      <c r="F398" s="237" t="s">
        <v>1839</v>
      </c>
      <c r="G398" s="238" t="s">
        <v>648</v>
      </c>
      <c r="H398" s="239">
        <v>29.949999999999999</v>
      </c>
      <c r="I398" s="240"/>
      <c r="J398" s="239">
        <f>ROUND(I398*H398,1)</f>
        <v>0</v>
      </c>
      <c r="K398" s="237" t="s">
        <v>239</v>
      </c>
      <c r="L398" s="74"/>
      <c r="M398" s="241" t="s">
        <v>36</v>
      </c>
      <c r="N398" s="242" t="s">
        <v>50</v>
      </c>
      <c r="O398" s="49"/>
      <c r="P398" s="243">
        <f>O398*H398</f>
        <v>0</v>
      </c>
      <c r="Q398" s="243">
        <v>0.0073499999999999998</v>
      </c>
      <c r="R398" s="243">
        <f>Q398*H398</f>
        <v>0.22013249999999998</v>
      </c>
      <c r="S398" s="243">
        <v>0</v>
      </c>
      <c r="T398" s="244">
        <f>S398*H398</f>
        <v>0</v>
      </c>
      <c r="AR398" s="25" t="s">
        <v>179</v>
      </c>
      <c r="AT398" s="25" t="s">
        <v>165</v>
      </c>
      <c r="AU398" s="25" t="s">
        <v>89</v>
      </c>
      <c r="AY398" s="25" t="s">
        <v>162</v>
      </c>
      <c r="BE398" s="245">
        <f>IF(N398="základní",J398,0)</f>
        <v>0</v>
      </c>
      <c r="BF398" s="245">
        <f>IF(N398="snížená",J398,0)</f>
        <v>0</v>
      </c>
      <c r="BG398" s="245">
        <f>IF(N398="zákl. přenesená",J398,0)</f>
        <v>0</v>
      </c>
      <c r="BH398" s="245">
        <f>IF(N398="sníž. přenesená",J398,0)</f>
        <v>0</v>
      </c>
      <c r="BI398" s="245">
        <f>IF(N398="nulová",J398,0)</f>
        <v>0</v>
      </c>
      <c r="BJ398" s="25" t="s">
        <v>87</v>
      </c>
      <c r="BK398" s="245">
        <f>ROUND(I398*H398,1)</f>
        <v>0</v>
      </c>
      <c r="BL398" s="25" t="s">
        <v>179</v>
      </c>
      <c r="BM398" s="25" t="s">
        <v>1840</v>
      </c>
    </row>
    <row r="399" s="13" customFormat="1">
      <c r="B399" s="261"/>
      <c r="C399" s="262"/>
      <c r="D399" s="248" t="s">
        <v>171</v>
      </c>
      <c r="E399" s="263" t="s">
        <v>36</v>
      </c>
      <c r="F399" s="264" t="s">
        <v>1620</v>
      </c>
      <c r="G399" s="262"/>
      <c r="H399" s="263" t="s">
        <v>36</v>
      </c>
      <c r="I399" s="265"/>
      <c r="J399" s="262"/>
      <c r="K399" s="262"/>
      <c r="L399" s="266"/>
      <c r="M399" s="267"/>
      <c r="N399" s="268"/>
      <c r="O399" s="268"/>
      <c r="P399" s="268"/>
      <c r="Q399" s="268"/>
      <c r="R399" s="268"/>
      <c r="S399" s="268"/>
      <c r="T399" s="269"/>
      <c r="AT399" s="270" t="s">
        <v>171</v>
      </c>
      <c r="AU399" s="270" t="s">
        <v>89</v>
      </c>
      <c r="AV399" s="13" t="s">
        <v>87</v>
      </c>
      <c r="AW399" s="13" t="s">
        <v>42</v>
      </c>
      <c r="AX399" s="13" t="s">
        <v>79</v>
      </c>
      <c r="AY399" s="270" t="s">
        <v>162</v>
      </c>
    </row>
    <row r="400" s="12" customFormat="1">
      <c r="B400" s="246"/>
      <c r="C400" s="247"/>
      <c r="D400" s="248" t="s">
        <v>171</v>
      </c>
      <c r="E400" s="249" t="s">
        <v>36</v>
      </c>
      <c r="F400" s="250" t="s">
        <v>1841</v>
      </c>
      <c r="G400" s="247"/>
      <c r="H400" s="251">
        <v>8.4000000000000004</v>
      </c>
      <c r="I400" s="252"/>
      <c r="J400" s="247"/>
      <c r="K400" s="247"/>
      <c r="L400" s="253"/>
      <c r="M400" s="254"/>
      <c r="N400" s="255"/>
      <c r="O400" s="255"/>
      <c r="P400" s="255"/>
      <c r="Q400" s="255"/>
      <c r="R400" s="255"/>
      <c r="S400" s="255"/>
      <c r="T400" s="256"/>
      <c r="AT400" s="257" t="s">
        <v>171</v>
      </c>
      <c r="AU400" s="257" t="s">
        <v>89</v>
      </c>
      <c r="AV400" s="12" t="s">
        <v>89</v>
      </c>
      <c r="AW400" s="12" t="s">
        <v>42</v>
      </c>
      <c r="AX400" s="12" t="s">
        <v>79</v>
      </c>
      <c r="AY400" s="257" t="s">
        <v>162</v>
      </c>
    </row>
    <row r="401" s="12" customFormat="1">
      <c r="B401" s="246"/>
      <c r="C401" s="247"/>
      <c r="D401" s="248" t="s">
        <v>171</v>
      </c>
      <c r="E401" s="249" t="s">
        <v>36</v>
      </c>
      <c r="F401" s="250" t="s">
        <v>1842</v>
      </c>
      <c r="G401" s="247"/>
      <c r="H401" s="251">
        <v>16.449999999999999</v>
      </c>
      <c r="I401" s="252"/>
      <c r="J401" s="247"/>
      <c r="K401" s="247"/>
      <c r="L401" s="253"/>
      <c r="M401" s="254"/>
      <c r="N401" s="255"/>
      <c r="O401" s="255"/>
      <c r="P401" s="255"/>
      <c r="Q401" s="255"/>
      <c r="R401" s="255"/>
      <c r="S401" s="255"/>
      <c r="T401" s="256"/>
      <c r="AT401" s="257" t="s">
        <v>171</v>
      </c>
      <c r="AU401" s="257" t="s">
        <v>89</v>
      </c>
      <c r="AV401" s="12" t="s">
        <v>89</v>
      </c>
      <c r="AW401" s="12" t="s">
        <v>42</v>
      </c>
      <c r="AX401" s="12" t="s">
        <v>79</v>
      </c>
      <c r="AY401" s="257" t="s">
        <v>162</v>
      </c>
    </row>
    <row r="402" s="12" customFormat="1">
      <c r="B402" s="246"/>
      <c r="C402" s="247"/>
      <c r="D402" s="248" t="s">
        <v>171</v>
      </c>
      <c r="E402" s="249" t="s">
        <v>36</v>
      </c>
      <c r="F402" s="250" t="s">
        <v>1843</v>
      </c>
      <c r="G402" s="247"/>
      <c r="H402" s="251">
        <v>3.6000000000000001</v>
      </c>
      <c r="I402" s="252"/>
      <c r="J402" s="247"/>
      <c r="K402" s="247"/>
      <c r="L402" s="253"/>
      <c r="M402" s="254"/>
      <c r="N402" s="255"/>
      <c r="O402" s="255"/>
      <c r="P402" s="255"/>
      <c r="Q402" s="255"/>
      <c r="R402" s="255"/>
      <c r="S402" s="255"/>
      <c r="T402" s="256"/>
      <c r="AT402" s="257" t="s">
        <v>171</v>
      </c>
      <c r="AU402" s="257" t="s">
        <v>89</v>
      </c>
      <c r="AV402" s="12" t="s">
        <v>89</v>
      </c>
      <c r="AW402" s="12" t="s">
        <v>42</v>
      </c>
      <c r="AX402" s="12" t="s">
        <v>79</v>
      </c>
      <c r="AY402" s="257" t="s">
        <v>162</v>
      </c>
    </row>
    <row r="403" s="12" customFormat="1">
      <c r="B403" s="246"/>
      <c r="C403" s="247"/>
      <c r="D403" s="248" t="s">
        <v>171</v>
      </c>
      <c r="E403" s="249" t="s">
        <v>36</v>
      </c>
      <c r="F403" s="250" t="s">
        <v>1844</v>
      </c>
      <c r="G403" s="247"/>
      <c r="H403" s="251">
        <v>1.5</v>
      </c>
      <c r="I403" s="252"/>
      <c r="J403" s="247"/>
      <c r="K403" s="247"/>
      <c r="L403" s="253"/>
      <c r="M403" s="254"/>
      <c r="N403" s="255"/>
      <c r="O403" s="255"/>
      <c r="P403" s="255"/>
      <c r="Q403" s="255"/>
      <c r="R403" s="255"/>
      <c r="S403" s="255"/>
      <c r="T403" s="256"/>
      <c r="AT403" s="257" t="s">
        <v>171</v>
      </c>
      <c r="AU403" s="257" t="s">
        <v>89</v>
      </c>
      <c r="AV403" s="12" t="s">
        <v>89</v>
      </c>
      <c r="AW403" s="12" t="s">
        <v>42</v>
      </c>
      <c r="AX403" s="12" t="s">
        <v>79</v>
      </c>
      <c r="AY403" s="257" t="s">
        <v>162</v>
      </c>
    </row>
    <row r="404" s="14" customFormat="1">
      <c r="B404" s="283"/>
      <c r="C404" s="284"/>
      <c r="D404" s="248" t="s">
        <v>171</v>
      </c>
      <c r="E404" s="285" t="s">
        <v>36</v>
      </c>
      <c r="F404" s="286" t="s">
        <v>679</v>
      </c>
      <c r="G404" s="284"/>
      <c r="H404" s="287">
        <v>29.949999999999999</v>
      </c>
      <c r="I404" s="288"/>
      <c r="J404" s="284"/>
      <c r="K404" s="284"/>
      <c r="L404" s="289"/>
      <c r="M404" s="290"/>
      <c r="N404" s="291"/>
      <c r="O404" s="291"/>
      <c r="P404" s="291"/>
      <c r="Q404" s="291"/>
      <c r="R404" s="291"/>
      <c r="S404" s="291"/>
      <c r="T404" s="292"/>
      <c r="AT404" s="293" t="s">
        <v>171</v>
      </c>
      <c r="AU404" s="293" t="s">
        <v>89</v>
      </c>
      <c r="AV404" s="14" t="s">
        <v>179</v>
      </c>
      <c r="AW404" s="14" t="s">
        <v>42</v>
      </c>
      <c r="AX404" s="14" t="s">
        <v>87</v>
      </c>
      <c r="AY404" s="293" t="s">
        <v>162</v>
      </c>
    </row>
    <row r="405" s="1" customFormat="1" ht="38.25" customHeight="1">
      <c r="B405" s="48"/>
      <c r="C405" s="235" t="s">
        <v>169</v>
      </c>
      <c r="D405" s="235" t="s">
        <v>165</v>
      </c>
      <c r="E405" s="236" t="s">
        <v>1845</v>
      </c>
      <c r="F405" s="237" t="s">
        <v>1846</v>
      </c>
      <c r="G405" s="238" t="s">
        <v>648</v>
      </c>
      <c r="H405" s="239">
        <v>29.949999999999999</v>
      </c>
      <c r="I405" s="240"/>
      <c r="J405" s="239">
        <f>ROUND(I405*H405,1)</f>
        <v>0</v>
      </c>
      <c r="K405" s="237" t="s">
        <v>239</v>
      </c>
      <c r="L405" s="74"/>
      <c r="M405" s="241" t="s">
        <v>36</v>
      </c>
      <c r="N405" s="242" t="s">
        <v>50</v>
      </c>
      <c r="O405" s="49"/>
      <c r="P405" s="243">
        <f>O405*H405</f>
        <v>0</v>
      </c>
      <c r="Q405" s="243">
        <v>0.018380000000000001</v>
      </c>
      <c r="R405" s="243">
        <f>Q405*H405</f>
        <v>0.550481</v>
      </c>
      <c r="S405" s="243">
        <v>0</v>
      </c>
      <c r="T405" s="244">
        <f>S405*H405</f>
        <v>0</v>
      </c>
      <c r="AR405" s="25" t="s">
        <v>179</v>
      </c>
      <c r="AT405" s="25" t="s">
        <v>165</v>
      </c>
      <c r="AU405" s="25" t="s">
        <v>89</v>
      </c>
      <c r="AY405" s="25" t="s">
        <v>162</v>
      </c>
      <c r="BE405" s="245">
        <f>IF(N405="základní",J405,0)</f>
        <v>0</v>
      </c>
      <c r="BF405" s="245">
        <f>IF(N405="snížená",J405,0)</f>
        <v>0</v>
      </c>
      <c r="BG405" s="245">
        <f>IF(N405="zákl. přenesená",J405,0)</f>
        <v>0</v>
      </c>
      <c r="BH405" s="245">
        <f>IF(N405="sníž. přenesená",J405,0)</f>
        <v>0</v>
      </c>
      <c r="BI405" s="245">
        <f>IF(N405="nulová",J405,0)</f>
        <v>0</v>
      </c>
      <c r="BJ405" s="25" t="s">
        <v>87</v>
      </c>
      <c r="BK405" s="245">
        <f>ROUND(I405*H405,1)</f>
        <v>0</v>
      </c>
      <c r="BL405" s="25" t="s">
        <v>179</v>
      </c>
      <c r="BM405" s="25" t="s">
        <v>1847</v>
      </c>
    </row>
    <row r="406" s="13" customFormat="1">
      <c r="B406" s="261"/>
      <c r="C406" s="262"/>
      <c r="D406" s="248" t="s">
        <v>171</v>
      </c>
      <c r="E406" s="263" t="s">
        <v>36</v>
      </c>
      <c r="F406" s="264" t="s">
        <v>1620</v>
      </c>
      <c r="G406" s="262"/>
      <c r="H406" s="263" t="s">
        <v>36</v>
      </c>
      <c r="I406" s="265"/>
      <c r="J406" s="262"/>
      <c r="K406" s="262"/>
      <c r="L406" s="266"/>
      <c r="M406" s="267"/>
      <c r="N406" s="268"/>
      <c r="O406" s="268"/>
      <c r="P406" s="268"/>
      <c r="Q406" s="268"/>
      <c r="R406" s="268"/>
      <c r="S406" s="268"/>
      <c r="T406" s="269"/>
      <c r="AT406" s="270" t="s">
        <v>171</v>
      </c>
      <c r="AU406" s="270" t="s">
        <v>89</v>
      </c>
      <c r="AV406" s="13" t="s">
        <v>87</v>
      </c>
      <c r="AW406" s="13" t="s">
        <v>42</v>
      </c>
      <c r="AX406" s="13" t="s">
        <v>79</v>
      </c>
      <c r="AY406" s="270" t="s">
        <v>162</v>
      </c>
    </row>
    <row r="407" s="12" customFormat="1">
      <c r="B407" s="246"/>
      <c r="C407" s="247"/>
      <c r="D407" s="248" t="s">
        <v>171</v>
      </c>
      <c r="E407" s="249" t="s">
        <v>36</v>
      </c>
      <c r="F407" s="250" t="s">
        <v>1841</v>
      </c>
      <c r="G407" s="247"/>
      <c r="H407" s="251">
        <v>8.4000000000000004</v>
      </c>
      <c r="I407" s="252"/>
      <c r="J407" s="247"/>
      <c r="K407" s="247"/>
      <c r="L407" s="253"/>
      <c r="M407" s="254"/>
      <c r="N407" s="255"/>
      <c r="O407" s="255"/>
      <c r="P407" s="255"/>
      <c r="Q407" s="255"/>
      <c r="R407" s="255"/>
      <c r="S407" s="255"/>
      <c r="T407" s="256"/>
      <c r="AT407" s="257" t="s">
        <v>171</v>
      </c>
      <c r="AU407" s="257" t="s">
        <v>89</v>
      </c>
      <c r="AV407" s="12" t="s">
        <v>89</v>
      </c>
      <c r="AW407" s="12" t="s">
        <v>42</v>
      </c>
      <c r="AX407" s="12" t="s">
        <v>79</v>
      </c>
      <c r="AY407" s="257" t="s">
        <v>162</v>
      </c>
    </row>
    <row r="408" s="12" customFormat="1">
      <c r="B408" s="246"/>
      <c r="C408" s="247"/>
      <c r="D408" s="248" t="s">
        <v>171</v>
      </c>
      <c r="E408" s="249" t="s">
        <v>36</v>
      </c>
      <c r="F408" s="250" t="s">
        <v>1842</v>
      </c>
      <c r="G408" s="247"/>
      <c r="H408" s="251">
        <v>16.449999999999999</v>
      </c>
      <c r="I408" s="252"/>
      <c r="J408" s="247"/>
      <c r="K408" s="247"/>
      <c r="L408" s="253"/>
      <c r="M408" s="254"/>
      <c r="N408" s="255"/>
      <c r="O408" s="255"/>
      <c r="P408" s="255"/>
      <c r="Q408" s="255"/>
      <c r="R408" s="255"/>
      <c r="S408" s="255"/>
      <c r="T408" s="256"/>
      <c r="AT408" s="257" t="s">
        <v>171</v>
      </c>
      <c r="AU408" s="257" t="s">
        <v>89</v>
      </c>
      <c r="AV408" s="12" t="s">
        <v>89</v>
      </c>
      <c r="AW408" s="12" t="s">
        <v>42</v>
      </c>
      <c r="AX408" s="12" t="s">
        <v>79</v>
      </c>
      <c r="AY408" s="257" t="s">
        <v>162</v>
      </c>
    </row>
    <row r="409" s="12" customFormat="1">
      <c r="B409" s="246"/>
      <c r="C409" s="247"/>
      <c r="D409" s="248" t="s">
        <v>171</v>
      </c>
      <c r="E409" s="249" t="s">
        <v>36</v>
      </c>
      <c r="F409" s="250" t="s">
        <v>1843</v>
      </c>
      <c r="G409" s="247"/>
      <c r="H409" s="251">
        <v>3.6000000000000001</v>
      </c>
      <c r="I409" s="252"/>
      <c r="J409" s="247"/>
      <c r="K409" s="247"/>
      <c r="L409" s="253"/>
      <c r="M409" s="254"/>
      <c r="N409" s="255"/>
      <c r="O409" s="255"/>
      <c r="P409" s="255"/>
      <c r="Q409" s="255"/>
      <c r="R409" s="255"/>
      <c r="S409" s="255"/>
      <c r="T409" s="256"/>
      <c r="AT409" s="257" t="s">
        <v>171</v>
      </c>
      <c r="AU409" s="257" t="s">
        <v>89</v>
      </c>
      <c r="AV409" s="12" t="s">
        <v>89</v>
      </c>
      <c r="AW409" s="12" t="s">
        <v>42</v>
      </c>
      <c r="AX409" s="12" t="s">
        <v>79</v>
      </c>
      <c r="AY409" s="257" t="s">
        <v>162</v>
      </c>
    </row>
    <row r="410" s="12" customFormat="1">
      <c r="B410" s="246"/>
      <c r="C410" s="247"/>
      <c r="D410" s="248" t="s">
        <v>171</v>
      </c>
      <c r="E410" s="249" t="s">
        <v>36</v>
      </c>
      <c r="F410" s="250" t="s">
        <v>1844</v>
      </c>
      <c r="G410" s="247"/>
      <c r="H410" s="251">
        <v>1.5</v>
      </c>
      <c r="I410" s="252"/>
      <c r="J410" s="247"/>
      <c r="K410" s="247"/>
      <c r="L410" s="253"/>
      <c r="M410" s="254"/>
      <c r="N410" s="255"/>
      <c r="O410" s="255"/>
      <c r="P410" s="255"/>
      <c r="Q410" s="255"/>
      <c r="R410" s="255"/>
      <c r="S410" s="255"/>
      <c r="T410" s="256"/>
      <c r="AT410" s="257" t="s">
        <v>171</v>
      </c>
      <c r="AU410" s="257" t="s">
        <v>89</v>
      </c>
      <c r="AV410" s="12" t="s">
        <v>89</v>
      </c>
      <c r="AW410" s="12" t="s">
        <v>42</v>
      </c>
      <c r="AX410" s="12" t="s">
        <v>79</v>
      </c>
      <c r="AY410" s="257" t="s">
        <v>162</v>
      </c>
    </row>
    <row r="411" s="14" customFormat="1">
      <c r="B411" s="283"/>
      <c r="C411" s="284"/>
      <c r="D411" s="248" t="s">
        <v>171</v>
      </c>
      <c r="E411" s="285" t="s">
        <v>36</v>
      </c>
      <c r="F411" s="286" t="s">
        <v>679</v>
      </c>
      <c r="G411" s="284"/>
      <c r="H411" s="287">
        <v>29.949999999999999</v>
      </c>
      <c r="I411" s="288"/>
      <c r="J411" s="284"/>
      <c r="K411" s="284"/>
      <c r="L411" s="289"/>
      <c r="M411" s="290"/>
      <c r="N411" s="291"/>
      <c r="O411" s="291"/>
      <c r="P411" s="291"/>
      <c r="Q411" s="291"/>
      <c r="R411" s="291"/>
      <c r="S411" s="291"/>
      <c r="T411" s="292"/>
      <c r="AT411" s="293" t="s">
        <v>171</v>
      </c>
      <c r="AU411" s="293" t="s">
        <v>89</v>
      </c>
      <c r="AV411" s="14" t="s">
        <v>179</v>
      </c>
      <c r="AW411" s="14" t="s">
        <v>42</v>
      </c>
      <c r="AX411" s="14" t="s">
        <v>87</v>
      </c>
      <c r="AY411" s="293" t="s">
        <v>162</v>
      </c>
    </row>
    <row r="412" s="1" customFormat="1" ht="25.5" customHeight="1">
      <c r="B412" s="48"/>
      <c r="C412" s="235" t="s">
        <v>496</v>
      </c>
      <c r="D412" s="235" t="s">
        <v>165</v>
      </c>
      <c r="E412" s="236" t="s">
        <v>1848</v>
      </c>
      <c r="F412" s="237" t="s">
        <v>1849</v>
      </c>
      <c r="G412" s="238" t="s">
        <v>648</v>
      </c>
      <c r="H412" s="239">
        <v>29.949999999999999</v>
      </c>
      <c r="I412" s="240"/>
      <c r="J412" s="239">
        <f>ROUND(I412*H412,1)</f>
        <v>0</v>
      </c>
      <c r="K412" s="237" t="s">
        <v>239</v>
      </c>
      <c r="L412" s="74"/>
      <c r="M412" s="241" t="s">
        <v>36</v>
      </c>
      <c r="N412" s="242" t="s">
        <v>50</v>
      </c>
      <c r="O412" s="49"/>
      <c r="P412" s="243">
        <f>O412*H412</f>
        <v>0</v>
      </c>
      <c r="Q412" s="243">
        <v>0.0079000000000000008</v>
      </c>
      <c r="R412" s="243">
        <f>Q412*H412</f>
        <v>0.23660500000000001</v>
      </c>
      <c r="S412" s="243">
        <v>0</v>
      </c>
      <c r="T412" s="244">
        <f>S412*H412</f>
        <v>0</v>
      </c>
      <c r="AR412" s="25" t="s">
        <v>179</v>
      </c>
      <c r="AT412" s="25" t="s">
        <v>165</v>
      </c>
      <c r="AU412" s="25" t="s">
        <v>89</v>
      </c>
      <c r="AY412" s="25" t="s">
        <v>162</v>
      </c>
      <c r="BE412" s="245">
        <f>IF(N412="základní",J412,0)</f>
        <v>0</v>
      </c>
      <c r="BF412" s="245">
        <f>IF(N412="snížená",J412,0)</f>
        <v>0</v>
      </c>
      <c r="BG412" s="245">
        <f>IF(N412="zákl. přenesená",J412,0)</f>
        <v>0</v>
      </c>
      <c r="BH412" s="245">
        <f>IF(N412="sníž. přenesená",J412,0)</f>
        <v>0</v>
      </c>
      <c r="BI412" s="245">
        <f>IF(N412="nulová",J412,0)</f>
        <v>0</v>
      </c>
      <c r="BJ412" s="25" t="s">
        <v>87</v>
      </c>
      <c r="BK412" s="245">
        <f>ROUND(I412*H412,1)</f>
        <v>0</v>
      </c>
      <c r="BL412" s="25" t="s">
        <v>179</v>
      </c>
      <c r="BM412" s="25" t="s">
        <v>1850</v>
      </c>
    </row>
    <row r="413" s="13" customFormat="1">
      <c r="B413" s="261"/>
      <c r="C413" s="262"/>
      <c r="D413" s="248" t="s">
        <v>171</v>
      </c>
      <c r="E413" s="263" t="s">
        <v>36</v>
      </c>
      <c r="F413" s="264" t="s">
        <v>1620</v>
      </c>
      <c r="G413" s="262"/>
      <c r="H413" s="263" t="s">
        <v>36</v>
      </c>
      <c r="I413" s="265"/>
      <c r="J413" s="262"/>
      <c r="K413" s="262"/>
      <c r="L413" s="266"/>
      <c r="M413" s="267"/>
      <c r="N413" s="268"/>
      <c r="O413" s="268"/>
      <c r="P413" s="268"/>
      <c r="Q413" s="268"/>
      <c r="R413" s="268"/>
      <c r="S413" s="268"/>
      <c r="T413" s="269"/>
      <c r="AT413" s="270" t="s">
        <v>171</v>
      </c>
      <c r="AU413" s="270" t="s">
        <v>89</v>
      </c>
      <c r="AV413" s="13" t="s">
        <v>87</v>
      </c>
      <c r="AW413" s="13" t="s">
        <v>42</v>
      </c>
      <c r="AX413" s="13" t="s">
        <v>79</v>
      </c>
      <c r="AY413" s="270" t="s">
        <v>162</v>
      </c>
    </row>
    <row r="414" s="12" customFormat="1">
      <c r="B414" s="246"/>
      <c r="C414" s="247"/>
      <c r="D414" s="248" t="s">
        <v>171</v>
      </c>
      <c r="E414" s="249" t="s">
        <v>36</v>
      </c>
      <c r="F414" s="250" t="s">
        <v>1841</v>
      </c>
      <c r="G414" s="247"/>
      <c r="H414" s="251">
        <v>8.4000000000000004</v>
      </c>
      <c r="I414" s="252"/>
      <c r="J414" s="247"/>
      <c r="K414" s="247"/>
      <c r="L414" s="253"/>
      <c r="M414" s="254"/>
      <c r="N414" s="255"/>
      <c r="O414" s="255"/>
      <c r="P414" s="255"/>
      <c r="Q414" s="255"/>
      <c r="R414" s="255"/>
      <c r="S414" s="255"/>
      <c r="T414" s="256"/>
      <c r="AT414" s="257" t="s">
        <v>171</v>
      </c>
      <c r="AU414" s="257" t="s">
        <v>89</v>
      </c>
      <c r="AV414" s="12" t="s">
        <v>89</v>
      </c>
      <c r="AW414" s="12" t="s">
        <v>42</v>
      </c>
      <c r="AX414" s="12" t="s">
        <v>79</v>
      </c>
      <c r="AY414" s="257" t="s">
        <v>162</v>
      </c>
    </row>
    <row r="415" s="12" customFormat="1">
      <c r="B415" s="246"/>
      <c r="C415" s="247"/>
      <c r="D415" s="248" t="s">
        <v>171</v>
      </c>
      <c r="E415" s="249" t="s">
        <v>36</v>
      </c>
      <c r="F415" s="250" t="s">
        <v>1842</v>
      </c>
      <c r="G415" s="247"/>
      <c r="H415" s="251">
        <v>16.449999999999999</v>
      </c>
      <c r="I415" s="252"/>
      <c r="J415" s="247"/>
      <c r="K415" s="247"/>
      <c r="L415" s="253"/>
      <c r="M415" s="254"/>
      <c r="N415" s="255"/>
      <c r="O415" s="255"/>
      <c r="P415" s="255"/>
      <c r="Q415" s="255"/>
      <c r="R415" s="255"/>
      <c r="S415" s="255"/>
      <c r="T415" s="256"/>
      <c r="AT415" s="257" t="s">
        <v>171</v>
      </c>
      <c r="AU415" s="257" t="s">
        <v>89</v>
      </c>
      <c r="AV415" s="12" t="s">
        <v>89</v>
      </c>
      <c r="AW415" s="12" t="s">
        <v>42</v>
      </c>
      <c r="AX415" s="12" t="s">
        <v>79</v>
      </c>
      <c r="AY415" s="257" t="s">
        <v>162</v>
      </c>
    </row>
    <row r="416" s="12" customFormat="1">
      <c r="B416" s="246"/>
      <c r="C416" s="247"/>
      <c r="D416" s="248" t="s">
        <v>171</v>
      </c>
      <c r="E416" s="249" t="s">
        <v>36</v>
      </c>
      <c r="F416" s="250" t="s">
        <v>1843</v>
      </c>
      <c r="G416" s="247"/>
      <c r="H416" s="251">
        <v>3.6000000000000001</v>
      </c>
      <c r="I416" s="252"/>
      <c r="J416" s="247"/>
      <c r="K416" s="247"/>
      <c r="L416" s="253"/>
      <c r="M416" s="254"/>
      <c r="N416" s="255"/>
      <c r="O416" s="255"/>
      <c r="P416" s="255"/>
      <c r="Q416" s="255"/>
      <c r="R416" s="255"/>
      <c r="S416" s="255"/>
      <c r="T416" s="256"/>
      <c r="AT416" s="257" t="s">
        <v>171</v>
      </c>
      <c r="AU416" s="257" t="s">
        <v>89</v>
      </c>
      <c r="AV416" s="12" t="s">
        <v>89</v>
      </c>
      <c r="AW416" s="12" t="s">
        <v>42</v>
      </c>
      <c r="AX416" s="12" t="s">
        <v>79</v>
      </c>
      <c r="AY416" s="257" t="s">
        <v>162</v>
      </c>
    </row>
    <row r="417" s="12" customFormat="1">
      <c r="B417" s="246"/>
      <c r="C417" s="247"/>
      <c r="D417" s="248" t="s">
        <v>171</v>
      </c>
      <c r="E417" s="249" t="s">
        <v>36</v>
      </c>
      <c r="F417" s="250" t="s">
        <v>1844</v>
      </c>
      <c r="G417" s="247"/>
      <c r="H417" s="251">
        <v>1.5</v>
      </c>
      <c r="I417" s="252"/>
      <c r="J417" s="247"/>
      <c r="K417" s="247"/>
      <c r="L417" s="253"/>
      <c r="M417" s="254"/>
      <c r="N417" s="255"/>
      <c r="O417" s="255"/>
      <c r="P417" s="255"/>
      <c r="Q417" s="255"/>
      <c r="R417" s="255"/>
      <c r="S417" s="255"/>
      <c r="T417" s="256"/>
      <c r="AT417" s="257" t="s">
        <v>171</v>
      </c>
      <c r="AU417" s="257" t="s">
        <v>89</v>
      </c>
      <c r="AV417" s="12" t="s">
        <v>89</v>
      </c>
      <c r="AW417" s="12" t="s">
        <v>42</v>
      </c>
      <c r="AX417" s="12" t="s">
        <v>79</v>
      </c>
      <c r="AY417" s="257" t="s">
        <v>162</v>
      </c>
    </row>
    <row r="418" s="14" customFormat="1">
      <c r="B418" s="283"/>
      <c r="C418" s="284"/>
      <c r="D418" s="248" t="s">
        <v>171</v>
      </c>
      <c r="E418" s="285" t="s">
        <v>36</v>
      </c>
      <c r="F418" s="286" t="s">
        <v>679</v>
      </c>
      <c r="G418" s="284"/>
      <c r="H418" s="287">
        <v>29.949999999999999</v>
      </c>
      <c r="I418" s="288"/>
      <c r="J418" s="284"/>
      <c r="K418" s="284"/>
      <c r="L418" s="289"/>
      <c r="M418" s="290"/>
      <c r="N418" s="291"/>
      <c r="O418" s="291"/>
      <c r="P418" s="291"/>
      <c r="Q418" s="291"/>
      <c r="R418" s="291"/>
      <c r="S418" s="291"/>
      <c r="T418" s="292"/>
      <c r="AT418" s="293" t="s">
        <v>171</v>
      </c>
      <c r="AU418" s="293" t="s">
        <v>89</v>
      </c>
      <c r="AV418" s="14" t="s">
        <v>179</v>
      </c>
      <c r="AW418" s="14" t="s">
        <v>42</v>
      </c>
      <c r="AX418" s="14" t="s">
        <v>87</v>
      </c>
      <c r="AY418" s="293" t="s">
        <v>162</v>
      </c>
    </row>
    <row r="419" s="1" customFormat="1" ht="25.5" customHeight="1">
      <c r="B419" s="48"/>
      <c r="C419" s="235" t="s">
        <v>500</v>
      </c>
      <c r="D419" s="235" t="s">
        <v>165</v>
      </c>
      <c r="E419" s="236" t="s">
        <v>1851</v>
      </c>
      <c r="F419" s="237" t="s">
        <v>1852</v>
      </c>
      <c r="G419" s="238" t="s">
        <v>648</v>
      </c>
      <c r="H419" s="239">
        <v>115.23</v>
      </c>
      <c r="I419" s="240"/>
      <c r="J419" s="239">
        <f>ROUND(I419*H419,1)</f>
        <v>0</v>
      </c>
      <c r="K419" s="237" t="s">
        <v>239</v>
      </c>
      <c r="L419" s="74"/>
      <c r="M419" s="241" t="s">
        <v>36</v>
      </c>
      <c r="N419" s="242" t="s">
        <v>50</v>
      </c>
      <c r="O419" s="49"/>
      <c r="P419" s="243">
        <f>O419*H419</f>
        <v>0</v>
      </c>
      <c r="Q419" s="243">
        <v>0.0073499999999999998</v>
      </c>
      <c r="R419" s="243">
        <f>Q419*H419</f>
        <v>0.84694049999999998</v>
      </c>
      <c r="S419" s="243">
        <v>0</v>
      </c>
      <c r="T419" s="244">
        <f>S419*H419</f>
        <v>0</v>
      </c>
      <c r="AR419" s="25" t="s">
        <v>179</v>
      </c>
      <c r="AT419" s="25" t="s">
        <v>165</v>
      </c>
      <c r="AU419" s="25" t="s">
        <v>89</v>
      </c>
      <c r="AY419" s="25" t="s">
        <v>162</v>
      </c>
      <c r="BE419" s="245">
        <f>IF(N419="základní",J419,0)</f>
        <v>0</v>
      </c>
      <c r="BF419" s="245">
        <f>IF(N419="snížená",J419,0)</f>
        <v>0</v>
      </c>
      <c r="BG419" s="245">
        <f>IF(N419="zákl. přenesená",J419,0)</f>
        <v>0</v>
      </c>
      <c r="BH419" s="245">
        <f>IF(N419="sníž. přenesená",J419,0)</f>
        <v>0</v>
      </c>
      <c r="BI419" s="245">
        <f>IF(N419="nulová",J419,0)</f>
        <v>0</v>
      </c>
      <c r="BJ419" s="25" t="s">
        <v>87</v>
      </c>
      <c r="BK419" s="245">
        <f>ROUND(I419*H419,1)</f>
        <v>0</v>
      </c>
      <c r="BL419" s="25" t="s">
        <v>179</v>
      </c>
      <c r="BM419" s="25" t="s">
        <v>1853</v>
      </c>
    </row>
    <row r="420" s="13" customFormat="1">
      <c r="B420" s="261"/>
      <c r="C420" s="262"/>
      <c r="D420" s="248" t="s">
        <v>171</v>
      </c>
      <c r="E420" s="263" t="s">
        <v>36</v>
      </c>
      <c r="F420" s="264" t="s">
        <v>1620</v>
      </c>
      <c r="G420" s="262"/>
      <c r="H420" s="263" t="s">
        <v>36</v>
      </c>
      <c r="I420" s="265"/>
      <c r="J420" s="262"/>
      <c r="K420" s="262"/>
      <c r="L420" s="266"/>
      <c r="M420" s="267"/>
      <c r="N420" s="268"/>
      <c r="O420" s="268"/>
      <c r="P420" s="268"/>
      <c r="Q420" s="268"/>
      <c r="R420" s="268"/>
      <c r="S420" s="268"/>
      <c r="T420" s="269"/>
      <c r="AT420" s="270" t="s">
        <v>171</v>
      </c>
      <c r="AU420" s="270" t="s">
        <v>89</v>
      </c>
      <c r="AV420" s="13" t="s">
        <v>87</v>
      </c>
      <c r="AW420" s="13" t="s">
        <v>42</v>
      </c>
      <c r="AX420" s="13" t="s">
        <v>79</v>
      </c>
      <c r="AY420" s="270" t="s">
        <v>162</v>
      </c>
    </row>
    <row r="421" s="12" customFormat="1">
      <c r="B421" s="246"/>
      <c r="C421" s="247"/>
      <c r="D421" s="248" t="s">
        <v>171</v>
      </c>
      <c r="E421" s="249" t="s">
        <v>36</v>
      </c>
      <c r="F421" s="250" t="s">
        <v>1854</v>
      </c>
      <c r="G421" s="247"/>
      <c r="H421" s="251">
        <v>35.310000000000002</v>
      </c>
      <c r="I421" s="252"/>
      <c r="J421" s="247"/>
      <c r="K421" s="247"/>
      <c r="L421" s="253"/>
      <c r="M421" s="254"/>
      <c r="N421" s="255"/>
      <c r="O421" s="255"/>
      <c r="P421" s="255"/>
      <c r="Q421" s="255"/>
      <c r="R421" s="255"/>
      <c r="S421" s="255"/>
      <c r="T421" s="256"/>
      <c r="AT421" s="257" t="s">
        <v>171</v>
      </c>
      <c r="AU421" s="257" t="s">
        <v>89</v>
      </c>
      <c r="AV421" s="12" t="s">
        <v>89</v>
      </c>
      <c r="AW421" s="12" t="s">
        <v>42</v>
      </c>
      <c r="AX421" s="12" t="s">
        <v>79</v>
      </c>
      <c r="AY421" s="257" t="s">
        <v>162</v>
      </c>
    </row>
    <row r="422" s="12" customFormat="1">
      <c r="B422" s="246"/>
      <c r="C422" s="247"/>
      <c r="D422" s="248" t="s">
        <v>171</v>
      </c>
      <c r="E422" s="249" t="s">
        <v>36</v>
      </c>
      <c r="F422" s="250" t="s">
        <v>1855</v>
      </c>
      <c r="G422" s="247"/>
      <c r="H422" s="251">
        <v>49.140000000000001</v>
      </c>
      <c r="I422" s="252"/>
      <c r="J422" s="247"/>
      <c r="K422" s="247"/>
      <c r="L422" s="253"/>
      <c r="M422" s="254"/>
      <c r="N422" s="255"/>
      <c r="O422" s="255"/>
      <c r="P422" s="255"/>
      <c r="Q422" s="255"/>
      <c r="R422" s="255"/>
      <c r="S422" s="255"/>
      <c r="T422" s="256"/>
      <c r="AT422" s="257" t="s">
        <v>171</v>
      </c>
      <c r="AU422" s="257" t="s">
        <v>89</v>
      </c>
      <c r="AV422" s="12" t="s">
        <v>89</v>
      </c>
      <c r="AW422" s="12" t="s">
        <v>42</v>
      </c>
      <c r="AX422" s="12" t="s">
        <v>79</v>
      </c>
      <c r="AY422" s="257" t="s">
        <v>162</v>
      </c>
    </row>
    <row r="423" s="12" customFormat="1">
      <c r="B423" s="246"/>
      <c r="C423" s="247"/>
      <c r="D423" s="248" t="s">
        <v>171</v>
      </c>
      <c r="E423" s="249" t="s">
        <v>36</v>
      </c>
      <c r="F423" s="250" t="s">
        <v>1856</v>
      </c>
      <c r="G423" s="247"/>
      <c r="H423" s="251">
        <v>23.399999999999999</v>
      </c>
      <c r="I423" s="252"/>
      <c r="J423" s="247"/>
      <c r="K423" s="247"/>
      <c r="L423" s="253"/>
      <c r="M423" s="254"/>
      <c r="N423" s="255"/>
      <c r="O423" s="255"/>
      <c r="P423" s="255"/>
      <c r="Q423" s="255"/>
      <c r="R423" s="255"/>
      <c r="S423" s="255"/>
      <c r="T423" s="256"/>
      <c r="AT423" s="257" t="s">
        <v>171</v>
      </c>
      <c r="AU423" s="257" t="s">
        <v>89</v>
      </c>
      <c r="AV423" s="12" t="s">
        <v>89</v>
      </c>
      <c r="AW423" s="12" t="s">
        <v>42</v>
      </c>
      <c r="AX423" s="12" t="s">
        <v>79</v>
      </c>
      <c r="AY423" s="257" t="s">
        <v>162</v>
      </c>
    </row>
    <row r="424" s="12" customFormat="1">
      <c r="B424" s="246"/>
      <c r="C424" s="247"/>
      <c r="D424" s="248" t="s">
        <v>171</v>
      </c>
      <c r="E424" s="249" t="s">
        <v>36</v>
      </c>
      <c r="F424" s="250" t="s">
        <v>1857</v>
      </c>
      <c r="G424" s="247"/>
      <c r="H424" s="251">
        <v>15.029999999999999</v>
      </c>
      <c r="I424" s="252"/>
      <c r="J424" s="247"/>
      <c r="K424" s="247"/>
      <c r="L424" s="253"/>
      <c r="M424" s="254"/>
      <c r="N424" s="255"/>
      <c r="O424" s="255"/>
      <c r="P424" s="255"/>
      <c r="Q424" s="255"/>
      <c r="R424" s="255"/>
      <c r="S424" s="255"/>
      <c r="T424" s="256"/>
      <c r="AT424" s="257" t="s">
        <v>171</v>
      </c>
      <c r="AU424" s="257" t="s">
        <v>89</v>
      </c>
      <c r="AV424" s="12" t="s">
        <v>89</v>
      </c>
      <c r="AW424" s="12" t="s">
        <v>42</v>
      </c>
      <c r="AX424" s="12" t="s">
        <v>79</v>
      </c>
      <c r="AY424" s="257" t="s">
        <v>162</v>
      </c>
    </row>
    <row r="425" s="12" customFormat="1">
      <c r="B425" s="246"/>
      <c r="C425" s="247"/>
      <c r="D425" s="248" t="s">
        <v>171</v>
      </c>
      <c r="E425" s="249" t="s">
        <v>36</v>
      </c>
      <c r="F425" s="250" t="s">
        <v>1858</v>
      </c>
      <c r="G425" s="247"/>
      <c r="H425" s="251">
        <v>-3.6899999999999999</v>
      </c>
      <c r="I425" s="252"/>
      <c r="J425" s="247"/>
      <c r="K425" s="247"/>
      <c r="L425" s="253"/>
      <c r="M425" s="254"/>
      <c r="N425" s="255"/>
      <c r="O425" s="255"/>
      <c r="P425" s="255"/>
      <c r="Q425" s="255"/>
      <c r="R425" s="255"/>
      <c r="S425" s="255"/>
      <c r="T425" s="256"/>
      <c r="AT425" s="257" t="s">
        <v>171</v>
      </c>
      <c r="AU425" s="257" t="s">
        <v>89</v>
      </c>
      <c r="AV425" s="12" t="s">
        <v>89</v>
      </c>
      <c r="AW425" s="12" t="s">
        <v>42</v>
      </c>
      <c r="AX425" s="12" t="s">
        <v>79</v>
      </c>
      <c r="AY425" s="257" t="s">
        <v>162</v>
      </c>
    </row>
    <row r="426" s="12" customFormat="1">
      <c r="B426" s="246"/>
      <c r="C426" s="247"/>
      <c r="D426" s="248" t="s">
        <v>171</v>
      </c>
      <c r="E426" s="249" t="s">
        <v>36</v>
      </c>
      <c r="F426" s="250" t="s">
        <v>1765</v>
      </c>
      <c r="G426" s="247"/>
      <c r="H426" s="251">
        <v>-2.0499999999999998</v>
      </c>
      <c r="I426" s="252"/>
      <c r="J426" s="247"/>
      <c r="K426" s="247"/>
      <c r="L426" s="253"/>
      <c r="M426" s="254"/>
      <c r="N426" s="255"/>
      <c r="O426" s="255"/>
      <c r="P426" s="255"/>
      <c r="Q426" s="255"/>
      <c r="R426" s="255"/>
      <c r="S426" s="255"/>
      <c r="T426" s="256"/>
      <c r="AT426" s="257" t="s">
        <v>171</v>
      </c>
      <c r="AU426" s="257" t="s">
        <v>89</v>
      </c>
      <c r="AV426" s="12" t="s">
        <v>89</v>
      </c>
      <c r="AW426" s="12" t="s">
        <v>42</v>
      </c>
      <c r="AX426" s="12" t="s">
        <v>79</v>
      </c>
      <c r="AY426" s="257" t="s">
        <v>162</v>
      </c>
    </row>
    <row r="427" s="12" customFormat="1">
      <c r="B427" s="246"/>
      <c r="C427" s="247"/>
      <c r="D427" s="248" t="s">
        <v>171</v>
      </c>
      <c r="E427" s="249" t="s">
        <v>36</v>
      </c>
      <c r="F427" s="250" t="s">
        <v>1859</v>
      </c>
      <c r="G427" s="247"/>
      <c r="H427" s="251">
        <v>-0.35999999999999999</v>
      </c>
      <c r="I427" s="252"/>
      <c r="J427" s="247"/>
      <c r="K427" s="247"/>
      <c r="L427" s="253"/>
      <c r="M427" s="254"/>
      <c r="N427" s="255"/>
      <c r="O427" s="255"/>
      <c r="P427" s="255"/>
      <c r="Q427" s="255"/>
      <c r="R427" s="255"/>
      <c r="S427" s="255"/>
      <c r="T427" s="256"/>
      <c r="AT427" s="257" t="s">
        <v>171</v>
      </c>
      <c r="AU427" s="257" t="s">
        <v>89</v>
      </c>
      <c r="AV427" s="12" t="s">
        <v>89</v>
      </c>
      <c r="AW427" s="12" t="s">
        <v>42</v>
      </c>
      <c r="AX427" s="12" t="s">
        <v>79</v>
      </c>
      <c r="AY427" s="257" t="s">
        <v>162</v>
      </c>
    </row>
    <row r="428" s="12" customFormat="1">
      <c r="B428" s="246"/>
      <c r="C428" s="247"/>
      <c r="D428" s="248" t="s">
        <v>171</v>
      </c>
      <c r="E428" s="249" t="s">
        <v>36</v>
      </c>
      <c r="F428" s="250" t="s">
        <v>1860</v>
      </c>
      <c r="G428" s="247"/>
      <c r="H428" s="251">
        <v>-0.37</v>
      </c>
      <c r="I428" s="252"/>
      <c r="J428" s="247"/>
      <c r="K428" s="247"/>
      <c r="L428" s="253"/>
      <c r="M428" s="254"/>
      <c r="N428" s="255"/>
      <c r="O428" s="255"/>
      <c r="P428" s="255"/>
      <c r="Q428" s="255"/>
      <c r="R428" s="255"/>
      <c r="S428" s="255"/>
      <c r="T428" s="256"/>
      <c r="AT428" s="257" t="s">
        <v>171</v>
      </c>
      <c r="AU428" s="257" t="s">
        <v>89</v>
      </c>
      <c r="AV428" s="12" t="s">
        <v>89</v>
      </c>
      <c r="AW428" s="12" t="s">
        <v>42</v>
      </c>
      <c r="AX428" s="12" t="s">
        <v>79</v>
      </c>
      <c r="AY428" s="257" t="s">
        <v>162</v>
      </c>
    </row>
    <row r="429" s="12" customFormat="1">
      <c r="B429" s="246"/>
      <c r="C429" s="247"/>
      <c r="D429" s="248" t="s">
        <v>171</v>
      </c>
      <c r="E429" s="249" t="s">
        <v>36</v>
      </c>
      <c r="F429" s="250" t="s">
        <v>1810</v>
      </c>
      <c r="G429" s="247"/>
      <c r="H429" s="251">
        <v>-1.44</v>
      </c>
      <c r="I429" s="252"/>
      <c r="J429" s="247"/>
      <c r="K429" s="247"/>
      <c r="L429" s="253"/>
      <c r="M429" s="254"/>
      <c r="N429" s="255"/>
      <c r="O429" s="255"/>
      <c r="P429" s="255"/>
      <c r="Q429" s="255"/>
      <c r="R429" s="255"/>
      <c r="S429" s="255"/>
      <c r="T429" s="256"/>
      <c r="AT429" s="257" t="s">
        <v>171</v>
      </c>
      <c r="AU429" s="257" t="s">
        <v>89</v>
      </c>
      <c r="AV429" s="12" t="s">
        <v>89</v>
      </c>
      <c r="AW429" s="12" t="s">
        <v>42</v>
      </c>
      <c r="AX429" s="12" t="s">
        <v>79</v>
      </c>
      <c r="AY429" s="257" t="s">
        <v>162</v>
      </c>
    </row>
    <row r="430" s="12" customFormat="1">
      <c r="B430" s="246"/>
      <c r="C430" s="247"/>
      <c r="D430" s="248" t="s">
        <v>171</v>
      </c>
      <c r="E430" s="249" t="s">
        <v>36</v>
      </c>
      <c r="F430" s="250" t="s">
        <v>1861</v>
      </c>
      <c r="G430" s="247"/>
      <c r="H430" s="251">
        <v>-1.6399999999999999</v>
      </c>
      <c r="I430" s="252"/>
      <c r="J430" s="247"/>
      <c r="K430" s="247"/>
      <c r="L430" s="253"/>
      <c r="M430" s="254"/>
      <c r="N430" s="255"/>
      <c r="O430" s="255"/>
      <c r="P430" s="255"/>
      <c r="Q430" s="255"/>
      <c r="R430" s="255"/>
      <c r="S430" s="255"/>
      <c r="T430" s="256"/>
      <c r="AT430" s="257" t="s">
        <v>171</v>
      </c>
      <c r="AU430" s="257" t="s">
        <v>89</v>
      </c>
      <c r="AV430" s="12" t="s">
        <v>89</v>
      </c>
      <c r="AW430" s="12" t="s">
        <v>42</v>
      </c>
      <c r="AX430" s="12" t="s">
        <v>79</v>
      </c>
      <c r="AY430" s="257" t="s">
        <v>162</v>
      </c>
    </row>
    <row r="431" s="12" customFormat="1">
      <c r="B431" s="246"/>
      <c r="C431" s="247"/>
      <c r="D431" s="248" t="s">
        <v>171</v>
      </c>
      <c r="E431" s="249" t="s">
        <v>36</v>
      </c>
      <c r="F431" s="250" t="s">
        <v>1862</v>
      </c>
      <c r="G431" s="247"/>
      <c r="H431" s="251">
        <v>0.70999999999999996</v>
      </c>
      <c r="I431" s="252"/>
      <c r="J431" s="247"/>
      <c r="K431" s="247"/>
      <c r="L431" s="253"/>
      <c r="M431" s="254"/>
      <c r="N431" s="255"/>
      <c r="O431" s="255"/>
      <c r="P431" s="255"/>
      <c r="Q431" s="255"/>
      <c r="R431" s="255"/>
      <c r="S431" s="255"/>
      <c r="T431" s="256"/>
      <c r="AT431" s="257" t="s">
        <v>171</v>
      </c>
      <c r="AU431" s="257" t="s">
        <v>89</v>
      </c>
      <c r="AV431" s="12" t="s">
        <v>89</v>
      </c>
      <c r="AW431" s="12" t="s">
        <v>42</v>
      </c>
      <c r="AX431" s="12" t="s">
        <v>79</v>
      </c>
      <c r="AY431" s="257" t="s">
        <v>162</v>
      </c>
    </row>
    <row r="432" s="12" customFormat="1">
      <c r="B432" s="246"/>
      <c r="C432" s="247"/>
      <c r="D432" s="248" t="s">
        <v>171</v>
      </c>
      <c r="E432" s="249" t="s">
        <v>36</v>
      </c>
      <c r="F432" s="250" t="s">
        <v>1863</v>
      </c>
      <c r="G432" s="247"/>
      <c r="H432" s="251">
        <v>0.60999999999999999</v>
      </c>
      <c r="I432" s="252"/>
      <c r="J432" s="247"/>
      <c r="K432" s="247"/>
      <c r="L432" s="253"/>
      <c r="M432" s="254"/>
      <c r="N432" s="255"/>
      <c r="O432" s="255"/>
      <c r="P432" s="255"/>
      <c r="Q432" s="255"/>
      <c r="R432" s="255"/>
      <c r="S432" s="255"/>
      <c r="T432" s="256"/>
      <c r="AT432" s="257" t="s">
        <v>171</v>
      </c>
      <c r="AU432" s="257" t="s">
        <v>89</v>
      </c>
      <c r="AV432" s="12" t="s">
        <v>89</v>
      </c>
      <c r="AW432" s="12" t="s">
        <v>42</v>
      </c>
      <c r="AX432" s="12" t="s">
        <v>79</v>
      </c>
      <c r="AY432" s="257" t="s">
        <v>162</v>
      </c>
    </row>
    <row r="433" s="12" customFormat="1">
      <c r="B433" s="246"/>
      <c r="C433" s="247"/>
      <c r="D433" s="248" t="s">
        <v>171</v>
      </c>
      <c r="E433" s="249" t="s">
        <v>36</v>
      </c>
      <c r="F433" s="250" t="s">
        <v>1864</v>
      </c>
      <c r="G433" s="247"/>
      <c r="H433" s="251">
        <v>0.57999999999999996</v>
      </c>
      <c r="I433" s="252"/>
      <c r="J433" s="247"/>
      <c r="K433" s="247"/>
      <c r="L433" s="253"/>
      <c r="M433" s="254"/>
      <c r="N433" s="255"/>
      <c r="O433" s="255"/>
      <c r="P433" s="255"/>
      <c r="Q433" s="255"/>
      <c r="R433" s="255"/>
      <c r="S433" s="255"/>
      <c r="T433" s="256"/>
      <c r="AT433" s="257" t="s">
        <v>171</v>
      </c>
      <c r="AU433" s="257" t="s">
        <v>89</v>
      </c>
      <c r="AV433" s="12" t="s">
        <v>89</v>
      </c>
      <c r="AW433" s="12" t="s">
        <v>42</v>
      </c>
      <c r="AX433" s="12" t="s">
        <v>79</v>
      </c>
      <c r="AY433" s="257" t="s">
        <v>162</v>
      </c>
    </row>
    <row r="434" s="12" customFormat="1">
      <c r="B434" s="246"/>
      <c r="C434" s="247"/>
      <c r="D434" s="248" t="s">
        <v>171</v>
      </c>
      <c r="E434" s="249" t="s">
        <v>36</v>
      </c>
      <c r="F434" s="250" t="s">
        <v>36</v>
      </c>
      <c r="G434" s="247"/>
      <c r="H434" s="251">
        <v>0</v>
      </c>
      <c r="I434" s="252"/>
      <c r="J434" s="247"/>
      <c r="K434" s="247"/>
      <c r="L434" s="253"/>
      <c r="M434" s="254"/>
      <c r="N434" s="255"/>
      <c r="O434" s="255"/>
      <c r="P434" s="255"/>
      <c r="Q434" s="255"/>
      <c r="R434" s="255"/>
      <c r="S434" s="255"/>
      <c r="T434" s="256"/>
      <c r="AT434" s="257" t="s">
        <v>171</v>
      </c>
      <c r="AU434" s="257" t="s">
        <v>89</v>
      </c>
      <c r="AV434" s="12" t="s">
        <v>89</v>
      </c>
      <c r="AW434" s="12" t="s">
        <v>42</v>
      </c>
      <c r="AX434" s="12" t="s">
        <v>79</v>
      </c>
      <c r="AY434" s="257" t="s">
        <v>162</v>
      </c>
    </row>
    <row r="435" s="14" customFormat="1">
      <c r="B435" s="283"/>
      <c r="C435" s="284"/>
      <c r="D435" s="248" t="s">
        <v>171</v>
      </c>
      <c r="E435" s="285" t="s">
        <v>36</v>
      </c>
      <c r="F435" s="286" t="s">
        <v>679</v>
      </c>
      <c r="G435" s="284"/>
      <c r="H435" s="287">
        <v>115.23</v>
      </c>
      <c r="I435" s="288"/>
      <c r="J435" s="284"/>
      <c r="K435" s="284"/>
      <c r="L435" s="289"/>
      <c r="M435" s="290"/>
      <c r="N435" s="291"/>
      <c r="O435" s="291"/>
      <c r="P435" s="291"/>
      <c r="Q435" s="291"/>
      <c r="R435" s="291"/>
      <c r="S435" s="291"/>
      <c r="T435" s="292"/>
      <c r="AT435" s="293" t="s">
        <v>171</v>
      </c>
      <c r="AU435" s="293" t="s">
        <v>89</v>
      </c>
      <c r="AV435" s="14" t="s">
        <v>179</v>
      </c>
      <c r="AW435" s="14" t="s">
        <v>42</v>
      </c>
      <c r="AX435" s="14" t="s">
        <v>87</v>
      </c>
      <c r="AY435" s="293" t="s">
        <v>162</v>
      </c>
    </row>
    <row r="436" s="1" customFormat="1" ht="25.5" customHeight="1">
      <c r="B436" s="48"/>
      <c r="C436" s="235" t="s">
        <v>505</v>
      </c>
      <c r="D436" s="235" t="s">
        <v>165</v>
      </c>
      <c r="E436" s="236" t="s">
        <v>1865</v>
      </c>
      <c r="F436" s="237" t="s">
        <v>1866</v>
      </c>
      <c r="G436" s="238" t="s">
        <v>648</v>
      </c>
      <c r="H436" s="239">
        <v>115.23</v>
      </c>
      <c r="I436" s="240"/>
      <c r="J436" s="239">
        <f>ROUND(I436*H436,1)</f>
        <v>0</v>
      </c>
      <c r="K436" s="237" t="s">
        <v>239</v>
      </c>
      <c r="L436" s="74"/>
      <c r="M436" s="241" t="s">
        <v>36</v>
      </c>
      <c r="N436" s="242" t="s">
        <v>50</v>
      </c>
      <c r="O436" s="49"/>
      <c r="P436" s="243">
        <f>O436*H436</f>
        <v>0</v>
      </c>
      <c r="Q436" s="243">
        <v>0.015400000000000001</v>
      </c>
      <c r="R436" s="243">
        <f>Q436*H436</f>
        <v>1.7745420000000001</v>
      </c>
      <c r="S436" s="243">
        <v>0</v>
      </c>
      <c r="T436" s="244">
        <f>S436*H436</f>
        <v>0</v>
      </c>
      <c r="AR436" s="25" t="s">
        <v>179</v>
      </c>
      <c r="AT436" s="25" t="s">
        <v>165</v>
      </c>
      <c r="AU436" s="25" t="s">
        <v>89</v>
      </c>
      <c r="AY436" s="25" t="s">
        <v>162</v>
      </c>
      <c r="BE436" s="245">
        <f>IF(N436="základní",J436,0)</f>
        <v>0</v>
      </c>
      <c r="BF436" s="245">
        <f>IF(N436="snížená",J436,0)</f>
        <v>0</v>
      </c>
      <c r="BG436" s="245">
        <f>IF(N436="zákl. přenesená",J436,0)</f>
        <v>0</v>
      </c>
      <c r="BH436" s="245">
        <f>IF(N436="sníž. přenesená",J436,0)</f>
        <v>0</v>
      </c>
      <c r="BI436" s="245">
        <f>IF(N436="nulová",J436,0)</f>
        <v>0</v>
      </c>
      <c r="BJ436" s="25" t="s">
        <v>87</v>
      </c>
      <c r="BK436" s="245">
        <f>ROUND(I436*H436,1)</f>
        <v>0</v>
      </c>
      <c r="BL436" s="25" t="s">
        <v>179</v>
      </c>
      <c r="BM436" s="25" t="s">
        <v>1867</v>
      </c>
    </row>
    <row r="437" s="13" customFormat="1">
      <c r="B437" s="261"/>
      <c r="C437" s="262"/>
      <c r="D437" s="248" t="s">
        <v>171</v>
      </c>
      <c r="E437" s="263" t="s">
        <v>36</v>
      </c>
      <c r="F437" s="264" t="s">
        <v>1620</v>
      </c>
      <c r="G437" s="262"/>
      <c r="H437" s="263" t="s">
        <v>36</v>
      </c>
      <c r="I437" s="265"/>
      <c r="J437" s="262"/>
      <c r="K437" s="262"/>
      <c r="L437" s="266"/>
      <c r="M437" s="267"/>
      <c r="N437" s="268"/>
      <c r="O437" s="268"/>
      <c r="P437" s="268"/>
      <c r="Q437" s="268"/>
      <c r="R437" s="268"/>
      <c r="S437" s="268"/>
      <c r="T437" s="269"/>
      <c r="AT437" s="270" t="s">
        <v>171</v>
      </c>
      <c r="AU437" s="270" t="s">
        <v>89</v>
      </c>
      <c r="AV437" s="13" t="s">
        <v>87</v>
      </c>
      <c r="AW437" s="13" t="s">
        <v>42</v>
      </c>
      <c r="AX437" s="13" t="s">
        <v>79</v>
      </c>
      <c r="AY437" s="270" t="s">
        <v>162</v>
      </c>
    </row>
    <row r="438" s="12" customFormat="1">
      <c r="B438" s="246"/>
      <c r="C438" s="247"/>
      <c r="D438" s="248" t="s">
        <v>171</v>
      </c>
      <c r="E438" s="249" t="s">
        <v>36</v>
      </c>
      <c r="F438" s="250" t="s">
        <v>1854</v>
      </c>
      <c r="G438" s="247"/>
      <c r="H438" s="251">
        <v>35.310000000000002</v>
      </c>
      <c r="I438" s="252"/>
      <c r="J438" s="247"/>
      <c r="K438" s="247"/>
      <c r="L438" s="253"/>
      <c r="M438" s="254"/>
      <c r="N438" s="255"/>
      <c r="O438" s="255"/>
      <c r="P438" s="255"/>
      <c r="Q438" s="255"/>
      <c r="R438" s="255"/>
      <c r="S438" s="255"/>
      <c r="T438" s="256"/>
      <c r="AT438" s="257" t="s">
        <v>171</v>
      </c>
      <c r="AU438" s="257" t="s">
        <v>89</v>
      </c>
      <c r="AV438" s="12" t="s">
        <v>89</v>
      </c>
      <c r="AW438" s="12" t="s">
        <v>42</v>
      </c>
      <c r="AX438" s="12" t="s">
        <v>79</v>
      </c>
      <c r="AY438" s="257" t="s">
        <v>162</v>
      </c>
    </row>
    <row r="439" s="12" customFormat="1">
      <c r="B439" s="246"/>
      <c r="C439" s="247"/>
      <c r="D439" s="248" t="s">
        <v>171</v>
      </c>
      <c r="E439" s="249" t="s">
        <v>36</v>
      </c>
      <c r="F439" s="250" t="s">
        <v>1855</v>
      </c>
      <c r="G439" s="247"/>
      <c r="H439" s="251">
        <v>49.140000000000001</v>
      </c>
      <c r="I439" s="252"/>
      <c r="J439" s="247"/>
      <c r="K439" s="247"/>
      <c r="L439" s="253"/>
      <c r="M439" s="254"/>
      <c r="N439" s="255"/>
      <c r="O439" s="255"/>
      <c r="P439" s="255"/>
      <c r="Q439" s="255"/>
      <c r="R439" s="255"/>
      <c r="S439" s="255"/>
      <c r="T439" s="256"/>
      <c r="AT439" s="257" t="s">
        <v>171</v>
      </c>
      <c r="AU439" s="257" t="s">
        <v>89</v>
      </c>
      <c r="AV439" s="12" t="s">
        <v>89</v>
      </c>
      <c r="AW439" s="12" t="s">
        <v>42</v>
      </c>
      <c r="AX439" s="12" t="s">
        <v>79</v>
      </c>
      <c r="AY439" s="257" t="s">
        <v>162</v>
      </c>
    </row>
    <row r="440" s="12" customFormat="1">
      <c r="B440" s="246"/>
      <c r="C440" s="247"/>
      <c r="D440" s="248" t="s">
        <v>171</v>
      </c>
      <c r="E440" s="249" t="s">
        <v>36</v>
      </c>
      <c r="F440" s="250" t="s">
        <v>1856</v>
      </c>
      <c r="G440" s="247"/>
      <c r="H440" s="251">
        <v>23.399999999999999</v>
      </c>
      <c r="I440" s="252"/>
      <c r="J440" s="247"/>
      <c r="K440" s="247"/>
      <c r="L440" s="253"/>
      <c r="M440" s="254"/>
      <c r="N440" s="255"/>
      <c r="O440" s="255"/>
      <c r="P440" s="255"/>
      <c r="Q440" s="255"/>
      <c r="R440" s="255"/>
      <c r="S440" s="255"/>
      <c r="T440" s="256"/>
      <c r="AT440" s="257" t="s">
        <v>171</v>
      </c>
      <c r="AU440" s="257" t="s">
        <v>89</v>
      </c>
      <c r="AV440" s="12" t="s">
        <v>89</v>
      </c>
      <c r="AW440" s="12" t="s">
        <v>42</v>
      </c>
      <c r="AX440" s="12" t="s">
        <v>79</v>
      </c>
      <c r="AY440" s="257" t="s">
        <v>162</v>
      </c>
    </row>
    <row r="441" s="12" customFormat="1">
      <c r="B441" s="246"/>
      <c r="C441" s="247"/>
      <c r="D441" s="248" t="s">
        <v>171</v>
      </c>
      <c r="E441" s="249" t="s">
        <v>36</v>
      </c>
      <c r="F441" s="250" t="s">
        <v>1857</v>
      </c>
      <c r="G441" s="247"/>
      <c r="H441" s="251">
        <v>15.029999999999999</v>
      </c>
      <c r="I441" s="252"/>
      <c r="J441" s="247"/>
      <c r="K441" s="247"/>
      <c r="L441" s="253"/>
      <c r="M441" s="254"/>
      <c r="N441" s="255"/>
      <c r="O441" s="255"/>
      <c r="P441" s="255"/>
      <c r="Q441" s="255"/>
      <c r="R441" s="255"/>
      <c r="S441" s="255"/>
      <c r="T441" s="256"/>
      <c r="AT441" s="257" t="s">
        <v>171</v>
      </c>
      <c r="AU441" s="257" t="s">
        <v>89</v>
      </c>
      <c r="AV441" s="12" t="s">
        <v>89</v>
      </c>
      <c r="AW441" s="12" t="s">
        <v>42</v>
      </c>
      <c r="AX441" s="12" t="s">
        <v>79</v>
      </c>
      <c r="AY441" s="257" t="s">
        <v>162</v>
      </c>
    </row>
    <row r="442" s="12" customFormat="1">
      <c r="B442" s="246"/>
      <c r="C442" s="247"/>
      <c r="D442" s="248" t="s">
        <v>171</v>
      </c>
      <c r="E442" s="249" t="s">
        <v>36</v>
      </c>
      <c r="F442" s="250" t="s">
        <v>1858</v>
      </c>
      <c r="G442" s="247"/>
      <c r="H442" s="251">
        <v>-3.6899999999999999</v>
      </c>
      <c r="I442" s="252"/>
      <c r="J442" s="247"/>
      <c r="K442" s="247"/>
      <c r="L442" s="253"/>
      <c r="M442" s="254"/>
      <c r="N442" s="255"/>
      <c r="O442" s="255"/>
      <c r="P442" s="255"/>
      <c r="Q442" s="255"/>
      <c r="R442" s="255"/>
      <c r="S442" s="255"/>
      <c r="T442" s="256"/>
      <c r="AT442" s="257" t="s">
        <v>171</v>
      </c>
      <c r="AU442" s="257" t="s">
        <v>89</v>
      </c>
      <c r="AV442" s="12" t="s">
        <v>89</v>
      </c>
      <c r="AW442" s="12" t="s">
        <v>42</v>
      </c>
      <c r="AX442" s="12" t="s">
        <v>79</v>
      </c>
      <c r="AY442" s="257" t="s">
        <v>162</v>
      </c>
    </row>
    <row r="443" s="12" customFormat="1">
      <c r="B443" s="246"/>
      <c r="C443" s="247"/>
      <c r="D443" s="248" t="s">
        <v>171</v>
      </c>
      <c r="E443" s="249" t="s">
        <v>36</v>
      </c>
      <c r="F443" s="250" t="s">
        <v>1765</v>
      </c>
      <c r="G443" s="247"/>
      <c r="H443" s="251">
        <v>-2.0499999999999998</v>
      </c>
      <c r="I443" s="252"/>
      <c r="J443" s="247"/>
      <c r="K443" s="247"/>
      <c r="L443" s="253"/>
      <c r="M443" s="254"/>
      <c r="N443" s="255"/>
      <c r="O443" s="255"/>
      <c r="P443" s="255"/>
      <c r="Q443" s="255"/>
      <c r="R443" s="255"/>
      <c r="S443" s="255"/>
      <c r="T443" s="256"/>
      <c r="AT443" s="257" t="s">
        <v>171</v>
      </c>
      <c r="AU443" s="257" t="s">
        <v>89</v>
      </c>
      <c r="AV443" s="12" t="s">
        <v>89</v>
      </c>
      <c r="AW443" s="12" t="s">
        <v>42</v>
      </c>
      <c r="AX443" s="12" t="s">
        <v>79</v>
      </c>
      <c r="AY443" s="257" t="s">
        <v>162</v>
      </c>
    </row>
    <row r="444" s="12" customFormat="1">
      <c r="B444" s="246"/>
      <c r="C444" s="247"/>
      <c r="D444" s="248" t="s">
        <v>171</v>
      </c>
      <c r="E444" s="249" t="s">
        <v>36</v>
      </c>
      <c r="F444" s="250" t="s">
        <v>1859</v>
      </c>
      <c r="G444" s="247"/>
      <c r="H444" s="251">
        <v>-0.35999999999999999</v>
      </c>
      <c r="I444" s="252"/>
      <c r="J444" s="247"/>
      <c r="K444" s="247"/>
      <c r="L444" s="253"/>
      <c r="M444" s="254"/>
      <c r="N444" s="255"/>
      <c r="O444" s="255"/>
      <c r="P444" s="255"/>
      <c r="Q444" s="255"/>
      <c r="R444" s="255"/>
      <c r="S444" s="255"/>
      <c r="T444" s="256"/>
      <c r="AT444" s="257" t="s">
        <v>171</v>
      </c>
      <c r="AU444" s="257" t="s">
        <v>89</v>
      </c>
      <c r="AV444" s="12" t="s">
        <v>89</v>
      </c>
      <c r="AW444" s="12" t="s">
        <v>42</v>
      </c>
      <c r="AX444" s="12" t="s">
        <v>79</v>
      </c>
      <c r="AY444" s="257" t="s">
        <v>162</v>
      </c>
    </row>
    <row r="445" s="12" customFormat="1">
      <c r="B445" s="246"/>
      <c r="C445" s="247"/>
      <c r="D445" s="248" t="s">
        <v>171</v>
      </c>
      <c r="E445" s="249" t="s">
        <v>36</v>
      </c>
      <c r="F445" s="250" t="s">
        <v>1860</v>
      </c>
      <c r="G445" s="247"/>
      <c r="H445" s="251">
        <v>-0.37</v>
      </c>
      <c r="I445" s="252"/>
      <c r="J445" s="247"/>
      <c r="K445" s="247"/>
      <c r="L445" s="253"/>
      <c r="M445" s="254"/>
      <c r="N445" s="255"/>
      <c r="O445" s="255"/>
      <c r="P445" s="255"/>
      <c r="Q445" s="255"/>
      <c r="R445" s="255"/>
      <c r="S445" s="255"/>
      <c r="T445" s="256"/>
      <c r="AT445" s="257" t="s">
        <v>171</v>
      </c>
      <c r="AU445" s="257" t="s">
        <v>89</v>
      </c>
      <c r="AV445" s="12" t="s">
        <v>89</v>
      </c>
      <c r="AW445" s="12" t="s">
        <v>42</v>
      </c>
      <c r="AX445" s="12" t="s">
        <v>79</v>
      </c>
      <c r="AY445" s="257" t="s">
        <v>162</v>
      </c>
    </row>
    <row r="446" s="12" customFormat="1">
      <c r="B446" s="246"/>
      <c r="C446" s="247"/>
      <c r="D446" s="248" t="s">
        <v>171</v>
      </c>
      <c r="E446" s="249" t="s">
        <v>36</v>
      </c>
      <c r="F446" s="250" t="s">
        <v>1810</v>
      </c>
      <c r="G446" s="247"/>
      <c r="H446" s="251">
        <v>-1.44</v>
      </c>
      <c r="I446" s="252"/>
      <c r="J446" s="247"/>
      <c r="K446" s="247"/>
      <c r="L446" s="253"/>
      <c r="M446" s="254"/>
      <c r="N446" s="255"/>
      <c r="O446" s="255"/>
      <c r="P446" s="255"/>
      <c r="Q446" s="255"/>
      <c r="R446" s="255"/>
      <c r="S446" s="255"/>
      <c r="T446" s="256"/>
      <c r="AT446" s="257" t="s">
        <v>171</v>
      </c>
      <c r="AU446" s="257" t="s">
        <v>89</v>
      </c>
      <c r="AV446" s="12" t="s">
        <v>89</v>
      </c>
      <c r="AW446" s="12" t="s">
        <v>42</v>
      </c>
      <c r="AX446" s="12" t="s">
        <v>79</v>
      </c>
      <c r="AY446" s="257" t="s">
        <v>162</v>
      </c>
    </row>
    <row r="447" s="12" customFormat="1">
      <c r="B447" s="246"/>
      <c r="C447" s="247"/>
      <c r="D447" s="248" t="s">
        <v>171</v>
      </c>
      <c r="E447" s="249" t="s">
        <v>36</v>
      </c>
      <c r="F447" s="250" t="s">
        <v>1861</v>
      </c>
      <c r="G447" s="247"/>
      <c r="H447" s="251">
        <v>-1.6399999999999999</v>
      </c>
      <c r="I447" s="252"/>
      <c r="J447" s="247"/>
      <c r="K447" s="247"/>
      <c r="L447" s="253"/>
      <c r="M447" s="254"/>
      <c r="N447" s="255"/>
      <c r="O447" s="255"/>
      <c r="P447" s="255"/>
      <c r="Q447" s="255"/>
      <c r="R447" s="255"/>
      <c r="S447" s="255"/>
      <c r="T447" s="256"/>
      <c r="AT447" s="257" t="s">
        <v>171</v>
      </c>
      <c r="AU447" s="257" t="s">
        <v>89</v>
      </c>
      <c r="AV447" s="12" t="s">
        <v>89</v>
      </c>
      <c r="AW447" s="12" t="s">
        <v>42</v>
      </c>
      <c r="AX447" s="12" t="s">
        <v>79</v>
      </c>
      <c r="AY447" s="257" t="s">
        <v>162</v>
      </c>
    </row>
    <row r="448" s="12" customFormat="1">
      <c r="B448" s="246"/>
      <c r="C448" s="247"/>
      <c r="D448" s="248" t="s">
        <v>171</v>
      </c>
      <c r="E448" s="249" t="s">
        <v>36</v>
      </c>
      <c r="F448" s="250" t="s">
        <v>1862</v>
      </c>
      <c r="G448" s="247"/>
      <c r="H448" s="251">
        <v>0.70999999999999996</v>
      </c>
      <c r="I448" s="252"/>
      <c r="J448" s="247"/>
      <c r="K448" s="247"/>
      <c r="L448" s="253"/>
      <c r="M448" s="254"/>
      <c r="N448" s="255"/>
      <c r="O448" s="255"/>
      <c r="P448" s="255"/>
      <c r="Q448" s="255"/>
      <c r="R448" s="255"/>
      <c r="S448" s="255"/>
      <c r="T448" s="256"/>
      <c r="AT448" s="257" t="s">
        <v>171</v>
      </c>
      <c r="AU448" s="257" t="s">
        <v>89</v>
      </c>
      <c r="AV448" s="12" t="s">
        <v>89</v>
      </c>
      <c r="AW448" s="12" t="s">
        <v>42</v>
      </c>
      <c r="AX448" s="12" t="s">
        <v>79</v>
      </c>
      <c r="AY448" s="257" t="s">
        <v>162</v>
      </c>
    </row>
    <row r="449" s="12" customFormat="1">
      <c r="B449" s="246"/>
      <c r="C449" s="247"/>
      <c r="D449" s="248" t="s">
        <v>171</v>
      </c>
      <c r="E449" s="249" t="s">
        <v>36</v>
      </c>
      <c r="F449" s="250" t="s">
        <v>1863</v>
      </c>
      <c r="G449" s="247"/>
      <c r="H449" s="251">
        <v>0.60999999999999999</v>
      </c>
      <c r="I449" s="252"/>
      <c r="J449" s="247"/>
      <c r="K449" s="247"/>
      <c r="L449" s="253"/>
      <c r="M449" s="254"/>
      <c r="N449" s="255"/>
      <c r="O449" s="255"/>
      <c r="P449" s="255"/>
      <c r="Q449" s="255"/>
      <c r="R449" s="255"/>
      <c r="S449" s="255"/>
      <c r="T449" s="256"/>
      <c r="AT449" s="257" t="s">
        <v>171</v>
      </c>
      <c r="AU449" s="257" t="s">
        <v>89</v>
      </c>
      <c r="AV449" s="12" t="s">
        <v>89</v>
      </c>
      <c r="AW449" s="12" t="s">
        <v>42</v>
      </c>
      <c r="AX449" s="12" t="s">
        <v>79</v>
      </c>
      <c r="AY449" s="257" t="s">
        <v>162</v>
      </c>
    </row>
    <row r="450" s="12" customFormat="1">
      <c r="B450" s="246"/>
      <c r="C450" s="247"/>
      <c r="D450" s="248" t="s">
        <v>171</v>
      </c>
      <c r="E450" s="249" t="s">
        <v>36</v>
      </c>
      <c r="F450" s="250" t="s">
        <v>1864</v>
      </c>
      <c r="G450" s="247"/>
      <c r="H450" s="251">
        <v>0.57999999999999996</v>
      </c>
      <c r="I450" s="252"/>
      <c r="J450" s="247"/>
      <c r="K450" s="247"/>
      <c r="L450" s="253"/>
      <c r="M450" s="254"/>
      <c r="N450" s="255"/>
      <c r="O450" s="255"/>
      <c r="P450" s="255"/>
      <c r="Q450" s="255"/>
      <c r="R450" s="255"/>
      <c r="S450" s="255"/>
      <c r="T450" s="256"/>
      <c r="AT450" s="257" t="s">
        <v>171</v>
      </c>
      <c r="AU450" s="257" t="s">
        <v>89</v>
      </c>
      <c r="AV450" s="12" t="s">
        <v>89</v>
      </c>
      <c r="AW450" s="12" t="s">
        <v>42</v>
      </c>
      <c r="AX450" s="12" t="s">
        <v>79</v>
      </c>
      <c r="AY450" s="257" t="s">
        <v>162</v>
      </c>
    </row>
    <row r="451" s="12" customFormat="1">
      <c r="B451" s="246"/>
      <c r="C451" s="247"/>
      <c r="D451" s="248" t="s">
        <v>171</v>
      </c>
      <c r="E451" s="249" t="s">
        <v>36</v>
      </c>
      <c r="F451" s="250" t="s">
        <v>36</v>
      </c>
      <c r="G451" s="247"/>
      <c r="H451" s="251">
        <v>0</v>
      </c>
      <c r="I451" s="252"/>
      <c r="J451" s="247"/>
      <c r="K451" s="247"/>
      <c r="L451" s="253"/>
      <c r="M451" s="254"/>
      <c r="N451" s="255"/>
      <c r="O451" s="255"/>
      <c r="P451" s="255"/>
      <c r="Q451" s="255"/>
      <c r="R451" s="255"/>
      <c r="S451" s="255"/>
      <c r="T451" s="256"/>
      <c r="AT451" s="257" t="s">
        <v>171</v>
      </c>
      <c r="AU451" s="257" t="s">
        <v>89</v>
      </c>
      <c r="AV451" s="12" t="s">
        <v>89</v>
      </c>
      <c r="AW451" s="12" t="s">
        <v>42</v>
      </c>
      <c r="AX451" s="12" t="s">
        <v>79</v>
      </c>
      <c r="AY451" s="257" t="s">
        <v>162</v>
      </c>
    </row>
    <row r="452" s="14" customFormat="1">
      <c r="B452" s="283"/>
      <c r="C452" s="284"/>
      <c r="D452" s="248" t="s">
        <v>171</v>
      </c>
      <c r="E452" s="285" t="s">
        <v>36</v>
      </c>
      <c r="F452" s="286" t="s">
        <v>679</v>
      </c>
      <c r="G452" s="284"/>
      <c r="H452" s="287">
        <v>115.23</v>
      </c>
      <c r="I452" s="288"/>
      <c r="J452" s="284"/>
      <c r="K452" s="284"/>
      <c r="L452" s="289"/>
      <c r="M452" s="290"/>
      <c r="N452" s="291"/>
      <c r="O452" s="291"/>
      <c r="P452" s="291"/>
      <c r="Q452" s="291"/>
      <c r="R452" s="291"/>
      <c r="S452" s="291"/>
      <c r="T452" s="292"/>
      <c r="AT452" s="293" t="s">
        <v>171</v>
      </c>
      <c r="AU452" s="293" t="s">
        <v>89</v>
      </c>
      <c r="AV452" s="14" t="s">
        <v>179</v>
      </c>
      <c r="AW452" s="14" t="s">
        <v>42</v>
      </c>
      <c r="AX452" s="14" t="s">
        <v>87</v>
      </c>
      <c r="AY452" s="293" t="s">
        <v>162</v>
      </c>
    </row>
    <row r="453" s="1" customFormat="1" ht="25.5" customHeight="1">
      <c r="B453" s="48"/>
      <c r="C453" s="235" t="s">
        <v>509</v>
      </c>
      <c r="D453" s="235" t="s">
        <v>165</v>
      </c>
      <c r="E453" s="236" t="s">
        <v>1868</v>
      </c>
      <c r="F453" s="237" t="s">
        <v>1869</v>
      </c>
      <c r="G453" s="238" t="s">
        <v>648</v>
      </c>
      <c r="H453" s="239">
        <v>115.23</v>
      </c>
      <c r="I453" s="240"/>
      <c r="J453" s="239">
        <f>ROUND(I453*H453,1)</f>
        <v>0</v>
      </c>
      <c r="K453" s="237" t="s">
        <v>239</v>
      </c>
      <c r="L453" s="74"/>
      <c r="M453" s="241" t="s">
        <v>36</v>
      </c>
      <c r="N453" s="242" t="s">
        <v>50</v>
      </c>
      <c r="O453" s="49"/>
      <c r="P453" s="243">
        <f>O453*H453</f>
        <v>0</v>
      </c>
      <c r="Q453" s="243">
        <v>0.0079000000000000008</v>
      </c>
      <c r="R453" s="243">
        <f>Q453*H453</f>
        <v>0.91031700000000015</v>
      </c>
      <c r="S453" s="243">
        <v>0</v>
      </c>
      <c r="T453" s="244">
        <f>S453*H453</f>
        <v>0</v>
      </c>
      <c r="AR453" s="25" t="s">
        <v>179</v>
      </c>
      <c r="AT453" s="25" t="s">
        <v>165</v>
      </c>
      <c r="AU453" s="25" t="s">
        <v>89</v>
      </c>
      <c r="AY453" s="25" t="s">
        <v>162</v>
      </c>
      <c r="BE453" s="245">
        <f>IF(N453="základní",J453,0)</f>
        <v>0</v>
      </c>
      <c r="BF453" s="245">
        <f>IF(N453="snížená",J453,0)</f>
        <v>0</v>
      </c>
      <c r="BG453" s="245">
        <f>IF(N453="zákl. přenesená",J453,0)</f>
        <v>0</v>
      </c>
      <c r="BH453" s="245">
        <f>IF(N453="sníž. přenesená",J453,0)</f>
        <v>0</v>
      </c>
      <c r="BI453" s="245">
        <f>IF(N453="nulová",J453,0)</f>
        <v>0</v>
      </c>
      <c r="BJ453" s="25" t="s">
        <v>87</v>
      </c>
      <c r="BK453" s="245">
        <f>ROUND(I453*H453,1)</f>
        <v>0</v>
      </c>
      <c r="BL453" s="25" t="s">
        <v>179</v>
      </c>
      <c r="BM453" s="25" t="s">
        <v>1870</v>
      </c>
    </row>
    <row r="454" s="13" customFormat="1">
      <c r="B454" s="261"/>
      <c r="C454" s="262"/>
      <c r="D454" s="248" t="s">
        <v>171</v>
      </c>
      <c r="E454" s="263" t="s">
        <v>36</v>
      </c>
      <c r="F454" s="264" t="s">
        <v>1620</v>
      </c>
      <c r="G454" s="262"/>
      <c r="H454" s="263" t="s">
        <v>36</v>
      </c>
      <c r="I454" s="265"/>
      <c r="J454" s="262"/>
      <c r="K454" s="262"/>
      <c r="L454" s="266"/>
      <c r="M454" s="267"/>
      <c r="N454" s="268"/>
      <c r="O454" s="268"/>
      <c r="P454" s="268"/>
      <c r="Q454" s="268"/>
      <c r="R454" s="268"/>
      <c r="S454" s="268"/>
      <c r="T454" s="269"/>
      <c r="AT454" s="270" t="s">
        <v>171</v>
      </c>
      <c r="AU454" s="270" t="s">
        <v>89</v>
      </c>
      <c r="AV454" s="13" t="s">
        <v>87</v>
      </c>
      <c r="AW454" s="13" t="s">
        <v>42</v>
      </c>
      <c r="AX454" s="13" t="s">
        <v>79</v>
      </c>
      <c r="AY454" s="270" t="s">
        <v>162</v>
      </c>
    </row>
    <row r="455" s="12" customFormat="1">
      <c r="B455" s="246"/>
      <c r="C455" s="247"/>
      <c r="D455" s="248" t="s">
        <v>171</v>
      </c>
      <c r="E455" s="249" t="s">
        <v>36</v>
      </c>
      <c r="F455" s="250" t="s">
        <v>1854</v>
      </c>
      <c r="G455" s="247"/>
      <c r="H455" s="251">
        <v>35.310000000000002</v>
      </c>
      <c r="I455" s="252"/>
      <c r="J455" s="247"/>
      <c r="K455" s="247"/>
      <c r="L455" s="253"/>
      <c r="M455" s="254"/>
      <c r="N455" s="255"/>
      <c r="O455" s="255"/>
      <c r="P455" s="255"/>
      <c r="Q455" s="255"/>
      <c r="R455" s="255"/>
      <c r="S455" s="255"/>
      <c r="T455" s="256"/>
      <c r="AT455" s="257" t="s">
        <v>171</v>
      </c>
      <c r="AU455" s="257" t="s">
        <v>89</v>
      </c>
      <c r="AV455" s="12" t="s">
        <v>89</v>
      </c>
      <c r="AW455" s="12" t="s">
        <v>42</v>
      </c>
      <c r="AX455" s="12" t="s">
        <v>79</v>
      </c>
      <c r="AY455" s="257" t="s">
        <v>162</v>
      </c>
    </row>
    <row r="456" s="12" customFormat="1">
      <c r="B456" s="246"/>
      <c r="C456" s="247"/>
      <c r="D456" s="248" t="s">
        <v>171</v>
      </c>
      <c r="E456" s="249" t="s">
        <v>36</v>
      </c>
      <c r="F456" s="250" t="s">
        <v>1855</v>
      </c>
      <c r="G456" s="247"/>
      <c r="H456" s="251">
        <v>49.140000000000001</v>
      </c>
      <c r="I456" s="252"/>
      <c r="J456" s="247"/>
      <c r="K456" s="247"/>
      <c r="L456" s="253"/>
      <c r="M456" s="254"/>
      <c r="N456" s="255"/>
      <c r="O456" s="255"/>
      <c r="P456" s="255"/>
      <c r="Q456" s="255"/>
      <c r="R456" s="255"/>
      <c r="S456" s="255"/>
      <c r="T456" s="256"/>
      <c r="AT456" s="257" t="s">
        <v>171</v>
      </c>
      <c r="AU456" s="257" t="s">
        <v>89</v>
      </c>
      <c r="AV456" s="12" t="s">
        <v>89</v>
      </c>
      <c r="AW456" s="12" t="s">
        <v>42</v>
      </c>
      <c r="AX456" s="12" t="s">
        <v>79</v>
      </c>
      <c r="AY456" s="257" t="s">
        <v>162</v>
      </c>
    </row>
    <row r="457" s="12" customFormat="1">
      <c r="B457" s="246"/>
      <c r="C457" s="247"/>
      <c r="D457" s="248" t="s">
        <v>171</v>
      </c>
      <c r="E457" s="249" t="s">
        <v>36</v>
      </c>
      <c r="F457" s="250" t="s">
        <v>1856</v>
      </c>
      <c r="G457" s="247"/>
      <c r="H457" s="251">
        <v>23.399999999999999</v>
      </c>
      <c r="I457" s="252"/>
      <c r="J457" s="247"/>
      <c r="K457" s="247"/>
      <c r="L457" s="253"/>
      <c r="M457" s="254"/>
      <c r="N457" s="255"/>
      <c r="O457" s="255"/>
      <c r="P457" s="255"/>
      <c r="Q457" s="255"/>
      <c r="R457" s="255"/>
      <c r="S457" s="255"/>
      <c r="T457" s="256"/>
      <c r="AT457" s="257" t="s">
        <v>171</v>
      </c>
      <c r="AU457" s="257" t="s">
        <v>89</v>
      </c>
      <c r="AV457" s="12" t="s">
        <v>89</v>
      </c>
      <c r="AW457" s="12" t="s">
        <v>42</v>
      </c>
      <c r="AX457" s="12" t="s">
        <v>79</v>
      </c>
      <c r="AY457" s="257" t="s">
        <v>162</v>
      </c>
    </row>
    <row r="458" s="12" customFormat="1">
      <c r="B458" s="246"/>
      <c r="C458" s="247"/>
      <c r="D458" s="248" t="s">
        <v>171</v>
      </c>
      <c r="E458" s="249" t="s">
        <v>36</v>
      </c>
      <c r="F458" s="250" t="s">
        <v>1857</v>
      </c>
      <c r="G458" s="247"/>
      <c r="H458" s="251">
        <v>15.029999999999999</v>
      </c>
      <c r="I458" s="252"/>
      <c r="J458" s="247"/>
      <c r="K458" s="247"/>
      <c r="L458" s="253"/>
      <c r="M458" s="254"/>
      <c r="N458" s="255"/>
      <c r="O458" s="255"/>
      <c r="P458" s="255"/>
      <c r="Q458" s="255"/>
      <c r="R458" s="255"/>
      <c r="S458" s="255"/>
      <c r="T458" s="256"/>
      <c r="AT458" s="257" t="s">
        <v>171</v>
      </c>
      <c r="AU458" s="257" t="s">
        <v>89</v>
      </c>
      <c r="AV458" s="12" t="s">
        <v>89</v>
      </c>
      <c r="AW458" s="12" t="s">
        <v>42</v>
      </c>
      <c r="AX458" s="12" t="s">
        <v>79</v>
      </c>
      <c r="AY458" s="257" t="s">
        <v>162</v>
      </c>
    </row>
    <row r="459" s="12" customFormat="1">
      <c r="B459" s="246"/>
      <c r="C459" s="247"/>
      <c r="D459" s="248" t="s">
        <v>171</v>
      </c>
      <c r="E459" s="249" t="s">
        <v>36</v>
      </c>
      <c r="F459" s="250" t="s">
        <v>1858</v>
      </c>
      <c r="G459" s="247"/>
      <c r="H459" s="251">
        <v>-3.6899999999999999</v>
      </c>
      <c r="I459" s="252"/>
      <c r="J459" s="247"/>
      <c r="K459" s="247"/>
      <c r="L459" s="253"/>
      <c r="M459" s="254"/>
      <c r="N459" s="255"/>
      <c r="O459" s="255"/>
      <c r="P459" s="255"/>
      <c r="Q459" s="255"/>
      <c r="R459" s="255"/>
      <c r="S459" s="255"/>
      <c r="T459" s="256"/>
      <c r="AT459" s="257" t="s">
        <v>171</v>
      </c>
      <c r="AU459" s="257" t="s">
        <v>89</v>
      </c>
      <c r="AV459" s="12" t="s">
        <v>89</v>
      </c>
      <c r="AW459" s="12" t="s">
        <v>42</v>
      </c>
      <c r="AX459" s="12" t="s">
        <v>79</v>
      </c>
      <c r="AY459" s="257" t="s">
        <v>162</v>
      </c>
    </row>
    <row r="460" s="12" customFormat="1">
      <c r="B460" s="246"/>
      <c r="C460" s="247"/>
      <c r="D460" s="248" t="s">
        <v>171</v>
      </c>
      <c r="E460" s="249" t="s">
        <v>36</v>
      </c>
      <c r="F460" s="250" t="s">
        <v>1765</v>
      </c>
      <c r="G460" s="247"/>
      <c r="H460" s="251">
        <v>-2.0499999999999998</v>
      </c>
      <c r="I460" s="252"/>
      <c r="J460" s="247"/>
      <c r="K460" s="247"/>
      <c r="L460" s="253"/>
      <c r="M460" s="254"/>
      <c r="N460" s="255"/>
      <c r="O460" s="255"/>
      <c r="P460" s="255"/>
      <c r="Q460" s="255"/>
      <c r="R460" s="255"/>
      <c r="S460" s="255"/>
      <c r="T460" s="256"/>
      <c r="AT460" s="257" t="s">
        <v>171</v>
      </c>
      <c r="AU460" s="257" t="s">
        <v>89</v>
      </c>
      <c r="AV460" s="12" t="s">
        <v>89</v>
      </c>
      <c r="AW460" s="12" t="s">
        <v>42</v>
      </c>
      <c r="AX460" s="12" t="s">
        <v>79</v>
      </c>
      <c r="AY460" s="257" t="s">
        <v>162</v>
      </c>
    </row>
    <row r="461" s="12" customFormat="1">
      <c r="B461" s="246"/>
      <c r="C461" s="247"/>
      <c r="D461" s="248" t="s">
        <v>171</v>
      </c>
      <c r="E461" s="249" t="s">
        <v>36</v>
      </c>
      <c r="F461" s="250" t="s">
        <v>1859</v>
      </c>
      <c r="G461" s="247"/>
      <c r="H461" s="251">
        <v>-0.35999999999999999</v>
      </c>
      <c r="I461" s="252"/>
      <c r="J461" s="247"/>
      <c r="K461" s="247"/>
      <c r="L461" s="253"/>
      <c r="M461" s="254"/>
      <c r="N461" s="255"/>
      <c r="O461" s="255"/>
      <c r="P461" s="255"/>
      <c r="Q461" s="255"/>
      <c r="R461" s="255"/>
      <c r="S461" s="255"/>
      <c r="T461" s="256"/>
      <c r="AT461" s="257" t="s">
        <v>171</v>
      </c>
      <c r="AU461" s="257" t="s">
        <v>89</v>
      </c>
      <c r="AV461" s="12" t="s">
        <v>89</v>
      </c>
      <c r="AW461" s="12" t="s">
        <v>42</v>
      </c>
      <c r="AX461" s="12" t="s">
        <v>79</v>
      </c>
      <c r="AY461" s="257" t="s">
        <v>162</v>
      </c>
    </row>
    <row r="462" s="12" customFormat="1">
      <c r="B462" s="246"/>
      <c r="C462" s="247"/>
      <c r="D462" s="248" t="s">
        <v>171</v>
      </c>
      <c r="E462" s="249" t="s">
        <v>36</v>
      </c>
      <c r="F462" s="250" t="s">
        <v>1860</v>
      </c>
      <c r="G462" s="247"/>
      <c r="H462" s="251">
        <v>-0.37</v>
      </c>
      <c r="I462" s="252"/>
      <c r="J462" s="247"/>
      <c r="K462" s="247"/>
      <c r="L462" s="253"/>
      <c r="M462" s="254"/>
      <c r="N462" s="255"/>
      <c r="O462" s="255"/>
      <c r="P462" s="255"/>
      <c r="Q462" s="255"/>
      <c r="R462" s="255"/>
      <c r="S462" s="255"/>
      <c r="T462" s="256"/>
      <c r="AT462" s="257" t="s">
        <v>171</v>
      </c>
      <c r="AU462" s="257" t="s">
        <v>89</v>
      </c>
      <c r="AV462" s="12" t="s">
        <v>89</v>
      </c>
      <c r="AW462" s="12" t="s">
        <v>42</v>
      </c>
      <c r="AX462" s="12" t="s">
        <v>79</v>
      </c>
      <c r="AY462" s="257" t="s">
        <v>162</v>
      </c>
    </row>
    <row r="463" s="12" customFormat="1">
      <c r="B463" s="246"/>
      <c r="C463" s="247"/>
      <c r="D463" s="248" t="s">
        <v>171</v>
      </c>
      <c r="E463" s="249" t="s">
        <v>36</v>
      </c>
      <c r="F463" s="250" t="s">
        <v>1810</v>
      </c>
      <c r="G463" s="247"/>
      <c r="H463" s="251">
        <v>-1.44</v>
      </c>
      <c r="I463" s="252"/>
      <c r="J463" s="247"/>
      <c r="K463" s="247"/>
      <c r="L463" s="253"/>
      <c r="M463" s="254"/>
      <c r="N463" s="255"/>
      <c r="O463" s="255"/>
      <c r="P463" s="255"/>
      <c r="Q463" s="255"/>
      <c r="R463" s="255"/>
      <c r="S463" s="255"/>
      <c r="T463" s="256"/>
      <c r="AT463" s="257" t="s">
        <v>171</v>
      </c>
      <c r="AU463" s="257" t="s">
        <v>89</v>
      </c>
      <c r="AV463" s="12" t="s">
        <v>89</v>
      </c>
      <c r="AW463" s="12" t="s">
        <v>42</v>
      </c>
      <c r="AX463" s="12" t="s">
        <v>79</v>
      </c>
      <c r="AY463" s="257" t="s">
        <v>162</v>
      </c>
    </row>
    <row r="464" s="12" customFormat="1">
      <c r="B464" s="246"/>
      <c r="C464" s="247"/>
      <c r="D464" s="248" t="s">
        <v>171</v>
      </c>
      <c r="E464" s="249" t="s">
        <v>36</v>
      </c>
      <c r="F464" s="250" t="s">
        <v>1861</v>
      </c>
      <c r="G464" s="247"/>
      <c r="H464" s="251">
        <v>-1.6399999999999999</v>
      </c>
      <c r="I464" s="252"/>
      <c r="J464" s="247"/>
      <c r="K464" s="247"/>
      <c r="L464" s="253"/>
      <c r="M464" s="254"/>
      <c r="N464" s="255"/>
      <c r="O464" s="255"/>
      <c r="P464" s="255"/>
      <c r="Q464" s="255"/>
      <c r="R464" s="255"/>
      <c r="S464" s="255"/>
      <c r="T464" s="256"/>
      <c r="AT464" s="257" t="s">
        <v>171</v>
      </c>
      <c r="AU464" s="257" t="s">
        <v>89</v>
      </c>
      <c r="AV464" s="12" t="s">
        <v>89</v>
      </c>
      <c r="AW464" s="12" t="s">
        <v>42</v>
      </c>
      <c r="AX464" s="12" t="s">
        <v>79</v>
      </c>
      <c r="AY464" s="257" t="s">
        <v>162</v>
      </c>
    </row>
    <row r="465" s="12" customFormat="1">
      <c r="B465" s="246"/>
      <c r="C465" s="247"/>
      <c r="D465" s="248" t="s">
        <v>171</v>
      </c>
      <c r="E465" s="249" t="s">
        <v>36</v>
      </c>
      <c r="F465" s="250" t="s">
        <v>1862</v>
      </c>
      <c r="G465" s="247"/>
      <c r="H465" s="251">
        <v>0.70999999999999996</v>
      </c>
      <c r="I465" s="252"/>
      <c r="J465" s="247"/>
      <c r="K465" s="247"/>
      <c r="L465" s="253"/>
      <c r="M465" s="254"/>
      <c r="N465" s="255"/>
      <c r="O465" s="255"/>
      <c r="P465" s="255"/>
      <c r="Q465" s="255"/>
      <c r="R465" s="255"/>
      <c r="S465" s="255"/>
      <c r="T465" s="256"/>
      <c r="AT465" s="257" t="s">
        <v>171</v>
      </c>
      <c r="AU465" s="257" t="s">
        <v>89</v>
      </c>
      <c r="AV465" s="12" t="s">
        <v>89</v>
      </c>
      <c r="AW465" s="12" t="s">
        <v>42</v>
      </c>
      <c r="AX465" s="12" t="s">
        <v>79</v>
      </c>
      <c r="AY465" s="257" t="s">
        <v>162</v>
      </c>
    </row>
    <row r="466" s="12" customFormat="1">
      <c r="B466" s="246"/>
      <c r="C466" s="247"/>
      <c r="D466" s="248" t="s">
        <v>171</v>
      </c>
      <c r="E466" s="249" t="s">
        <v>36</v>
      </c>
      <c r="F466" s="250" t="s">
        <v>1863</v>
      </c>
      <c r="G466" s="247"/>
      <c r="H466" s="251">
        <v>0.60999999999999999</v>
      </c>
      <c r="I466" s="252"/>
      <c r="J466" s="247"/>
      <c r="K466" s="247"/>
      <c r="L466" s="253"/>
      <c r="M466" s="254"/>
      <c r="N466" s="255"/>
      <c r="O466" s="255"/>
      <c r="P466" s="255"/>
      <c r="Q466" s="255"/>
      <c r="R466" s="255"/>
      <c r="S466" s="255"/>
      <c r="T466" s="256"/>
      <c r="AT466" s="257" t="s">
        <v>171</v>
      </c>
      <c r="AU466" s="257" t="s">
        <v>89</v>
      </c>
      <c r="AV466" s="12" t="s">
        <v>89</v>
      </c>
      <c r="AW466" s="12" t="s">
        <v>42</v>
      </c>
      <c r="AX466" s="12" t="s">
        <v>79</v>
      </c>
      <c r="AY466" s="257" t="s">
        <v>162</v>
      </c>
    </row>
    <row r="467" s="12" customFormat="1">
      <c r="B467" s="246"/>
      <c r="C467" s="247"/>
      <c r="D467" s="248" t="s">
        <v>171</v>
      </c>
      <c r="E467" s="249" t="s">
        <v>36</v>
      </c>
      <c r="F467" s="250" t="s">
        <v>1864</v>
      </c>
      <c r="G467" s="247"/>
      <c r="H467" s="251">
        <v>0.57999999999999996</v>
      </c>
      <c r="I467" s="252"/>
      <c r="J467" s="247"/>
      <c r="K467" s="247"/>
      <c r="L467" s="253"/>
      <c r="M467" s="254"/>
      <c r="N467" s="255"/>
      <c r="O467" s="255"/>
      <c r="P467" s="255"/>
      <c r="Q467" s="255"/>
      <c r="R467" s="255"/>
      <c r="S467" s="255"/>
      <c r="T467" s="256"/>
      <c r="AT467" s="257" t="s">
        <v>171</v>
      </c>
      <c r="AU467" s="257" t="s">
        <v>89</v>
      </c>
      <c r="AV467" s="12" t="s">
        <v>89</v>
      </c>
      <c r="AW467" s="12" t="s">
        <v>42</v>
      </c>
      <c r="AX467" s="12" t="s">
        <v>79</v>
      </c>
      <c r="AY467" s="257" t="s">
        <v>162</v>
      </c>
    </row>
    <row r="468" s="12" customFormat="1">
      <c r="B468" s="246"/>
      <c r="C468" s="247"/>
      <c r="D468" s="248" t="s">
        <v>171</v>
      </c>
      <c r="E468" s="249" t="s">
        <v>36</v>
      </c>
      <c r="F468" s="250" t="s">
        <v>36</v>
      </c>
      <c r="G468" s="247"/>
      <c r="H468" s="251">
        <v>0</v>
      </c>
      <c r="I468" s="252"/>
      <c r="J468" s="247"/>
      <c r="K468" s="247"/>
      <c r="L468" s="253"/>
      <c r="M468" s="254"/>
      <c r="N468" s="255"/>
      <c r="O468" s="255"/>
      <c r="P468" s="255"/>
      <c r="Q468" s="255"/>
      <c r="R468" s="255"/>
      <c r="S468" s="255"/>
      <c r="T468" s="256"/>
      <c r="AT468" s="257" t="s">
        <v>171</v>
      </c>
      <c r="AU468" s="257" t="s">
        <v>89</v>
      </c>
      <c r="AV468" s="12" t="s">
        <v>89</v>
      </c>
      <c r="AW468" s="12" t="s">
        <v>42</v>
      </c>
      <c r="AX468" s="12" t="s">
        <v>79</v>
      </c>
      <c r="AY468" s="257" t="s">
        <v>162</v>
      </c>
    </row>
    <row r="469" s="14" customFormat="1">
      <c r="B469" s="283"/>
      <c r="C469" s="284"/>
      <c r="D469" s="248" t="s">
        <v>171</v>
      </c>
      <c r="E469" s="285" t="s">
        <v>36</v>
      </c>
      <c r="F469" s="286" t="s">
        <v>679</v>
      </c>
      <c r="G469" s="284"/>
      <c r="H469" s="287">
        <v>115.23</v>
      </c>
      <c r="I469" s="288"/>
      <c r="J469" s="284"/>
      <c r="K469" s="284"/>
      <c r="L469" s="289"/>
      <c r="M469" s="290"/>
      <c r="N469" s="291"/>
      <c r="O469" s="291"/>
      <c r="P469" s="291"/>
      <c r="Q469" s="291"/>
      <c r="R469" s="291"/>
      <c r="S469" s="291"/>
      <c r="T469" s="292"/>
      <c r="AT469" s="293" t="s">
        <v>171</v>
      </c>
      <c r="AU469" s="293" t="s">
        <v>89</v>
      </c>
      <c r="AV469" s="14" t="s">
        <v>179</v>
      </c>
      <c r="AW469" s="14" t="s">
        <v>42</v>
      </c>
      <c r="AX469" s="14" t="s">
        <v>87</v>
      </c>
      <c r="AY469" s="293" t="s">
        <v>162</v>
      </c>
    </row>
    <row r="470" s="1" customFormat="1" ht="25.5" customHeight="1">
      <c r="B470" s="48"/>
      <c r="C470" s="235" t="s">
        <v>513</v>
      </c>
      <c r="D470" s="235" t="s">
        <v>165</v>
      </c>
      <c r="E470" s="236" t="s">
        <v>1871</v>
      </c>
      <c r="F470" s="237" t="s">
        <v>1872</v>
      </c>
      <c r="G470" s="238" t="s">
        <v>648</v>
      </c>
      <c r="H470" s="239">
        <v>30.760000000000002</v>
      </c>
      <c r="I470" s="240"/>
      <c r="J470" s="239">
        <f>ROUND(I470*H470,1)</f>
        <v>0</v>
      </c>
      <c r="K470" s="237" t="s">
        <v>239</v>
      </c>
      <c r="L470" s="74"/>
      <c r="M470" s="241" t="s">
        <v>36</v>
      </c>
      <c r="N470" s="242" t="s">
        <v>50</v>
      </c>
      <c r="O470" s="49"/>
      <c r="P470" s="243">
        <f>O470*H470</f>
        <v>0</v>
      </c>
      <c r="Q470" s="243">
        <v>0.0065599999999999999</v>
      </c>
      <c r="R470" s="243">
        <f>Q470*H470</f>
        <v>0.20178560000000001</v>
      </c>
      <c r="S470" s="243">
        <v>0</v>
      </c>
      <c r="T470" s="244">
        <f>S470*H470</f>
        <v>0</v>
      </c>
      <c r="AR470" s="25" t="s">
        <v>179</v>
      </c>
      <c r="AT470" s="25" t="s">
        <v>165</v>
      </c>
      <c r="AU470" s="25" t="s">
        <v>89</v>
      </c>
      <c r="AY470" s="25" t="s">
        <v>162</v>
      </c>
      <c r="BE470" s="245">
        <f>IF(N470="základní",J470,0)</f>
        <v>0</v>
      </c>
      <c r="BF470" s="245">
        <f>IF(N470="snížená",J470,0)</f>
        <v>0</v>
      </c>
      <c r="BG470" s="245">
        <f>IF(N470="zákl. přenesená",J470,0)</f>
        <v>0</v>
      </c>
      <c r="BH470" s="245">
        <f>IF(N470="sníž. přenesená",J470,0)</f>
        <v>0</v>
      </c>
      <c r="BI470" s="245">
        <f>IF(N470="nulová",J470,0)</f>
        <v>0</v>
      </c>
      <c r="BJ470" s="25" t="s">
        <v>87</v>
      </c>
      <c r="BK470" s="245">
        <f>ROUND(I470*H470,1)</f>
        <v>0</v>
      </c>
      <c r="BL470" s="25" t="s">
        <v>179</v>
      </c>
      <c r="BM470" s="25" t="s">
        <v>1873</v>
      </c>
    </row>
    <row r="471" s="13" customFormat="1">
      <c r="B471" s="261"/>
      <c r="C471" s="262"/>
      <c r="D471" s="248" t="s">
        <v>171</v>
      </c>
      <c r="E471" s="263" t="s">
        <v>36</v>
      </c>
      <c r="F471" s="264" t="s">
        <v>1620</v>
      </c>
      <c r="G471" s="262"/>
      <c r="H471" s="263" t="s">
        <v>36</v>
      </c>
      <c r="I471" s="265"/>
      <c r="J471" s="262"/>
      <c r="K471" s="262"/>
      <c r="L471" s="266"/>
      <c r="M471" s="267"/>
      <c r="N471" s="268"/>
      <c r="O471" s="268"/>
      <c r="P471" s="268"/>
      <c r="Q471" s="268"/>
      <c r="R471" s="268"/>
      <c r="S471" s="268"/>
      <c r="T471" s="269"/>
      <c r="AT471" s="270" t="s">
        <v>171</v>
      </c>
      <c r="AU471" s="270" t="s">
        <v>89</v>
      </c>
      <c r="AV471" s="13" t="s">
        <v>87</v>
      </c>
      <c r="AW471" s="13" t="s">
        <v>42</v>
      </c>
      <c r="AX471" s="13" t="s">
        <v>79</v>
      </c>
      <c r="AY471" s="270" t="s">
        <v>162</v>
      </c>
    </row>
    <row r="472" s="12" customFormat="1">
      <c r="B472" s="246"/>
      <c r="C472" s="247"/>
      <c r="D472" s="248" t="s">
        <v>171</v>
      </c>
      <c r="E472" s="249" t="s">
        <v>36</v>
      </c>
      <c r="F472" s="250" t="s">
        <v>1854</v>
      </c>
      <c r="G472" s="247"/>
      <c r="H472" s="251">
        <v>35.310000000000002</v>
      </c>
      <c r="I472" s="252"/>
      <c r="J472" s="247"/>
      <c r="K472" s="247"/>
      <c r="L472" s="253"/>
      <c r="M472" s="254"/>
      <c r="N472" s="255"/>
      <c r="O472" s="255"/>
      <c r="P472" s="255"/>
      <c r="Q472" s="255"/>
      <c r="R472" s="255"/>
      <c r="S472" s="255"/>
      <c r="T472" s="256"/>
      <c r="AT472" s="257" t="s">
        <v>171</v>
      </c>
      <c r="AU472" s="257" t="s">
        <v>89</v>
      </c>
      <c r="AV472" s="12" t="s">
        <v>89</v>
      </c>
      <c r="AW472" s="12" t="s">
        <v>42</v>
      </c>
      <c r="AX472" s="12" t="s">
        <v>79</v>
      </c>
      <c r="AY472" s="257" t="s">
        <v>162</v>
      </c>
    </row>
    <row r="473" s="12" customFormat="1">
      <c r="B473" s="246"/>
      <c r="C473" s="247"/>
      <c r="D473" s="248" t="s">
        <v>171</v>
      </c>
      <c r="E473" s="249" t="s">
        <v>36</v>
      </c>
      <c r="F473" s="250" t="s">
        <v>1855</v>
      </c>
      <c r="G473" s="247"/>
      <c r="H473" s="251">
        <v>49.140000000000001</v>
      </c>
      <c r="I473" s="252"/>
      <c r="J473" s="247"/>
      <c r="K473" s="247"/>
      <c r="L473" s="253"/>
      <c r="M473" s="254"/>
      <c r="N473" s="255"/>
      <c r="O473" s="255"/>
      <c r="P473" s="255"/>
      <c r="Q473" s="255"/>
      <c r="R473" s="255"/>
      <c r="S473" s="255"/>
      <c r="T473" s="256"/>
      <c r="AT473" s="257" t="s">
        <v>171</v>
      </c>
      <c r="AU473" s="257" t="s">
        <v>89</v>
      </c>
      <c r="AV473" s="12" t="s">
        <v>89</v>
      </c>
      <c r="AW473" s="12" t="s">
        <v>42</v>
      </c>
      <c r="AX473" s="12" t="s">
        <v>79</v>
      </c>
      <c r="AY473" s="257" t="s">
        <v>162</v>
      </c>
    </row>
    <row r="474" s="12" customFormat="1">
      <c r="B474" s="246"/>
      <c r="C474" s="247"/>
      <c r="D474" s="248" t="s">
        <v>171</v>
      </c>
      <c r="E474" s="249" t="s">
        <v>36</v>
      </c>
      <c r="F474" s="250" t="s">
        <v>1856</v>
      </c>
      <c r="G474" s="247"/>
      <c r="H474" s="251">
        <v>23.399999999999999</v>
      </c>
      <c r="I474" s="252"/>
      <c r="J474" s="247"/>
      <c r="K474" s="247"/>
      <c r="L474" s="253"/>
      <c r="M474" s="254"/>
      <c r="N474" s="255"/>
      <c r="O474" s="255"/>
      <c r="P474" s="255"/>
      <c r="Q474" s="255"/>
      <c r="R474" s="255"/>
      <c r="S474" s="255"/>
      <c r="T474" s="256"/>
      <c r="AT474" s="257" t="s">
        <v>171</v>
      </c>
      <c r="AU474" s="257" t="s">
        <v>89</v>
      </c>
      <c r="AV474" s="12" t="s">
        <v>89</v>
      </c>
      <c r="AW474" s="12" t="s">
        <v>42</v>
      </c>
      <c r="AX474" s="12" t="s">
        <v>79</v>
      </c>
      <c r="AY474" s="257" t="s">
        <v>162</v>
      </c>
    </row>
    <row r="475" s="12" customFormat="1">
      <c r="B475" s="246"/>
      <c r="C475" s="247"/>
      <c r="D475" s="248" t="s">
        <v>171</v>
      </c>
      <c r="E475" s="249" t="s">
        <v>36</v>
      </c>
      <c r="F475" s="250" t="s">
        <v>1857</v>
      </c>
      <c r="G475" s="247"/>
      <c r="H475" s="251">
        <v>15.029999999999999</v>
      </c>
      <c r="I475" s="252"/>
      <c r="J475" s="247"/>
      <c r="K475" s="247"/>
      <c r="L475" s="253"/>
      <c r="M475" s="254"/>
      <c r="N475" s="255"/>
      <c r="O475" s="255"/>
      <c r="P475" s="255"/>
      <c r="Q475" s="255"/>
      <c r="R475" s="255"/>
      <c r="S475" s="255"/>
      <c r="T475" s="256"/>
      <c r="AT475" s="257" t="s">
        <v>171</v>
      </c>
      <c r="AU475" s="257" t="s">
        <v>89</v>
      </c>
      <c r="AV475" s="12" t="s">
        <v>89</v>
      </c>
      <c r="AW475" s="12" t="s">
        <v>42</v>
      </c>
      <c r="AX475" s="12" t="s">
        <v>79</v>
      </c>
      <c r="AY475" s="257" t="s">
        <v>162</v>
      </c>
    </row>
    <row r="476" s="12" customFormat="1">
      <c r="B476" s="246"/>
      <c r="C476" s="247"/>
      <c r="D476" s="248" t="s">
        <v>171</v>
      </c>
      <c r="E476" s="249" t="s">
        <v>36</v>
      </c>
      <c r="F476" s="250" t="s">
        <v>1858</v>
      </c>
      <c r="G476" s="247"/>
      <c r="H476" s="251">
        <v>-3.6899999999999999</v>
      </c>
      <c r="I476" s="252"/>
      <c r="J476" s="247"/>
      <c r="K476" s="247"/>
      <c r="L476" s="253"/>
      <c r="M476" s="254"/>
      <c r="N476" s="255"/>
      <c r="O476" s="255"/>
      <c r="P476" s="255"/>
      <c r="Q476" s="255"/>
      <c r="R476" s="255"/>
      <c r="S476" s="255"/>
      <c r="T476" s="256"/>
      <c r="AT476" s="257" t="s">
        <v>171</v>
      </c>
      <c r="AU476" s="257" t="s">
        <v>89</v>
      </c>
      <c r="AV476" s="12" t="s">
        <v>89</v>
      </c>
      <c r="AW476" s="12" t="s">
        <v>42</v>
      </c>
      <c r="AX476" s="12" t="s">
        <v>79</v>
      </c>
      <c r="AY476" s="257" t="s">
        <v>162</v>
      </c>
    </row>
    <row r="477" s="12" customFormat="1">
      <c r="B477" s="246"/>
      <c r="C477" s="247"/>
      <c r="D477" s="248" t="s">
        <v>171</v>
      </c>
      <c r="E477" s="249" t="s">
        <v>36</v>
      </c>
      <c r="F477" s="250" t="s">
        <v>1765</v>
      </c>
      <c r="G477" s="247"/>
      <c r="H477" s="251">
        <v>-2.0499999999999998</v>
      </c>
      <c r="I477" s="252"/>
      <c r="J477" s="247"/>
      <c r="K477" s="247"/>
      <c r="L477" s="253"/>
      <c r="M477" s="254"/>
      <c r="N477" s="255"/>
      <c r="O477" s="255"/>
      <c r="P477" s="255"/>
      <c r="Q477" s="255"/>
      <c r="R477" s="255"/>
      <c r="S477" s="255"/>
      <c r="T477" s="256"/>
      <c r="AT477" s="257" t="s">
        <v>171</v>
      </c>
      <c r="AU477" s="257" t="s">
        <v>89</v>
      </c>
      <c r="AV477" s="12" t="s">
        <v>89</v>
      </c>
      <c r="AW477" s="12" t="s">
        <v>42</v>
      </c>
      <c r="AX477" s="12" t="s">
        <v>79</v>
      </c>
      <c r="AY477" s="257" t="s">
        <v>162</v>
      </c>
    </row>
    <row r="478" s="12" customFormat="1">
      <c r="B478" s="246"/>
      <c r="C478" s="247"/>
      <c r="D478" s="248" t="s">
        <v>171</v>
      </c>
      <c r="E478" s="249" t="s">
        <v>36</v>
      </c>
      <c r="F478" s="250" t="s">
        <v>1859</v>
      </c>
      <c r="G478" s="247"/>
      <c r="H478" s="251">
        <v>-0.35999999999999999</v>
      </c>
      <c r="I478" s="252"/>
      <c r="J478" s="247"/>
      <c r="K478" s="247"/>
      <c r="L478" s="253"/>
      <c r="M478" s="254"/>
      <c r="N478" s="255"/>
      <c r="O478" s="255"/>
      <c r="P478" s="255"/>
      <c r="Q478" s="255"/>
      <c r="R478" s="255"/>
      <c r="S478" s="255"/>
      <c r="T478" s="256"/>
      <c r="AT478" s="257" t="s">
        <v>171</v>
      </c>
      <c r="AU478" s="257" t="s">
        <v>89</v>
      </c>
      <c r="AV478" s="12" t="s">
        <v>89</v>
      </c>
      <c r="AW478" s="12" t="s">
        <v>42</v>
      </c>
      <c r="AX478" s="12" t="s">
        <v>79</v>
      </c>
      <c r="AY478" s="257" t="s">
        <v>162</v>
      </c>
    </row>
    <row r="479" s="12" customFormat="1">
      <c r="B479" s="246"/>
      <c r="C479" s="247"/>
      <c r="D479" s="248" t="s">
        <v>171</v>
      </c>
      <c r="E479" s="249" t="s">
        <v>36</v>
      </c>
      <c r="F479" s="250" t="s">
        <v>1860</v>
      </c>
      <c r="G479" s="247"/>
      <c r="H479" s="251">
        <v>-0.37</v>
      </c>
      <c r="I479" s="252"/>
      <c r="J479" s="247"/>
      <c r="K479" s="247"/>
      <c r="L479" s="253"/>
      <c r="M479" s="254"/>
      <c r="N479" s="255"/>
      <c r="O479" s="255"/>
      <c r="P479" s="255"/>
      <c r="Q479" s="255"/>
      <c r="R479" s="255"/>
      <c r="S479" s="255"/>
      <c r="T479" s="256"/>
      <c r="AT479" s="257" t="s">
        <v>171</v>
      </c>
      <c r="AU479" s="257" t="s">
        <v>89</v>
      </c>
      <c r="AV479" s="12" t="s">
        <v>89</v>
      </c>
      <c r="AW479" s="12" t="s">
        <v>42</v>
      </c>
      <c r="AX479" s="12" t="s">
        <v>79</v>
      </c>
      <c r="AY479" s="257" t="s">
        <v>162</v>
      </c>
    </row>
    <row r="480" s="12" customFormat="1">
      <c r="B480" s="246"/>
      <c r="C480" s="247"/>
      <c r="D480" s="248" t="s">
        <v>171</v>
      </c>
      <c r="E480" s="249" t="s">
        <v>36</v>
      </c>
      <c r="F480" s="250" t="s">
        <v>1810</v>
      </c>
      <c r="G480" s="247"/>
      <c r="H480" s="251">
        <v>-1.44</v>
      </c>
      <c r="I480" s="252"/>
      <c r="J480" s="247"/>
      <c r="K480" s="247"/>
      <c r="L480" s="253"/>
      <c r="M480" s="254"/>
      <c r="N480" s="255"/>
      <c r="O480" s="255"/>
      <c r="P480" s="255"/>
      <c r="Q480" s="255"/>
      <c r="R480" s="255"/>
      <c r="S480" s="255"/>
      <c r="T480" s="256"/>
      <c r="AT480" s="257" t="s">
        <v>171</v>
      </c>
      <c r="AU480" s="257" t="s">
        <v>89</v>
      </c>
      <c r="AV480" s="12" t="s">
        <v>89</v>
      </c>
      <c r="AW480" s="12" t="s">
        <v>42</v>
      </c>
      <c r="AX480" s="12" t="s">
        <v>79</v>
      </c>
      <c r="AY480" s="257" t="s">
        <v>162</v>
      </c>
    </row>
    <row r="481" s="12" customFormat="1">
      <c r="B481" s="246"/>
      <c r="C481" s="247"/>
      <c r="D481" s="248" t="s">
        <v>171</v>
      </c>
      <c r="E481" s="249" t="s">
        <v>36</v>
      </c>
      <c r="F481" s="250" t="s">
        <v>1861</v>
      </c>
      <c r="G481" s="247"/>
      <c r="H481" s="251">
        <v>-1.6399999999999999</v>
      </c>
      <c r="I481" s="252"/>
      <c r="J481" s="247"/>
      <c r="K481" s="247"/>
      <c r="L481" s="253"/>
      <c r="M481" s="254"/>
      <c r="N481" s="255"/>
      <c r="O481" s="255"/>
      <c r="P481" s="255"/>
      <c r="Q481" s="255"/>
      <c r="R481" s="255"/>
      <c r="S481" s="255"/>
      <c r="T481" s="256"/>
      <c r="AT481" s="257" t="s">
        <v>171</v>
      </c>
      <c r="AU481" s="257" t="s">
        <v>89</v>
      </c>
      <c r="AV481" s="12" t="s">
        <v>89</v>
      </c>
      <c r="AW481" s="12" t="s">
        <v>42</v>
      </c>
      <c r="AX481" s="12" t="s">
        <v>79</v>
      </c>
      <c r="AY481" s="257" t="s">
        <v>162</v>
      </c>
    </row>
    <row r="482" s="12" customFormat="1">
      <c r="B482" s="246"/>
      <c r="C482" s="247"/>
      <c r="D482" s="248" t="s">
        <v>171</v>
      </c>
      <c r="E482" s="249" t="s">
        <v>36</v>
      </c>
      <c r="F482" s="250" t="s">
        <v>1874</v>
      </c>
      <c r="G482" s="247"/>
      <c r="H482" s="251">
        <v>-0.28000000000000003</v>
      </c>
      <c r="I482" s="252"/>
      <c r="J482" s="247"/>
      <c r="K482" s="247"/>
      <c r="L482" s="253"/>
      <c r="M482" s="254"/>
      <c r="N482" s="255"/>
      <c r="O482" s="255"/>
      <c r="P482" s="255"/>
      <c r="Q482" s="255"/>
      <c r="R482" s="255"/>
      <c r="S482" s="255"/>
      <c r="T482" s="256"/>
      <c r="AT482" s="257" t="s">
        <v>171</v>
      </c>
      <c r="AU482" s="257" t="s">
        <v>89</v>
      </c>
      <c r="AV482" s="12" t="s">
        <v>89</v>
      </c>
      <c r="AW482" s="12" t="s">
        <v>42</v>
      </c>
      <c r="AX482" s="12" t="s">
        <v>79</v>
      </c>
      <c r="AY482" s="257" t="s">
        <v>162</v>
      </c>
    </row>
    <row r="483" s="12" customFormat="1">
      <c r="B483" s="246"/>
      <c r="C483" s="247"/>
      <c r="D483" s="248" t="s">
        <v>171</v>
      </c>
      <c r="E483" s="249" t="s">
        <v>36</v>
      </c>
      <c r="F483" s="250" t="s">
        <v>1875</v>
      </c>
      <c r="G483" s="247"/>
      <c r="H483" s="251">
        <v>-0.37</v>
      </c>
      <c r="I483" s="252"/>
      <c r="J483" s="247"/>
      <c r="K483" s="247"/>
      <c r="L483" s="253"/>
      <c r="M483" s="254"/>
      <c r="N483" s="255"/>
      <c r="O483" s="255"/>
      <c r="P483" s="255"/>
      <c r="Q483" s="255"/>
      <c r="R483" s="255"/>
      <c r="S483" s="255"/>
      <c r="T483" s="256"/>
      <c r="AT483" s="257" t="s">
        <v>171</v>
      </c>
      <c r="AU483" s="257" t="s">
        <v>89</v>
      </c>
      <c r="AV483" s="12" t="s">
        <v>89</v>
      </c>
      <c r="AW483" s="12" t="s">
        <v>42</v>
      </c>
      <c r="AX483" s="12" t="s">
        <v>79</v>
      </c>
      <c r="AY483" s="257" t="s">
        <v>162</v>
      </c>
    </row>
    <row r="484" s="12" customFormat="1">
      <c r="B484" s="246"/>
      <c r="C484" s="247"/>
      <c r="D484" s="248" t="s">
        <v>171</v>
      </c>
      <c r="E484" s="249" t="s">
        <v>36</v>
      </c>
      <c r="F484" s="250" t="s">
        <v>1876</v>
      </c>
      <c r="G484" s="247"/>
      <c r="H484" s="251">
        <v>0</v>
      </c>
      <c r="I484" s="252"/>
      <c r="J484" s="247"/>
      <c r="K484" s="247"/>
      <c r="L484" s="253"/>
      <c r="M484" s="254"/>
      <c r="N484" s="255"/>
      <c r="O484" s="255"/>
      <c r="P484" s="255"/>
      <c r="Q484" s="255"/>
      <c r="R484" s="255"/>
      <c r="S484" s="255"/>
      <c r="T484" s="256"/>
      <c r="AT484" s="257" t="s">
        <v>171</v>
      </c>
      <c r="AU484" s="257" t="s">
        <v>89</v>
      </c>
      <c r="AV484" s="12" t="s">
        <v>89</v>
      </c>
      <c r="AW484" s="12" t="s">
        <v>42</v>
      </c>
      <c r="AX484" s="12" t="s">
        <v>79</v>
      </c>
      <c r="AY484" s="257" t="s">
        <v>162</v>
      </c>
    </row>
    <row r="485" s="12" customFormat="1">
      <c r="B485" s="246"/>
      <c r="C485" s="247"/>
      <c r="D485" s="248" t="s">
        <v>171</v>
      </c>
      <c r="E485" s="249" t="s">
        <v>36</v>
      </c>
      <c r="F485" s="250" t="s">
        <v>1877</v>
      </c>
      <c r="G485" s="247"/>
      <c r="H485" s="251">
        <v>-23.539999999999999</v>
      </c>
      <c r="I485" s="252"/>
      <c r="J485" s="247"/>
      <c r="K485" s="247"/>
      <c r="L485" s="253"/>
      <c r="M485" s="254"/>
      <c r="N485" s="255"/>
      <c r="O485" s="255"/>
      <c r="P485" s="255"/>
      <c r="Q485" s="255"/>
      <c r="R485" s="255"/>
      <c r="S485" s="255"/>
      <c r="T485" s="256"/>
      <c r="AT485" s="257" t="s">
        <v>171</v>
      </c>
      <c r="AU485" s="257" t="s">
        <v>89</v>
      </c>
      <c r="AV485" s="12" t="s">
        <v>89</v>
      </c>
      <c r="AW485" s="12" t="s">
        <v>42</v>
      </c>
      <c r="AX485" s="12" t="s">
        <v>79</v>
      </c>
      <c r="AY485" s="257" t="s">
        <v>162</v>
      </c>
    </row>
    <row r="486" s="12" customFormat="1">
      <c r="B486" s="246"/>
      <c r="C486" s="247"/>
      <c r="D486" s="248" t="s">
        <v>171</v>
      </c>
      <c r="E486" s="249" t="s">
        <v>36</v>
      </c>
      <c r="F486" s="250" t="s">
        <v>1878</v>
      </c>
      <c r="G486" s="247"/>
      <c r="H486" s="251">
        <v>-32.759999999999998</v>
      </c>
      <c r="I486" s="252"/>
      <c r="J486" s="247"/>
      <c r="K486" s="247"/>
      <c r="L486" s="253"/>
      <c r="M486" s="254"/>
      <c r="N486" s="255"/>
      <c r="O486" s="255"/>
      <c r="P486" s="255"/>
      <c r="Q486" s="255"/>
      <c r="R486" s="255"/>
      <c r="S486" s="255"/>
      <c r="T486" s="256"/>
      <c r="AT486" s="257" t="s">
        <v>171</v>
      </c>
      <c r="AU486" s="257" t="s">
        <v>89</v>
      </c>
      <c r="AV486" s="12" t="s">
        <v>89</v>
      </c>
      <c r="AW486" s="12" t="s">
        <v>42</v>
      </c>
      <c r="AX486" s="12" t="s">
        <v>79</v>
      </c>
      <c r="AY486" s="257" t="s">
        <v>162</v>
      </c>
    </row>
    <row r="487" s="12" customFormat="1">
      <c r="B487" s="246"/>
      <c r="C487" s="247"/>
      <c r="D487" s="248" t="s">
        <v>171</v>
      </c>
      <c r="E487" s="249" t="s">
        <v>36</v>
      </c>
      <c r="F487" s="250" t="s">
        <v>1879</v>
      </c>
      <c r="G487" s="247"/>
      <c r="H487" s="251">
        <v>-15.6</v>
      </c>
      <c r="I487" s="252"/>
      <c r="J487" s="247"/>
      <c r="K487" s="247"/>
      <c r="L487" s="253"/>
      <c r="M487" s="254"/>
      <c r="N487" s="255"/>
      <c r="O487" s="255"/>
      <c r="P487" s="255"/>
      <c r="Q487" s="255"/>
      <c r="R487" s="255"/>
      <c r="S487" s="255"/>
      <c r="T487" s="256"/>
      <c r="AT487" s="257" t="s">
        <v>171</v>
      </c>
      <c r="AU487" s="257" t="s">
        <v>89</v>
      </c>
      <c r="AV487" s="12" t="s">
        <v>89</v>
      </c>
      <c r="AW487" s="12" t="s">
        <v>42</v>
      </c>
      <c r="AX487" s="12" t="s">
        <v>79</v>
      </c>
      <c r="AY487" s="257" t="s">
        <v>162</v>
      </c>
    </row>
    <row r="488" s="12" customFormat="1">
      <c r="B488" s="246"/>
      <c r="C488" s="247"/>
      <c r="D488" s="248" t="s">
        <v>171</v>
      </c>
      <c r="E488" s="249" t="s">
        <v>36</v>
      </c>
      <c r="F488" s="250" t="s">
        <v>1880</v>
      </c>
      <c r="G488" s="247"/>
      <c r="H488" s="251">
        <v>-10.02</v>
      </c>
      <c r="I488" s="252"/>
      <c r="J488" s="247"/>
      <c r="K488" s="247"/>
      <c r="L488" s="253"/>
      <c r="M488" s="254"/>
      <c r="N488" s="255"/>
      <c r="O488" s="255"/>
      <c r="P488" s="255"/>
      <c r="Q488" s="255"/>
      <c r="R488" s="255"/>
      <c r="S488" s="255"/>
      <c r="T488" s="256"/>
      <c r="AT488" s="257" t="s">
        <v>171</v>
      </c>
      <c r="AU488" s="257" t="s">
        <v>89</v>
      </c>
      <c r="AV488" s="12" t="s">
        <v>89</v>
      </c>
      <c r="AW488" s="12" t="s">
        <v>42</v>
      </c>
      <c r="AX488" s="12" t="s">
        <v>79</v>
      </c>
      <c r="AY488" s="257" t="s">
        <v>162</v>
      </c>
    </row>
    <row r="489" s="12" customFormat="1">
      <c r="B489" s="246"/>
      <c r="C489" s="247"/>
      <c r="D489" s="248" t="s">
        <v>171</v>
      </c>
      <c r="E489" s="249" t="s">
        <v>36</v>
      </c>
      <c r="F489" s="250" t="s">
        <v>36</v>
      </c>
      <c r="G489" s="247"/>
      <c r="H489" s="251">
        <v>0</v>
      </c>
      <c r="I489" s="252"/>
      <c r="J489" s="247"/>
      <c r="K489" s="247"/>
      <c r="L489" s="253"/>
      <c r="M489" s="254"/>
      <c r="N489" s="255"/>
      <c r="O489" s="255"/>
      <c r="P489" s="255"/>
      <c r="Q489" s="255"/>
      <c r="R489" s="255"/>
      <c r="S489" s="255"/>
      <c r="T489" s="256"/>
      <c r="AT489" s="257" t="s">
        <v>171</v>
      </c>
      <c r="AU489" s="257" t="s">
        <v>89</v>
      </c>
      <c r="AV489" s="12" t="s">
        <v>89</v>
      </c>
      <c r="AW489" s="12" t="s">
        <v>42</v>
      </c>
      <c r="AX489" s="12" t="s">
        <v>79</v>
      </c>
      <c r="AY489" s="257" t="s">
        <v>162</v>
      </c>
    </row>
    <row r="490" s="14" customFormat="1">
      <c r="B490" s="283"/>
      <c r="C490" s="284"/>
      <c r="D490" s="248" t="s">
        <v>171</v>
      </c>
      <c r="E490" s="285" t="s">
        <v>36</v>
      </c>
      <c r="F490" s="286" t="s">
        <v>679</v>
      </c>
      <c r="G490" s="284"/>
      <c r="H490" s="287">
        <v>30.760000000000002</v>
      </c>
      <c r="I490" s="288"/>
      <c r="J490" s="284"/>
      <c r="K490" s="284"/>
      <c r="L490" s="289"/>
      <c r="M490" s="290"/>
      <c r="N490" s="291"/>
      <c r="O490" s="291"/>
      <c r="P490" s="291"/>
      <c r="Q490" s="291"/>
      <c r="R490" s="291"/>
      <c r="S490" s="291"/>
      <c r="T490" s="292"/>
      <c r="AT490" s="293" t="s">
        <v>171</v>
      </c>
      <c r="AU490" s="293" t="s">
        <v>89</v>
      </c>
      <c r="AV490" s="14" t="s">
        <v>179</v>
      </c>
      <c r="AW490" s="14" t="s">
        <v>42</v>
      </c>
      <c r="AX490" s="14" t="s">
        <v>87</v>
      </c>
      <c r="AY490" s="293" t="s">
        <v>162</v>
      </c>
    </row>
    <row r="491" s="1" customFormat="1" ht="25.5" customHeight="1">
      <c r="B491" s="48"/>
      <c r="C491" s="235" t="s">
        <v>517</v>
      </c>
      <c r="D491" s="235" t="s">
        <v>165</v>
      </c>
      <c r="E491" s="236" t="s">
        <v>1881</v>
      </c>
      <c r="F491" s="237" t="s">
        <v>1882</v>
      </c>
      <c r="G491" s="238" t="s">
        <v>648</v>
      </c>
      <c r="H491" s="239">
        <v>6.4699999999999998</v>
      </c>
      <c r="I491" s="240"/>
      <c r="J491" s="239">
        <f>ROUND(I491*H491,1)</f>
        <v>0</v>
      </c>
      <c r="K491" s="237" t="s">
        <v>239</v>
      </c>
      <c r="L491" s="74"/>
      <c r="M491" s="241" t="s">
        <v>36</v>
      </c>
      <c r="N491" s="242" t="s">
        <v>50</v>
      </c>
      <c r="O491" s="49"/>
      <c r="P491" s="243">
        <f>O491*H491</f>
        <v>0</v>
      </c>
      <c r="Q491" s="243">
        <v>0</v>
      </c>
      <c r="R491" s="243">
        <f>Q491*H491</f>
        <v>0</v>
      </c>
      <c r="S491" s="243">
        <v>0</v>
      </c>
      <c r="T491" s="244">
        <f>S491*H491</f>
        <v>0</v>
      </c>
      <c r="AR491" s="25" t="s">
        <v>179</v>
      </c>
      <c r="AT491" s="25" t="s">
        <v>165</v>
      </c>
      <c r="AU491" s="25" t="s">
        <v>89</v>
      </c>
      <c r="AY491" s="25" t="s">
        <v>162</v>
      </c>
      <c r="BE491" s="245">
        <f>IF(N491="základní",J491,0)</f>
        <v>0</v>
      </c>
      <c r="BF491" s="245">
        <f>IF(N491="snížená",J491,0)</f>
        <v>0</v>
      </c>
      <c r="BG491" s="245">
        <f>IF(N491="zákl. přenesená",J491,0)</f>
        <v>0</v>
      </c>
      <c r="BH491" s="245">
        <f>IF(N491="sníž. přenesená",J491,0)</f>
        <v>0</v>
      </c>
      <c r="BI491" s="245">
        <f>IF(N491="nulová",J491,0)</f>
        <v>0</v>
      </c>
      <c r="BJ491" s="25" t="s">
        <v>87</v>
      </c>
      <c r="BK491" s="245">
        <f>ROUND(I491*H491,1)</f>
        <v>0</v>
      </c>
      <c r="BL491" s="25" t="s">
        <v>179</v>
      </c>
      <c r="BM491" s="25" t="s">
        <v>1883</v>
      </c>
    </row>
    <row r="492" s="13" customFormat="1">
      <c r="B492" s="261"/>
      <c r="C492" s="262"/>
      <c r="D492" s="248" t="s">
        <v>171</v>
      </c>
      <c r="E492" s="263" t="s">
        <v>36</v>
      </c>
      <c r="F492" s="264" t="s">
        <v>1620</v>
      </c>
      <c r="G492" s="262"/>
      <c r="H492" s="263" t="s">
        <v>36</v>
      </c>
      <c r="I492" s="265"/>
      <c r="J492" s="262"/>
      <c r="K492" s="262"/>
      <c r="L492" s="266"/>
      <c r="M492" s="267"/>
      <c r="N492" s="268"/>
      <c r="O492" s="268"/>
      <c r="P492" s="268"/>
      <c r="Q492" s="268"/>
      <c r="R492" s="268"/>
      <c r="S492" s="268"/>
      <c r="T492" s="269"/>
      <c r="AT492" s="270" t="s">
        <v>171</v>
      </c>
      <c r="AU492" s="270" t="s">
        <v>89</v>
      </c>
      <c r="AV492" s="13" t="s">
        <v>87</v>
      </c>
      <c r="AW492" s="13" t="s">
        <v>42</v>
      </c>
      <c r="AX492" s="13" t="s">
        <v>79</v>
      </c>
      <c r="AY492" s="270" t="s">
        <v>162</v>
      </c>
    </row>
    <row r="493" s="12" customFormat="1">
      <c r="B493" s="246"/>
      <c r="C493" s="247"/>
      <c r="D493" s="248" t="s">
        <v>171</v>
      </c>
      <c r="E493" s="249" t="s">
        <v>36</v>
      </c>
      <c r="F493" s="250" t="s">
        <v>1884</v>
      </c>
      <c r="G493" s="247"/>
      <c r="H493" s="251">
        <v>3.6899999999999999</v>
      </c>
      <c r="I493" s="252"/>
      <c r="J493" s="247"/>
      <c r="K493" s="247"/>
      <c r="L493" s="253"/>
      <c r="M493" s="254"/>
      <c r="N493" s="255"/>
      <c r="O493" s="255"/>
      <c r="P493" s="255"/>
      <c r="Q493" s="255"/>
      <c r="R493" s="255"/>
      <c r="S493" s="255"/>
      <c r="T493" s="256"/>
      <c r="AT493" s="257" t="s">
        <v>171</v>
      </c>
      <c r="AU493" s="257" t="s">
        <v>89</v>
      </c>
      <c r="AV493" s="12" t="s">
        <v>89</v>
      </c>
      <c r="AW493" s="12" t="s">
        <v>42</v>
      </c>
      <c r="AX493" s="12" t="s">
        <v>79</v>
      </c>
      <c r="AY493" s="257" t="s">
        <v>162</v>
      </c>
    </row>
    <row r="494" s="12" customFormat="1">
      <c r="B494" s="246"/>
      <c r="C494" s="247"/>
      <c r="D494" s="248" t="s">
        <v>171</v>
      </c>
      <c r="E494" s="249" t="s">
        <v>36</v>
      </c>
      <c r="F494" s="250" t="s">
        <v>1885</v>
      </c>
      <c r="G494" s="247"/>
      <c r="H494" s="251">
        <v>2.0499999999999998</v>
      </c>
      <c r="I494" s="252"/>
      <c r="J494" s="247"/>
      <c r="K494" s="247"/>
      <c r="L494" s="253"/>
      <c r="M494" s="254"/>
      <c r="N494" s="255"/>
      <c r="O494" s="255"/>
      <c r="P494" s="255"/>
      <c r="Q494" s="255"/>
      <c r="R494" s="255"/>
      <c r="S494" s="255"/>
      <c r="T494" s="256"/>
      <c r="AT494" s="257" t="s">
        <v>171</v>
      </c>
      <c r="AU494" s="257" t="s">
        <v>89</v>
      </c>
      <c r="AV494" s="12" t="s">
        <v>89</v>
      </c>
      <c r="AW494" s="12" t="s">
        <v>42</v>
      </c>
      <c r="AX494" s="12" t="s">
        <v>79</v>
      </c>
      <c r="AY494" s="257" t="s">
        <v>162</v>
      </c>
    </row>
    <row r="495" s="12" customFormat="1">
      <c r="B495" s="246"/>
      <c r="C495" s="247"/>
      <c r="D495" s="248" t="s">
        <v>171</v>
      </c>
      <c r="E495" s="249" t="s">
        <v>36</v>
      </c>
      <c r="F495" s="250" t="s">
        <v>1886</v>
      </c>
      <c r="G495" s="247"/>
      <c r="H495" s="251">
        <v>0.35999999999999999</v>
      </c>
      <c r="I495" s="252"/>
      <c r="J495" s="247"/>
      <c r="K495" s="247"/>
      <c r="L495" s="253"/>
      <c r="M495" s="254"/>
      <c r="N495" s="255"/>
      <c r="O495" s="255"/>
      <c r="P495" s="255"/>
      <c r="Q495" s="255"/>
      <c r="R495" s="255"/>
      <c r="S495" s="255"/>
      <c r="T495" s="256"/>
      <c r="AT495" s="257" t="s">
        <v>171</v>
      </c>
      <c r="AU495" s="257" t="s">
        <v>89</v>
      </c>
      <c r="AV495" s="12" t="s">
        <v>89</v>
      </c>
      <c r="AW495" s="12" t="s">
        <v>42</v>
      </c>
      <c r="AX495" s="12" t="s">
        <v>79</v>
      </c>
      <c r="AY495" s="257" t="s">
        <v>162</v>
      </c>
    </row>
    <row r="496" s="12" customFormat="1">
      <c r="B496" s="246"/>
      <c r="C496" s="247"/>
      <c r="D496" s="248" t="s">
        <v>171</v>
      </c>
      <c r="E496" s="249" t="s">
        <v>36</v>
      </c>
      <c r="F496" s="250" t="s">
        <v>1887</v>
      </c>
      <c r="G496" s="247"/>
      <c r="H496" s="251">
        <v>0.37</v>
      </c>
      <c r="I496" s="252"/>
      <c r="J496" s="247"/>
      <c r="K496" s="247"/>
      <c r="L496" s="253"/>
      <c r="M496" s="254"/>
      <c r="N496" s="255"/>
      <c r="O496" s="255"/>
      <c r="P496" s="255"/>
      <c r="Q496" s="255"/>
      <c r="R496" s="255"/>
      <c r="S496" s="255"/>
      <c r="T496" s="256"/>
      <c r="AT496" s="257" t="s">
        <v>171</v>
      </c>
      <c r="AU496" s="257" t="s">
        <v>89</v>
      </c>
      <c r="AV496" s="12" t="s">
        <v>89</v>
      </c>
      <c r="AW496" s="12" t="s">
        <v>42</v>
      </c>
      <c r="AX496" s="12" t="s">
        <v>79</v>
      </c>
      <c r="AY496" s="257" t="s">
        <v>162</v>
      </c>
    </row>
    <row r="497" s="14" customFormat="1">
      <c r="B497" s="283"/>
      <c r="C497" s="284"/>
      <c r="D497" s="248" t="s">
        <v>171</v>
      </c>
      <c r="E497" s="285" t="s">
        <v>36</v>
      </c>
      <c r="F497" s="286" t="s">
        <v>679</v>
      </c>
      <c r="G497" s="284"/>
      <c r="H497" s="287">
        <v>6.4699999999999998</v>
      </c>
      <c r="I497" s="288"/>
      <c r="J497" s="284"/>
      <c r="K497" s="284"/>
      <c r="L497" s="289"/>
      <c r="M497" s="290"/>
      <c r="N497" s="291"/>
      <c r="O497" s="291"/>
      <c r="P497" s="291"/>
      <c r="Q497" s="291"/>
      <c r="R497" s="291"/>
      <c r="S497" s="291"/>
      <c r="T497" s="292"/>
      <c r="AT497" s="293" t="s">
        <v>171</v>
      </c>
      <c r="AU497" s="293" t="s">
        <v>89</v>
      </c>
      <c r="AV497" s="14" t="s">
        <v>179</v>
      </c>
      <c r="AW497" s="14" t="s">
        <v>42</v>
      </c>
      <c r="AX497" s="14" t="s">
        <v>87</v>
      </c>
      <c r="AY497" s="293" t="s">
        <v>162</v>
      </c>
    </row>
    <row r="498" s="1" customFormat="1" ht="25.5" customHeight="1">
      <c r="B498" s="48"/>
      <c r="C498" s="235" t="s">
        <v>521</v>
      </c>
      <c r="D498" s="235" t="s">
        <v>165</v>
      </c>
      <c r="E498" s="236" t="s">
        <v>1888</v>
      </c>
      <c r="F498" s="237" t="s">
        <v>1889</v>
      </c>
      <c r="G498" s="238" t="s">
        <v>247</v>
      </c>
      <c r="H498" s="239">
        <v>15.82</v>
      </c>
      <c r="I498" s="240"/>
      <c r="J498" s="239">
        <f>ROUND(I498*H498,1)</f>
        <v>0</v>
      </c>
      <c r="K498" s="237" t="s">
        <v>239</v>
      </c>
      <c r="L498" s="74"/>
      <c r="M498" s="241" t="s">
        <v>36</v>
      </c>
      <c r="N498" s="242" t="s">
        <v>50</v>
      </c>
      <c r="O498" s="49"/>
      <c r="P498" s="243">
        <f>O498*H498</f>
        <v>0</v>
      </c>
      <c r="Q498" s="243">
        <v>0</v>
      </c>
      <c r="R498" s="243">
        <f>Q498*H498</f>
        <v>0</v>
      </c>
      <c r="S498" s="243">
        <v>0</v>
      </c>
      <c r="T498" s="244">
        <f>S498*H498</f>
        <v>0</v>
      </c>
      <c r="AR498" s="25" t="s">
        <v>179</v>
      </c>
      <c r="AT498" s="25" t="s">
        <v>165</v>
      </c>
      <c r="AU498" s="25" t="s">
        <v>89</v>
      </c>
      <c r="AY498" s="25" t="s">
        <v>162</v>
      </c>
      <c r="BE498" s="245">
        <f>IF(N498="základní",J498,0)</f>
        <v>0</v>
      </c>
      <c r="BF498" s="245">
        <f>IF(N498="snížená",J498,0)</f>
        <v>0</v>
      </c>
      <c r="BG498" s="245">
        <f>IF(N498="zákl. přenesená",J498,0)</f>
        <v>0</v>
      </c>
      <c r="BH498" s="245">
        <f>IF(N498="sníž. přenesená",J498,0)</f>
        <v>0</v>
      </c>
      <c r="BI498" s="245">
        <f>IF(N498="nulová",J498,0)</f>
        <v>0</v>
      </c>
      <c r="BJ498" s="25" t="s">
        <v>87</v>
      </c>
      <c r="BK498" s="245">
        <f>ROUND(I498*H498,1)</f>
        <v>0</v>
      </c>
      <c r="BL498" s="25" t="s">
        <v>179</v>
      </c>
      <c r="BM498" s="25" t="s">
        <v>1890</v>
      </c>
    </row>
    <row r="499" s="13" customFormat="1">
      <c r="B499" s="261"/>
      <c r="C499" s="262"/>
      <c r="D499" s="248" t="s">
        <v>171</v>
      </c>
      <c r="E499" s="263" t="s">
        <v>36</v>
      </c>
      <c r="F499" s="264" t="s">
        <v>1620</v>
      </c>
      <c r="G499" s="262"/>
      <c r="H499" s="263" t="s">
        <v>36</v>
      </c>
      <c r="I499" s="265"/>
      <c r="J499" s="262"/>
      <c r="K499" s="262"/>
      <c r="L499" s="266"/>
      <c r="M499" s="267"/>
      <c r="N499" s="268"/>
      <c r="O499" s="268"/>
      <c r="P499" s="268"/>
      <c r="Q499" s="268"/>
      <c r="R499" s="268"/>
      <c r="S499" s="268"/>
      <c r="T499" s="269"/>
      <c r="AT499" s="270" t="s">
        <v>171</v>
      </c>
      <c r="AU499" s="270" t="s">
        <v>89</v>
      </c>
      <c r="AV499" s="13" t="s">
        <v>87</v>
      </c>
      <c r="AW499" s="13" t="s">
        <v>42</v>
      </c>
      <c r="AX499" s="13" t="s">
        <v>79</v>
      </c>
      <c r="AY499" s="270" t="s">
        <v>162</v>
      </c>
    </row>
    <row r="500" s="12" customFormat="1">
      <c r="B500" s="246"/>
      <c r="C500" s="247"/>
      <c r="D500" s="248" t="s">
        <v>171</v>
      </c>
      <c r="E500" s="249" t="s">
        <v>36</v>
      </c>
      <c r="F500" s="250" t="s">
        <v>1891</v>
      </c>
      <c r="G500" s="247"/>
      <c r="H500" s="251">
        <v>5.9000000000000004</v>
      </c>
      <c r="I500" s="252"/>
      <c r="J500" s="247"/>
      <c r="K500" s="247"/>
      <c r="L500" s="253"/>
      <c r="M500" s="254"/>
      <c r="N500" s="255"/>
      <c r="O500" s="255"/>
      <c r="P500" s="255"/>
      <c r="Q500" s="255"/>
      <c r="R500" s="255"/>
      <c r="S500" s="255"/>
      <c r="T500" s="256"/>
      <c r="AT500" s="257" t="s">
        <v>171</v>
      </c>
      <c r="AU500" s="257" t="s">
        <v>89</v>
      </c>
      <c r="AV500" s="12" t="s">
        <v>89</v>
      </c>
      <c r="AW500" s="12" t="s">
        <v>42</v>
      </c>
      <c r="AX500" s="12" t="s">
        <v>79</v>
      </c>
      <c r="AY500" s="257" t="s">
        <v>162</v>
      </c>
    </row>
    <row r="501" s="12" customFormat="1">
      <c r="B501" s="246"/>
      <c r="C501" s="247"/>
      <c r="D501" s="248" t="s">
        <v>171</v>
      </c>
      <c r="E501" s="249" t="s">
        <v>36</v>
      </c>
      <c r="F501" s="250" t="s">
        <v>1892</v>
      </c>
      <c r="G501" s="247"/>
      <c r="H501" s="251">
        <v>5.0999999999999996</v>
      </c>
      <c r="I501" s="252"/>
      <c r="J501" s="247"/>
      <c r="K501" s="247"/>
      <c r="L501" s="253"/>
      <c r="M501" s="254"/>
      <c r="N501" s="255"/>
      <c r="O501" s="255"/>
      <c r="P501" s="255"/>
      <c r="Q501" s="255"/>
      <c r="R501" s="255"/>
      <c r="S501" s="255"/>
      <c r="T501" s="256"/>
      <c r="AT501" s="257" t="s">
        <v>171</v>
      </c>
      <c r="AU501" s="257" t="s">
        <v>89</v>
      </c>
      <c r="AV501" s="12" t="s">
        <v>89</v>
      </c>
      <c r="AW501" s="12" t="s">
        <v>42</v>
      </c>
      <c r="AX501" s="12" t="s">
        <v>79</v>
      </c>
      <c r="AY501" s="257" t="s">
        <v>162</v>
      </c>
    </row>
    <row r="502" s="12" customFormat="1">
      <c r="B502" s="246"/>
      <c r="C502" s="247"/>
      <c r="D502" s="248" t="s">
        <v>171</v>
      </c>
      <c r="E502" s="249" t="s">
        <v>36</v>
      </c>
      <c r="F502" s="250" t="s">
        <v>1893</v>
      </c>
      <c r="G502" s="247"/>
      <c r="H502" s="251">
        <v>2.3999999999999999</v>
      </c>
      <c r="I502" s="252"/>
      <c r="J502" s="247"/>
      <c r="K502" s="247"/>
      <c r="L502" s="253"/>
      <c r="M502" s="254"/>
      <c r="N502" s="255"/>
      <c r="O502" s="255"/>
      <c r="P502" s="255"/>
      <c r="Q502" s="255"/>
      <c r="R502" s="255"/>
      <c r="S502" s="255"/>
      <c r="T502" s="256"/>
      <c r="AT502" s="257" t="s">
        <v>171</v>
      </c>
      <c r="AU502" s="257" t="s">
        <v>89</v>
      </c>
      <c r="AV502" s="12" t="s">
        <v>89</v>
      </c>
      <c r="AW502" s="12" t="s">
        <v>42</v>
      </c>
      <c r="AX502" s="12" t="s">
        <v>79</v>
      </c>
      <c r="AY502" s="257" t="s">
        <v>162</v>
      </c>
    </row>
    <row r="503" s="12" customFormat="1">
      <c r="B503" s="246"/>
      <c r="C503" s="247"/>
      <c r="D503" s="248" t="s">
        <v>171</v>
      </c>
      <c r="E503" s="249" t="s">
        <v>36</v>
      </c>
      <c r="F503" s="250" t="s">
        <v>1894</v>
      </c>
      <c r="G503" s="247"/>
      <c r="H503" s="251">
        <v>2.4199999999999999</v>
      </c>
      <c r="I503" s="252"/>
      <c r="J503" s="247"/>
      <c r="K503" s="247"/>
      <c r="L503" s="253"/>
      <c r="M503" s="254"/>
      <c r="N503" s="255"/>
      <c r="O503" s="255"/>
      <c r="P503" s="255"/>
      <c r="Q503" s="255"/>
      <c r="R503" s="255"/>
      <c r="S503" s="255"/>
      <c r="T503" s="256"/>
      <c r="AT503" s="257" t="s">
        <v>171</v>
      </c>
      <c r="AU503" s="257" t="s">
        <v>89</v>
      </c>
      <c r="AV503" s="12" t="s">
        <v>89</v>
      </c>
      <c r="AW503" s="12" t="s">
        <v>42</v>
      </c>
      <c r="AX503" s="12" t="s">
        <v>79</v>
      </c>
      <c r="AY503" s="257" t="s">
        <v>162</v>
      </c>
    </row>
    <row r="504" s="14" customFormat="1">
      <c r="B504" s="283"/>
      <c r="C504" s="284"/>
      <c r="D504" s="248" t="s">
        <v>171</v>
      </c>
      <c r="E504" s="285" t="s">
        <v>36</v>
      </c>
      <c r="F504" s="286" t="s">
        <v>679</v>
      </c>
      <c r="G504" s="284"/>
      <c r="H504" s="287">
        <v>15.82</v>
      </c>
      <c r="I504" s="288"/>
      <c r="J504" s="284"/>
      <c r="K504" s="284"/>
      <c r="L504" s="289"/>
      <c r="M504" s="290"/>
      <c r="N504" s="291"/>
      <c r="O504" s="291"/>
      <c r="P504" s="291"/>
      <c r="Q504" s="291"/>
      <c r="R504" s="291"/>
      <c r="S504" s="291"/>
      <c r="T504" s="292"/>
      <c r="AT504" s="293" t="s">
        <v>171</v>
      </c>
      <c r="AU504" s="293" t="s">
        <v>89</v>
      </c>
      <c r="AV504" s="14" t="s">
        <v>179</v>
      </c>
      <c r="AW504" s="14" t="s">
        <v>42</v>
      </c>
      <c r="AX504" s="14" t="s">
        <v>87</v>
      </c>
      <c r="AY504" s="293" t="s">
        <v>162</v>
      </c>
    </row>
    <row r="505" s="1" customFormat="1" ht="25.5" customHeight="1">
      <c r="B505" s="48"/>
      <c r="C505" s="235" t="s">
        <v>523</v>
      </c>
      <c r="D505" s="235" t="s">
        <v>165</v>
      </c>
      <c r="E505" s="236" t="s">
        <v>1895</v>
      </c>
      <c r="F505" s="237" t="s">
        <v>1896</v>
      </c>
      <c r="G505" s="238" t="s">
        <v>648</v>
      </c>
      <c r="H505" s="239">
        <v>34.979999999999997</v>
      </c>
      <c r="I505" s="240"/>
      <c r="J505" s="239">
        <f>ROUND(I505*H505,1)</f>
        <v>0</v>
      </c>
      <c r="K505" s="237" t="s">
        <v>239</v>
      </c>
      <c r="L505" s="74"/>
      <c r="M505" s="241" t="s">
        <v>36</v>
      </c>
      <c r="N505" s="242" t="s">
        <v>50</v>
      </c>
      <c r="O505" s="49"/>
      <c r="P505" s="243">
        <f>O505*H505</f>
        <v>0</v>
      </c>
      <c r="Q505" s="243">
        <v>0</v>
      </c>
      <c r="R505" s="243">
        <f>Q505*H505</f>
        <v>0</v>
      </c>
      <c r="S505" s="243">
        <v>0</v>
      </c>
      <c r="T505" s="244">
        <f>S505*H505</f>
        <v>0</v>
      </c>
      <c r="AR505" s="25" t="s">
        <v>179</v>
      </c>
      <c r="AT505" s="25" t="s">
        <v>165</v>
      </c>
      <c r="AU505" s="25" t="s">
        <v>89</v>
      </c>
      <c r="AY505" s="25" t="s">
        <v>162</v>
      </c>
      <c r="BE505" s="245">
        <f>IF(N505="základní",J505,0)</f>
        <v>0</v>
      </c>
      <c r="BF505" s="245">
        <f>IF(N505="snížená",J505,0)</f>
        <v>0</v>
      </c>
      <c r="BG505" s="245">
        <f>IF(N505="zákl. přenesená",J505,0)</f>
        <v>0</v>
      </c>
      <c r="BH505" s="245">
        <f>IF(N505="sníž. přenesená",J505,0)</f>
        <v>0</v>
      </c>
      <c r="BI505" s="245">
        <f>IF(N505="nulová",J505,0)</f>
        <v>0</v>
      </c>
      <c r="BJ505" s="25" t="s">
        <v>87</v>
      </c>
      <c r="BK505" s="245">
        <f>ROUND(I505*H505,1)</f>
        <v>0</v>
      </c>
      <c r="BL505" s="25" t="s">
        <v>179</v>
      </c>
      <c r="BM505" s="25" t="s">
        <v>1897</v>
      </c>
    </row>
    <row r="506" s="13" customFormat="1">
      <c r="B506" s="261"/>
      <c r="C506" s="262"/>
      <c r="D506" s="248" t="s">
        <v>171</v>
      </c>
      <c r="E506" s="263" t="s">
        <v>36</v>
      </c>
      <c r="F506" s="264" t="s">
        <v>1620</v>
      </c>
      <c r="G506" s="262"/>
      <c r="H506" s="263" t="s">
        <v>36</v>
      </c>
      <c r="I506" s="265"/>
      <c r="J506" s="262"/>
      <c r="K506" s="262"/>
      <c r="L506" s="266"/>
      <c r="M506" s="267"/>
      <c r="N506" s="268"/>
      <c r="O506" s="268"/>
      <c r="P506" s="268"/>
      <c r="Q506" s="268"/>
      <c r="R506" s="268"/>
      <c r="S506" s="268"/>
      <c r="T506" s="269"/>
      <c r="AT506" s="270" t="s">
        <v>171</v>
      </c>
      <c r="AU506" s="270" t="s">
        <v>89</v>
      </c>
      <c r="AV506" s="13" t="s">
        <v>87</v>
      </c>
      <c r="AW506" s="13" t="s">
        <v>42</v>
      </c>
      <c r="AX506" s="13" t="s">
        <v>79</v>
      </c>
      <c r="AY506" s="270" t="s">
        <v>162</v>
      </c>
    </row>
    <row r="507" s="12" customFormat="1">
      <c r="B507" s="246"/>
      <c r="C507" s="247"/>
      <c r="D507" s="248" t="s">
        <v>171</v>
      </c>
      <c r="E507" s="249" t="s">
        <v>36</v>
      </c>
      <c r="F507" s="250" t="s">
        <v>1856</v>
      </c>
      <c r="G507" s="247"/>
      <c r="H507" s="251">
        <v>23.399999999999999</v>
      </c>
      <c r="I507" s="252"/>
      <c r="J507" s="247"/>
      <c r="K507" s="247"/>
      <c r="L507" s="253"/>
      <c r="M507" s="254"/>
      <c r="N507" s="255"/>
      <c r="O507" s="255"/>
      <c r="P507" s="255"/>
      <c r="Q507" s="255"/>
      <c r="R507" s="255"/>
      <c r="S507" s="255"/>
      <c r="T507" s="256"/>
      <c r="AT507" s="257" t="s">
        <v>171</v>
      </c>
      <c r="AU507" s="257" t="s">
        <v>89</v>
      </c>
      <c r="AV507" s="12" t="s">
        <v>89</v>
      </c>
      <c r="AW507" s="12" t="s">
        <v>42</v>
      </c>
      <c r="AX507" s="12" t="s">
        <v>79</v>
      </c>
      <c r="AY507" s="257" t="s">
        <v>162</v>
      </c>
    </row>
    <row r="508" s="12" customFormat="1">
      <c r="B508" s="246"/>
      <c r="C508" s="247"/>
      <c r="D508" s="248" t="s">
        <v>171</v>
      </c>
      <c r="E508" s="249" t="s">
        <v>36</v>
      </c>
      <c r="F508" s="250" t="s">
        <v>1857</v>
      </c>
      <c r="G508" s="247"/>
      <c r="H508" s="251">
        <v>15.029999999999999</v>
      </c>
      <c r="I508" s="252"/>
      <c r="J508" s="247"/>
      <c r="K508" s="247"/>
      <c r="L508" s="253"/>
      <c r="M508" s="254"/>
      <c r="N508" s="255"/>
      <c r="O508" s="255"/>
      <c r="P508" s="255"/>
      <c r="Q508" s="255"/>
      <c r="R508" s="255"/>
      <c r="S508" s="255"/>
      <c r="T508" s="256"/>
      <c r="AT508" s="257" t="s">
        <v>171</v>
      </c>
      <c r="AU508" s="257" t="s">
        <v>89</v>
      </c>
      <c r="AV508" s="12" t="s">
        <v>89</v>
      </c>
      <c r="AW508" s="12" t="s">
        <v>42</v>
      </c>
      <c r="AX508" s="12" t="s">
        <v>79</v>
      </c>
      <c r="AY508" s="257" t="s">
        <v>162</v>
      </c>
    </row>
    <row r="509" s="12" customFormat="1">
      <c r="B509" s="246"/>
      <c r="C509" s="247"/>
      <c r="D509" s="248" t="s">
        <v>171</v>
      </c>
      <c r="E509" s="249" t="s">
        <v>36</v>
      </c>
      <c r="F509" s="250" t="s">
        <v>1860</v>
      </c>
      <c r="G509" s="247"/>
      <c r="H509" s="251">
        <v>-0.37</v>
      </c>
      <c r="I509" s="252"/>
      <c r="J509" s="247"/>
      <c r="K509" s="247"/>
      <c r="L509" s="253"/>
      <c r="M509" s="254"/>
      <c r="N509" s="255"/>
      <c r="O509" s="255"/>
      <c r="P509" s="255"/>
      <c r="Q509" s="255"/>
      <c r="R509" s="255"/>
      <c r="S509" s="255"/>
      <c r="T509" s="256"/>
      <c r="AT509" s="257" t="s">
        <v>171</v>
      </c>
      <c r="AU509" s="257" t="s">
        <v>89</v>
      </c>
      <c r="AV509" s="12" t="s">
        <v>89</v>
      </c>
      <c r="AW509" s="12" t="s">
        <v>42</v>
      </c>
      <c r="AX509" s="12" t="s">
        <v>79</v>
      </c>
      <c r="AY509" s="257" t="s">
        <v>162</v>
      </c>
    </row>
    <row r="510" s="12" customFormat="1">
      <c r="B510" s="246"/>
      <c r="C510" s="247"/>
      <c r="D510" s="248" t="s">
        <v>171</v>
      </c>
      <c r="E510" s="249" t="s">
        <v>36</v>
      </c>
      <c r="F510" s="250" t="s">
        <v>1810</v>
      </c>
      <c r="G510" s="247"/>
      <c r="H510" s="251">
        <v>-1.44</v>
      </c>
      <c r="I510" s="252"/>
      <c r="J510" s="247"/>
      <c r="K510" s="247"/>
      <c r="L510" s="253"/>
      <c r="M510" s="254"/>
      <c r="N510" s="255"/>
      <c r="O510" s="255"/>
      <c r="P510" s="255"/>
      <c r="Q510" s="255"/>
      <c r="R510" s="255"/>
      <c r="S510" s="255"/>
      <c r="T510" s="256"/>
      <c r="AT510" s="257" t="s">
        <v>171</v>
      </c>
      <c r="AU510" s="257" t="s">
        <v>89</v>
      </c>
      <c r="AV510" s="12" t="s">
        <v>89</v>
      </c>
      <c r="AW510" s="12" t="s">
        <v>42</v>
      </c>
      <c r="AX510" s="12" t="s">
        <v>79</v>
      </c>
      <c r="AY510" s="257" t="s">
        <v>162</v>
      </c>
    </row>
    <row r="511" s="12" customFormat="1">
      <c r="B511" s="246"/>
      <c r="C511" s="247"/>
      <c r="D511" s="248" t="s">
        <v>171</v>
      </c>
      <c r="E511" s="249" t="s">
        <v>36</v>
      </c>
      <c r="F511" s="250" t="s">
        <v>1861</v>
      </c>
      <c r="G511" s="247"/>
      <c r="H511" s="251">
        <v>-1.6399999999999999</v>
      </c>
      <c r="I511" s="252"/>
      <c r="J511" s="247"/>
      <c r="K511" s="247"/>
      <c r="L511" s="253"/>
      <c r="M511" s="254"/>
      <c r="N511" s="255"/>
      <c r="O511" s="255"/>
      <c r="P511" s="255"/>
      <c r="Q511" s="255"/>
      <c r="R511" s="255"/>
      <c r="S511" s="255"/>
      <c r="T511" s="256"/>
      <c r="AT511" s="257" t="s">
        <v>171</v>
      </c>
      <c r="AU511" s="257" t="s">
        <v>89</v>
      </c>
      <c r="AV511" s="12" t="s">
        <v>89</v>
      </c>
      <c r="AW511" s="12" t="s">
        <v>42</v>
      </c>
      <c r="AX511" s="12" t="s">
        <v>79</v>
      </c>
      <c r="AY511" s="257" t="s">
        <v>162</v>
      </c>
    </row>
    <row r="512" s="14" customFormat="1">
      <c r="B512" s="283"/>
      <c r="C512" s="284"/>
      <c r="D512" s="248" t="s">
        <v>171</v>
      </c>
      <c r="E512" s="285" t="s">
        <v>36</v>
      </c>
      <c r="F512" s="286" t="s">
        <v>679</v>
      </c>
      <c r="G512" s="284"/>
      <c r="H512" s="287">
        <v>34.979999999999997</v>
      </c>
      <c r="I512" s="288"/>
      <c r="J512" s="284"/>
      <c r="K512" s="284"/>
      <c r="L512" s="289"/>
      <c r="M512" s="290"/>
      <c r="N512" s="291"/>
      <c r="O512" s="291"/>
      <c r="P512" s="291"/>
      <c r="Q512" s="291"/>
      <c r="R512" s="291"/>
      <c r="S512" s="291"/>
      <c r="T512" s="292"/>
      <c r="AT512" s="293" t="s">
        <v>171</v>
      </c>
      <c r="AU512" s="293" t="s">
        <v>89</v>
      </c>
      <c r="AV512" s="14" t="s">
        <v>179</v>
      </c>
      <c r="AW512" s="14" t="s">
        <v>42</v>
      </c>
      <c r="AX512" s="14" t="s">
        <v>87</v>
      </c>
      <c r="AY512" s="293" t="s">
        <v>162</v>
      </c>
    </row>
    <row r="513" s="1" customFormat="1" ht="25.5" customHeight="1">
      <c r="B513" s="48"/>
      <c r="C513" s="235" t="s">
        <v>527</v>
      </c>
      <c r="D513" s="235" t="s">
        <v>165</v>
      </c>
      <c r="E513" s="236" t="s">
        <v>1898</v>
      </c>
      <c r="F513" s="237" t="s">
        <v>1899</v>
      </c>
      <c r="G513" s="238" t="s">
        <v>648</v>
      </c>
      <c r="H513" s="239">
        <v>83.900000000000006</v>
      </c>
      <c r="I513" s="240"/>
      <c r="J513" s="239">
        <f>ROUND(I513*H513,1)</f>
        <v>0</v>
      </c>
      <c r="K513" s="237" t="s">
        <v>239</v>
      </c>
      <c r="L513" s="74"/>
      <c r="M513" s="241" t="s">
        <v>36</v>
      </c>
      <c r="N513" s="242" t="s">
        <v>50</v>
      </c>
      <c r="O513" s="49"/>
      <c r="P513" s="243">
        <f>O513*H513</f>
        <v>0</v>
      </c>
      <c r="Q513" s="243">
        <v>0.0073499999999999998</v>
      </c>
      <c r="R513" s="243">
        <f>Q513*H513</f>
        <v>0.61666500000000002</v>
      </c>
      <c r="S513" s="243">
        <v>0</v>
      </c>
      <c r="T513" s="244">
        <f>S513*H513</f>
        <v>0</v>
      </c>
      <c r="AR513" s="25" t="s">
        <v>179</v>
      </c>
      <c r="AT513" s="25" t="s">
        <v>165</v>
      </c>
      <c r="AU513" s="25" t="s">
        <v>89</v>
      </c>
      <c r="AY513" s="25" t="s">
        <v>162</v>
      </c>
      <c r="BE513" s="245">
        <f>IF(N513="základní",J513,0)</f>
        <v>0</v>
      </c>
      <c r="BF513" s="245">
        <f>IF(N513="snížená",J513,0)</f>
        <v>0</v>
      </c>
      <c r="BG513" s="245">
        <f>IF(N513="zákl. přenesená",J513,0)</f>
        <v>0</v>
      </c>
      <c r="BH513" s="245">
        <f>IF(N513="sníž. přenesená",J513,0)</f>
        <v>0</v>
      </c>
      <c r="BI513" s="245">
        <f>IF(N513="nulová",J513,0)</f>
        <v>0</v>
      </c>
      <c r="BJ513" s="25" t="s">
        <v>87</v>
      </c>
      <c r="BK513" s="245">
        <f>ROUND(I513*H513,1)</f>
        <v>0</v>
      </c>
      <c r="BL513" s="25" t="s">
        <v>179</v>
      </c>
      <c r="BM513" s="25" t="s">
        <v>1900</v>
      </c>
    </row>
    <row r="514" s="13" customFormat="1">
      <c r="B514" s="261"/>
      <c r="C514" s="262"/>
      <c r="D514" s="248" t="s">
        <v>171</v>
      </c>
      <c r="E514" s="263" t="s">
        <v>36</v>
      </c>
      <c r="F514" s="264" t="s">
        <v>1620</v>
      </c>
      <c r="G514" s="262"/>
      <c r="H514" s="263" t="s">
        <v>36</v>
      </c>
      <c r="I514" s="265"/>
      <c r="J514" s="262"/>
      <c r="K514" s="262"/>
      <c r="L514" s="266"/>
      <c r="M514" s="267"/>
      <c r="N514" s="268"/>
      <c r="O514" s="268"/>
      <c r="P514" s="268"/>
      <c r="Q514" s="268"/>
      <c r="R514" s="268"/>
      <c r="S514" s="268"/>
      <c r="T514" s="269"/>
      <c r="AT514" s="270" t="s">
        <v>171</v>
      </c>
      <c r="AU514" s="270" t="s">
        <v>89</v>
      </c>
      <c r="AV514" s="13" t="s">
        <v>87</v>
      </c>
      <c r="AW514" s="13" t="s">
        <v>42</v>
      </c>
      <c r="AX514" s="13" t="s">
        <v>79</v>
      </c>
      <c r="AY514" s="270" t="s">
        <v>162</v>
      </c>
    </row>
    <row r="515" s="12" customFormat="1">
      <c r="B515" s="246"/>
      <c r="C515" s="247"/>
      <c r="D515" s="248" t="s">
        <v>171</v>
      </c>
      <c r="E515" s="249" t="s">
        <v>36</v>
      </c>
      <c r="F515" s="250" t="s">
        <v>1901</v>
      </c>
      <c r="G515" s="247"/>
      <c r="H515" s="251">
        <v>56.399999999999999</v>
      </c>
      <c r="I515" s="252"/>
      <c r="J515" s="247"/>
      <c r="K515" s="247"/>
      <c r="L515" s="253"/>
      <c r="M515" s="254"/>
      <c r="N515" s="255"/>
      <c r="O515" s="255"/>
      <c r="P515" s="255"/>
      <c r="Q515" s="255"/>
      <c r="R515" s="255"/>
      <c r="S515" s="255"/>
      <c r="T515" s="256"/>
      <c r="AT515" s="257" t="s">
        <v>171</v>
      </c>
      <c r="AU515" s="257" t="s">
        <v>89</v>
      </c>
      <c r="AV515" s="12" t="s">
        <v>89</v>
      </c>
      <c r="AW515" s="12" t="s">
        <v>42</v>
      </c>
      <c r="AX515" s="12" t="s">
        <v>79</v>
      </c>
      <c r="AY515" s="257" t="s">
        <v>162</v>
      </c>
    </row>
    <row r="516" s="12" customFormat="1">
      <c r="B516" s="246"/>
      <c r="C516" s="247"/>
      <c r="D516" s="248" t="s">
        <v>171</v>
      </c>
      <c r="E516" s="249" t="s">
        <v>36</v>
      </c>
      <c r="F516" s="250" t="s">
        <v>1902</v>
      </c>
      <c r="G516" s="247"/>
      <c r="H516" s="251">
        <v>24.600000000000001</v>
      </c>
      <c r="I516" s="252"/>
      <c r="J516" s="247"/>
      <c r="K516" s="247"/>
      <c r="L516" s="253"/>
      <c r="M516" s="254"/>
      <c r="N516" s="255"/>
      <c r="O516" s="255"/>
      <c r="P516" s="255"/>
      <c r="Q516" s="255"/>
      <c r="R516" s="255"/>
      <c r="S516" s="255"/>
      <c r="T516" s="256"/>
      <c r="AT516" s="257" t="s">
        <v>171</v>
      </c>
      <c r="AU516" s="257" t="s">
        <v>89</v>
      </c>
      <c r="AV516" s="12" t="s">
        <v>89</v>
      </c>
      <c r="AW516" s="12" t="s">
        <v>42</v>
      </c>
      <c r="AX516" s="12" t="s">
        <v>79</v>
      </c>
      <c r="AY516" s="257" t="s">
        <v>162</v>
      </c>
    </row>
    <row r="517" s="12" customFormat="1">
      <c r="B517" s="246"/>
      <c r="C517" s="247"/>
      <c r="D517" s="248" t="s">
        <v>171</v>
      </c>
      <c r="E517" s="249" t="s">
        <v>36</v>
      </c>
      <c r="F517" s="250" t="s">
        <v>1903</v>
      </c>
      <c r="G517" s="247"/>
      <c r="H517" s="251">
        <v>7.79</v>
      </c>
      <c r="I517" s="252"/>
      <c r="J517" s="247"/>
      <c r="K517" s="247"/>
      <c r="L517" s="253"/>
      <c r="M517" s="254"/>
      <c r="N517" s="255"/>
      <c r="O517" s="255"/>
      <c r="P517" s="255"/>
      <c r="Q517" s="255"/>
      <c r="R517" s="255"/>
      <c r="S517" s="255"/>
      <c r="T517" s="256"/>
      <c r="AT517" s="257" t="s">
        <v>171</v>
      </c>
      <c r="AU517" s="257" t="s">
        <v>89</v>
      </c>
      <c r="AV517" s="12" t="s">
        <v>89</v>
      </c>
      <c r="AW517" s="12" t="s">
        <v>42</v>
      </c>
      <c r="AX517" s="12" t="s">
        <v>79</v>
      </c>
      <c r="AY517" s="257" t="s">
        <v>162</v>
      </c>
    </row>
    <row r="518" s="13" customFormat="1">
      <c r="B518" s="261"/>
      <c r="C518" s="262"/>
      <c r="D518" s="248" t="s">
        <v>171</v>
      </c>
      <c r="E518" s="263" t="s">
        <v>36</v>
      </c>
      <c r="F518" s="264" t="s">
        <v>1904</v>
      </c>
      <c r="G518" s="262"/>
      <c r="H518" s="263" t="s">
        <v>36</v>
      </c>
      <c r="I518" s="265"/>
      <c r="J518" s="262"/>
      <c r="K518" s="262"/>
      <c r="L518" s="266"/>
      <c r="M518" s="267"/>
      <c r="N518" s="268"/>
      <c r="O518" s="268"/>
      <c r="P518" s="268"/>
      <c r="Q518" s="268"/>
      <c r="R518" s="268"/>
      <c r="S518" s="268"/>
      <c r="T518" s="269"/>
      <c r="AT518" s="270" t="s">
        <v>171</v>
      </c>
      <c r="AU518" s="270" t="s">
        <v>89</v>
      </c>
      <c r="AV518" s="13" t="s">
        <v>87</v>
      </c>
      <c r="AW518" s="13" t="s">
        <v>42</v>
      </c>
      <c r="AX518" s="13" t="s">
        <v>79</v>
      </c>
      <c r="AY518" s="270" t="s">
        <v>162</v>
      </c>
    </row>
    <row r="519" s="12" customFormat="1">
      <c r="B519" s="246"/>
      <c r="C519" s="247"/>
      <c r="D519" s="248" t="s">
        <v>171</v>
      </c>
      <c r="E519" s="249" t="s">
        <v>36</v>
      </c>
      <c r="F519" s="250" t="s">
        <v>1905</v>
      </c>
      <c r="G519" s="247"/>
      <c r="H519" s="251">
        <v>0.58999999999999997</v>
      </c>
      <c r="I519" s="252"/>
      <c r="J519" s="247"/>
      <c r="K519" s="247"/>
      <c r="L519" s="253"/>
      <c r="M519" s="254"/>
      <c r="N519" s="255"/>
      <c r="O519" s="255"/>
      <c r="P519" s="255"/>
      <c r="Q519" s="255"/>
      <c r="R519" s="255"/>
      <c r="S519" s="255"/>
      <c r="T519" s="256"/>
      <c r="AT519" s="257" t="s">
        <v>171</v>
      </c>
      <c r="AU519" s="257" t="s">
        <v>89</v>
      </c>
      <c r="AV519" s="12" t="s">
        <v>89</v>
      </c>
      <c r="AW519" s="12" t="s">
        <v>42</v>
      </c>
      <c r="AX519" s="12" t="s">
        <v>79</v>
      </c>
      <c r="AY519" s="257" t="s">
        <v>162</v>
      </c>
    </row>
    <row r="520" s="12" customFormat="1">
      <c r="B520" s="246"/>
      <c r="C520" s="247"/>
      <c r="D520" s="248" t="s">
        <v>171</v>
      </c>
      <c r="E520" s="249" t="s">
        <v>36</v>
      </c>
      <c r="F520" s="250" t="s">
        <v>1906</v>
      </c>
      <c r="G520" s="247"/>
      <c r="H520" s="251">
        <v>0.51000000000000001</v>
      </c>
      <c r="I520" s="252"/>
      <c r="J520" s="247"/>
      <c r="K520" s="247"/>
      <c r="L520" s="253"/>
      <c r="M520" s="254"/>
      <c r="N520" s="255"/>
      <c r="O520" s="255"/>
      <c r="P520" s="255"/>
      <c r="Q520" s="255"/>
      <c r="R520" s="255"/>
      <c r="S520" s="255"/>
      <c r="T520" s="256"/>
      <c r="AT520" s="257" t="s">
        <v>171</v>
      </c>
      <c r="AU520" s="257" t="s">
        <v>89</v>
      </c>
      <c r="AV520" s="12" t="s">
        <v>89</v>
      </c>
      <c r="AW520" s="12" t="s">
        <v>42</v>
      </c>
      <c r="AX520" s="12" t="s">
        <v>79</v>
      </c>
      <c r="AY520" s="257" t="s">
        <v>162</v>
      </c>
    </row>
    <row r="521" s="12" customFormat="1">
      <c r="B521" s="246"/>
      <c r="C521" s="247"/>
      <c r="D521" s="248" t="s">
        <v>171</v>
      </c>
      <c r="E521" s="249" t="s">
        <v>36</v>
      </c>
      <c r="F521" s="250" t="s">
        <v>1907</v>
      </c>
      <c r="G521" s="247"/>
      <c r="H521" s="251">
        <v>0.47999999999999998</v>
      </c>
      <c r="I521" s="252"/>
      <c r="J521" s="247"/>
      <c r="K521" s="247"/>
      <c r="L521" s="253"/>
      <c r="M521" s="254"/>
      <c r="N521" s="255"/>
      <c r="O521" s="255"/>
      <c r="P521" s="255"/>
      <c r="Q521" s="255"/>
      <c r="R521" s="255"/>
      <c r="S521" s="255"/>
      <c r="T521" s="256"/>
      <c r="AT521" s="257" t="s">
        <v>171</v>
      </c>
      <c r="AU521" s="257" t="s">
        <v>89</v>
      </c>
      <c r="AV521" s="12" t="s">
        <v>89</v>
      </c>
      <c r="AW521" s="12" t="s">
        <v>42</v>
      </c>
      <c r="AX521" s="12" t="s">
        <v>79</v>
      </c>
      <c r="AY521" s="257" t="s">
        <v>162</v>
      </c>
    </row>
    <row r="522" s="13" customFormat="1">
      <c r="B522" s="261"/>
      <c r="C522" s="262"/>
      <c r="D522" s="248" t="s">
        <v>171</v>
      </c>
      <c r="E522" s="263" t="s">
        <v>36</v>
      </c>
      <c r="F522" s="264" t="s">
        <v>1908</v>
      </c>
      <c r="G522" s="262"/>
      <c r="H522" s="263" t="s">
        <v>36</v>
      </c>
      <c r="I522" s="265"/>
      <c r="J522" s="262"/>
      <c r="K522" s="262"/>
      <c r="L522" s="266"/>
      <c r="M522" s="267"/>
      <c r="N522" s="268"/>
      <c r="O522" s="268"/>
      <c r="P522" s="268"/>
      <c r="Q522" s="268"/>
      <c r="R522" s="268"/>
      <c r="S522" s="268"/>
      <c r="T522" s="269"/>
      <c r="AT522" s="270" t="s">
        <v>171</v>
      </c>
      <c r="AU522" s="270" t="s">
        <v>89</v>
      </c>
      <c r="AV522" s="13" t="s">
        <v>87</v>
      </c>
      <c r="AW522" s="13" t="s">
        <v>42</v>
      </c>
      <c r="AX522" s="13" t="s">
        <v>79</v>
      </c>
      <c r="AY522" s="270" t="s">
        <v>162</v>
      </c>
    </row>
    <row r="523" s="12" customFormat="1">
      <c r="B523" s="246"/>
      <c r="C523" s="247"/>
      <c r="D523" s="248" t="s">
        <v>171</v>
      </c>
      <c r="E523" s="249" t="s">
        <v>36</v>
      </c>
      <c r="F523" s="250" t="s">
        <v>1858</v>
      </c>
      <c r="G523" s="247"/>
      <c r="H523" s="251">
        <v>-3.6899999999999999</v>
      </c>
      <c r="I523" s="252"/>
      <c r="J523" s="247"/>
      <c r="K523" s="247"/>
      <c r="L523" s="253"/>
      <c r="M523" s="254"/>
      <c r="N523" s="255"/>
      <c r="O523" s="255"/>
      <c r="P523" s="255"/>
      <c r="Q523" s="255"/>
      <c r="R523" s="255"/>
      <c r="S523" s="255"/>
      <c r="T523" s="256"/>
      <c r="AT523" s="257" t="s">
        <v>171</v>
      </c>
      <c r="AU523" s="257" t="s">
        <v>89</v>
      </c>
      <c r="AV523" s="12" t="s">
        <v>89</v>
      </c>
      <c r="AW523" s="12" t="s">
        <v>42</v>
      </c>
      <c r="AX523" s="12" t="s">
        <v>79</v>
      </c>
      <c r="AY523" s="257" t="s">
        <v>162</v>
      </c>
    </row>
    <row r="524" s="12" customFormat="1">
      <c r="B524" s="246"/>
      <c r="C524" s="247"/>
      <c r="D524" s="248" t="s">
        <v>171</v>
      </c>
      <c r="E524" s="249" t="s">
        <v>36</v>
      </c>
      <c r="F524" s="250" t="s">
        <v>1765</v>
      </c>
      <c r="G524" s="247"/>
      <c r="H524" s="251">
        <v>-2.0499999999999998</v>
      </c>
      <c r="I524" s="252"/>
      <c r="J524" s="247"/>
      <c r="K524" s="247"/>
      <c r="L524" s="253"/>
      <c r="M524" s="254"/>
      <c r="N524" s="255"/>
      <c r="O524" s="255"/>
      <c r="P524" s="255"/>
      <c r="Q524" s="255"/>
      <c r="R524" s="255"/>
      <c r="S524" s="255"/>
      <c r="T524" s="256"/>
      <c r="AT524" s="257" t="s">
        <v>171</v>
      </c>
      <c r="AU524" s="257" t="s">
        <v>89</v>
      </c>
      <c r="AV524" s="12" t="s">
        <v>89</v>
      </c>
      <c r="AW524" s="12" t="s">
        <v>42</v>
      </c>
      <c r="AX524" s="12" t="s">
        <v>79</v>
      </c>
      <c r="AY524" s="257" t="s">
        <v>162</v>
      </c>
    </row>
    <row r="525" s="12" customFormat="1">
      <c r="B525" s="246"/>
      <c r="C525" s="247"/>
      <c r="D525" s="248" t="s">
        <v>171</v>
      </c>
      <c r="E525" s="249" t="s">
        <v>36</v>
      </c>
      <c r="F525" s="250" t="s">
        <v>1859</v>
      </c>
      <c r="G525" s="247"/>
      <c r="H525" s="251">
        <v>-0.35999999999999999</v>
      </c>
      <c r="I525" s="252"/>
      <c r="J525" s="247"/>
      <c r="K525" s="247"/>
      <c r="L525" s="253"/>
      <c r="M525" s="254"/>
      <c r="N525" s="255"/>
      <c r="O525" s="255"/>
      <c r="P525" s="255"/>
      <c r="Q525" s="255"/>
      <c r="R525" s="255"/>
      <c r="S525" s="255"/>
      <c r="T525" s="256"/>
      <c r="AT525" s="257" t="s">
        <v>171</v>
      </c>
      <c r="AU525" s="257" t="s">
        <v>89</v>
      </c>
      <c r="AV525" s="12" t="s">
        <v>89</v>
      </c>
      <c r="AW525" s="12" t="s">
        <v>42</v>
      </c>
      <c r="AX525" s="12" t="s">
        <v>79</v>
      </c>
      <c r="AY525" s="257" t="s">
        <v>162</v>
      </c>
    </row>
    <row r="526" s="12" customFormat="1">
      <c r="B526" s="246"/>
      <c r="C526" s="247"/>
      <c r="D526" s="248" t="s">
        <v>171</v>
      </c>
      <c r="E526" s="249" t="s">
        <v>36</v>
      </c>
      <c r="F526" s="250" t="s">
        <v>1860</v>
      </c>
      <c r="G526" s="247"/>
      <c r="H526" s="251">
        <v>-0.37</v>
      </c>
      <c r="I526" s="252"/>
      <c r="J526" s="247"/>
      <c r="K526" s="247"/>
      <c r="L526" s="253"/>
      <c r="M526" s="254"/>
      <c r="N526" s="255"/>
      <c r="O526" s="255"/>
      <c r="P526" s="255"/>
      <c r="Q526" s="255"/>
      <c r="R526" s="255"/>
      <c r="S526" s="255"/>
      <c r="T526" s="256"/>
      <c r="AT526" s="257" t="s">
        <v>171</v>
      </c>
      <c r="AU526" s="257" t="s">
        <v>89</v>
      </c>
      <c r="AV526" s="12" t="s">
        <v>89</v>
      </c>
      <c r="AW526" s="12" t="s">
        <v>42</v>
      </c>
      <c r="AX526" s="12" t="s">
        <v>79</v>
      </c>
      <c r="AY526" s="257" t="s">
        <v>162</v>
      </c>
    </row>
    <row r="527" s="14" customFormat="1">
      <c r="B527" s="283"/>
      <c r="C527" s="284"/>
      <c r="D527" s="248" t="s">
        <v>171</v>
      </c>
      <c r="E527" s="285" t="s">
        <v>36</v>
      </c>
      <c r="F527" s="286" t="s">
        <v>679</v>
      </c>
      <c r="G527" s="284"/>
      <c r="H527" s="287">
        <v>83.900000000000006</v>
      </c>
      <c r="I527" s="288"/>
      <c r="J527" s="284"/>
      <c r="K527" s="284"/>
      <c r="L527" s="289"/>
      <c r="M527" s="290"/>
      <c r="N527" s="291"/>
      <c r="O527" s="291"/>
      <c r="P527" s="291"/>
      <c r="Q527" s="291"/>
      <c r="R527" s="291"/>
      <c r="S527" s="291"/>
      <c r="T527" s="292"/>
      <c r="AT527" s="293" t="s">
        <v>171</v>
      </c>
      <c r="AU527" s="293" t="s">
        <v>89</v>
      </c>
      <c r="AV527" s="14" t="s">
        <v>179</v>
      </c>
      <c r="AW527" s="14" t="s">
        <v>42</v>
      </c>
      <c r="AX527" s="14" t="s">
        <v>87</v>
      </c>
      <c r="AY527" s="293" t="s">
        <v>162</v>
      </c>
    </row>
    <row r="528" s="1" customFormat="1" ht="25.5" customHeight="1">
      <c r="B528" s="48"/>
      <c r="C528" s="235" t="s">
        <v>531</v>
      </c>
      <c r="D528" s="235" t="s">
        <v>165</v>
      </c>
      <c r="E528" s="236" t="s">
        <v>1909</v>
      </c>
      <c r="F528" s="237" t="s">
        <v>1910</v>
      </c>
      <c r="G528" s="238" t="s">
        <v>648</v>
      </c>
      <c r="H528" s="239">
        <v>83.900000000000006</v>
      </c>
      <c r="I528" s="240"/>
      <c r="J528" s="239">
        <f>ROUND(I528*H528,1)</f>
        <v>0</v>
      </c>
      <c r="K528" s="237" t="s">
        <v>239</v>
      </c>
      <c r="L528" s="74"/>
      <c r="M528" s="241" t="s">
        <v>36</v>
      </c>
      <c r="N528" s="242" t="s">
        <v>50</v>
      </c>
      <c r="O528" s="49"/>
      <c r="P528" s="243">
        <f>O528*H528</f>
        <v>0</v>
      </c>
      <c r="Q528" s="243">
        <v>0.0043800000000000002</v>
      </c>
      <c r="R528" s="243">
        <f>Q528*H528</f>
        <v>0.36748200000000003</v>
      </c>
      <c r="S528" s="243">
        <v>0</v>
      </c>
      <c r="T528" s="244">
        <f>S528*H528</f>
        <v>0</v>
      </c>
      <c r="AR528" s="25" t="s">
        <v>179</v>
      </c>
      <c r="AT528" s="25" t="s">
        <v>165</v>
      </c>
      <c r="AU528" s="25" t="s">
        <v>89</v>
      </c>
      <c r="AY528" s="25" t="s">
        <v>162</v>
      </c>
      <c r="BE528" s="245">
        <f>IF(N528="základní",J528,0)</f>
        <v>0</v>
      </c>
      <c r="BF528" s="245">
        <f>IF(N528="snížená",J528,0)</f>
        <v>0</v>
      </c>
      <c r="BG528" s="245">
        <f>IF(N528="zákl. přenesená",J528,0)</f>
        <v>0</v>
      </c>
      <c r="BH528" s="245">
        <f>IF(N528="sníž. přenesená",J528,0)</f>
        <v>0</v>
      </c>
      <c r="BI528" s="245">
        <f>IF(N528="nulová",J528,0)</f>
        <v>0</v>
      </c>
      <c r="BJ528" s="25" t="s">
        <v>87</v>
      </c>
      <c r="BK528" s="245">
        <f>ROUND(I528*H528,1)</f>
        <v>0</v>
      </c>
      <c r="BL528" s="25" t="s">
        <v>179</v>
      </c>
      <c r="BM528" s="25" t="s">
        <v>1911</v>
      </c>
    </row>
    <row r="529" s="13" customFormat="1">
      <c r="B529" s="261"/>
      <c r="C529" s="262"/>
      <c r="D529" s="248" t="s">
        <v>171</v>
      </c>
      <c r="E529" s="263" t="s">
        <v>36</v>
      </c>
      <c r="F529" s="264" t="s">
        <v>1620</v>
      </c>
      <c r="G529" s="262"/>
      <c r="H529" s="263" t="s">
        <v>36</v>
      </c>
      <c r="I529" s="265"/>
      <c r="J529" s="262"/>
      <c r="K529" s="262"/>
      <c r="L529" s="266"/>
      <c r="M529" s="267"/>
      <c r="N529" s="268"/>
      <c r="O529" s="268"/>
      <c r="P529" s="268"/>
      <c r="Q529" s="268"/>
      <c r="R529" s="268"/>
      <c r="S529" s="268"/>
      <c r="T529" s="269"/>
      <c r="AT529" s="270" t="s">
        <v>171</v>
      </c>
      <c r="AU529" s="270" t="s">
        <v>89</v>
      </c>
      <c r="AV529" s="13" t="s">
        <v>87</v>
      </c>
      <c r="AW529" s="13" t="s">
        <v>42</v>
      </c>
      <c r="AX529" s="13" t="s">
        <v>79</v>
      </c>
      <c r="AY529" s="270" t="s">
        <v>162</v>
      </c>
    </row>
    <row r="530" s="12" customFormat="1">
      <c r="B530" s="246"/>
      <c r="C530" s="247"/>
      <c r="D530" s="248" t="s">
        <v>171</v>
      </c>
      <c r="E530" s="249" t="s">
        <v>36</v>
      </c>
      <c r="F530" s="250" t="s">
        <v>1901</v>
      </c>
      <c r="G530" s="247"/>
      <c r="H530" s="251">
        <v>56.399999999999999</v>
      </c>
      <c r="I530" s="252"/>
      <c r="J530" s="247"/>
      <c r="K530" s="247"/>
      <c r="L530" s="253"/>
      <c r="M530" s="254"/>
      <c r="N530" s="255"/>
      <c r="O530" s="255"/>
      <c r="P530" s="255"/>
      <c r="Q530" s="255"/>
      <c r="R530" s="255"/>
      <c r="S530" s="255"/>
      <c r="T530" s="256"/>
      <c r="AT530" s="257" t="s">
        <v>171</v>
      </c>
      <c r="AU530" s="257" t="s">
        <v>89</v>
      </c>
      <c r="AV530" s="12" t="s">
        <v>89</v>
      </c>
      <c r="AW530" s="12" t="s">
        <v>42</v>
      </c>
      <c r="AX530" s="12" t="s">
        <v>79</v>
      </c>
      <c r="AY530" s="257" t="s">
        <v>162</v>
      </c>
    </row>
    <row r="531" s="12" customFormat="1">
      <c r="B531" s="246"/>
      <c r="C531" s="247"/>
      <c r="D531" s="248" t="s">
        <v>171</v>
      </c>
      <c r="E531" s="249" t="s">
        <v>36</v>
      </c>
      <c r="F531" s="250" t="s">
        <v>1902</v>
      </c>
      <c r="G531" s="247"/>
      <c r="H531" s="251">
        <v>24.600000000000001</v>
      </c>
      <c r="I531" s="252"/>
      <c r="J531" s="247"/>
      <c r="K531" s="247"/>
      <c r="L531" s="253"/>
      <c r="M531" s="254"/>
      <c r="N531" s="255"/>
      <c r="O531" s="255"/>
      <c r="P531" s="255"/>
      <c r="Q531" s="255"/>
      <c r="R531" s="255"/>
      <c r="S531" s="255"/>
      <c r="T531" s="256"/>
      <c r="AT531" s="257" t="s">
        <v>171</v>
      </c>
      <c r="AU531" s="257" t="s">
        <v>89</v>
      </c>
      <c r="AV531" s="12" t="s">
        <v>89</v>
      </c>
      <c r="AW531" s="12" t="s">
        <v>42</v>
      </c>
      <c r="AX531" s="12" t="s">
        <v>79</v>
      </c>
      <c r="AY531" s="257" t="s">
        <v>162</v>
      </c>
    </row>
    <row r="532" s="12" customFormat="1">
      <c r="B532" s="246"/>
      <c r="C532" s="247"/>
      <c r="D532" s="248" t="s">
        <v>171</v>
      </c>
      <c r="E532" s="249" t="s">
        <v>36</v>
      </c>
      <c r="F532" s="250" t="s">
        <v>1903</v>
      </c>
      <c r="G532" s="247"/>
      <c r="H532" s="251">
        <v>7.79</v>
      </c>
      <c r="I532" s="252"/>
      <c r="J532" s="247"/>
      <c r="K532" s="247"/>
      <c r="L532" s="253"/>
      <c r="M532" s="254"/>
      <c r="N532" s="255"/>
      <c r="O532" s="255"/>
      <c r="P532" s="255"/>
      <c r="Q532" s="255"/>
      <c r="R532" s="255"/>
      <c r="S532" s="255"/>
      <c r="T532" s="256"/>
      <c r="AT532" s="257" t="s">
        <v>171</v>
      </c>
      <c r="AU532" s="257" t="s">
        <v>89</v>
      </c>
      <c r="AV532" s="12" t="s">
        <v>89</v>
      </c>
      <c r="AW532" s="12" t="s">
        <v>42</v>
      </c>
      <c r="AX532" s="12" t="s">
        <v>79</v>
      </c>
      <c r="AY532" s="257" t="s">
        <v>162</v>
      </c>
    </row>
    <row r="533" s="13" customFormat="1">
      <c r="B533" s="261"/>
      <c r="C533" s="262"/>
      <c r="D533" s="248" t="s">
        <v>171</v>
      </c>
      <c r="E533" s="263" t="s">
        <v>36</v>
      </c>
      <c r="F533" s="264" t="s">
        <v>1904</v>
      </c>
      <c r="G533" s="262"/>
      <c r="H533" s="263" t="s">
        <v>36</v>
      </c>
      <c r="I533" s="265"/>
      <c r="J533" s="262"/>
      <c r="K533" s="262"/>
      <c r="L533" s="266"/>
      <c r="M533" s="267"/>
      <c r="N533" s="268"/>
      <c r="O533" s="268"/>
      <c r="P533" s="268"/>
      <c r="Q533" s="268"/>
      <c r="R533" s="268"/>
      <c r="S533" s="268"/>
      <c r="T533" s="269"/>
      <c r="AT533" s="270" t="s">
        <v>171</v>
      </c>
      <c r="AU533" s="270" t="s">
        <v>89</v>
      </c>
      <c r="AV533" s="13" t="s">
        <v>87</v>
      </c>
      <c r="AW533" s="13" t="s">
        <v>42</v>
      </c>
      <c r="AX533" s="13" t="s">
        <v>79</v>
      </c>
      <c r="AY533" s="270" t="s">
        <v>162</v>
      </c>
    </row>
    <row r="534" s="12" customFormat="1">
      <c r="B534" s="246"/>
      <c r="C534" s="247"/>
      <c r="D534" s="248" t="s">
        <v>171</v>
      </c>
      <c r="E534" s="249" t="s">
        <v>36</v>
      </c>
      <c r="F534" s="250" t="s">
        <v>1905</v>
      </c>
      <c r="G534" s="247"/>
      <c r="H534" s="251">
        <v>0.58999999999999997</v>
      </c>
      <c r="I534" s="252"/>
      <c r="J534" s="247"/>
      <c r="K534" s="247"/>
      <c r="L534" s="253"/>
      <c r="M534" s="254"/>
      <c r="N534" s="255"/>
      <c r="O534" s="255"/>
      <c r="P534" s="255"/>
      <c r="Q534" s="255"/>
      <c r="R534" s="255"/>
      <c r="S534" s="255"/>
      <c r="T534" s="256"/>
      <c r="AT534" s="257" t="s">
        <v>171</v>
      </c>
      <c r="AU534" s="257" t="s">
        <v>89</v>
      </c>
      <c r="AV534" s="12" t="s">
        <v>89</v>
      </c>
      <c r="AW534" s="12" t="s">
        <v>42</v>
      </c>
      <c r="AX534" s="12" t="s">
        <v>79</v>
      </c>
      <c r="AY534" s="257" t="s">
        <v>162</v>
      </c>
    </row>
    <row r="535" s="12" customFormat="1">
      <c r="B535" s="246"/>
      <c r="C535" s="247"/>
      <c r="D535" s="248" t="s">
        <v>171</v>
      </c>
      <c r="E535" s="249" t="s">
        <v>36</v>
      </c>
      <c r="F535" s="250" t="s">
        <v>1906</v>
      </c>
      <c r="G535" s="247"/>
      <c r="H535" s="251">
        <v>0.51000000000000001</v>
      </c>
      <c r="I535" s="252"/>
      <c r="J535" s="247"/>
      <c r="K535" s="247"/>
      <c r="L535" s="253"/>
      <c r="M535" s="254"/>
      <c r="N535" s="255"/>
      <c r="O535" s="255"/>
      <c r="P535" s="255"/>
      <c r="Q535" s="255"/>
      <c r="R535" s="255"/>
      <c r="S535" s="255"/>
      <c r="T535" s="256"/>
      <c r="AT535" s="257" t="s">
        <v>171</v>
      </c>
      <c r="AU535" s="257" t="s">
        <v>89</v>
      </c>
      <c r="AV535" s="12" t="s">
        <v>89</v>
      </c>
      <c r="AW535" s="12" t="s">
        <v>42</v>
      </c>
      <c r="AX535" s="12" t="s">
        <v>79</v>
      </c>
      <c r="AY535" s="257" t="s">
        <v>162</v>
      </c>
    </row>
    <row r="536" s="12" customFormat="1">
      <c r="B536" s="246"/>
      <c r="C536" s="247"/>
      <c r="D536" s="248" t="s">
        <v>171</v>
      </c>
      <c r="E536" s="249" t="s">
        <v>36</v>
      </c>
      <c r="F536" s="250" t="s">
        <v>1907</v>
      </c>
      <c r="G536" s="247"/>
      <c r="H536" s="251">
        <v>0.47999999999999998</v>
      </c>
      <c r="I536" s="252"/>
      <c r="J536" s="247"/>
      <c r="K536" s="247"/>
      <c r="L536" s="253"/>
      <c r="M536" s="254"/>
      <c r="N536" s="255"/>
      <c r="O536" s="255"/>
      <c r="P536" s="255"/>
      <c r="Q536" s="255"/>
      <c r="R536" s="255"/>
      <c r="S536" s="255"/>
      <c r="T536" s="256"/>
      <c r="AT536" s="257" t="s">
        <v>171</v>
      </c>
      <c r="AU536" s="257" t="s">
        <v>89</v>
      </c>
      <c r="AV536" s="12" t="s">
        <v>89</v>
      </c>
      <c r="AW536" s="12" t="s">
        <v>42</v>
      </c>
      <c r="AX536" s="12" t="s">
        <v>79</v>
      </c>
      <c r="AY536" s="257" t="s">
        <v>162</v>
      </c>
    </row>
    <row r="537" s="13" customFormat="1">
      <c r="B537" s="261"/>
      <c r="C537" s="262"/>
      <c r="D537" s="248" t="s">
        <v>171</v>
      </c>
      <c r="E537" s="263" t="s">
        <v>36</v>
      </c>
      <c r="F537" s="264" t="s">
        <v>1908</v>
      </c>
      <c r="G537" s="262"/>
      <c r="H537" s="263" t="s">
        <v>36</v>
      </c>
      <c r="I537" s="265"/>
      <c r="J537" s="262"/>
      <c r="K537" s="262"/>
      <c r="L537" s="266"/>
      <c r="M537" s="267"/>
      <c r="N537" s="268"/>
      <c r="O537" s="268"/>
      <c r="P537" s="268"/>
      <c r="Q537" s="268"/>
      <c r="R537" s="268"/>
      <c r="S537" s="268"/>
      <c r="T537" s="269"/>
      <c r="AT537" s="270" t="s">
        <v>171</v>
      </c>
      <c r="AU537" s="270" t="s">
        <v>89</v>
      </c>
      <c r="AV537" s="13" t="s">
        <v>87</v>
      </c>
      <c r="AW537" s="13" t="s">
        <v>42</v>
      </c>
      <c r="AX537" s="13" t="s">
        <v>79</v>
      </c>
      <c r="AY537" s="270" t="s">
        <v>162</v>
      </c>
    </row>
    <row r="538" s="12" customFormat="1">
      <c r="B538" s="246"/>
      <c r="C538" s="247"/>
      <c r="D538" s="248" t="s">
        <v>171</v>
      </c>
      <c r="E538" s="249" t="s">
        <v>36</v>
      </c>
      <c r="F538" s="250" t="s">
        <v>1858</v>
      </c>
      <c r="G538" s="247"/>
      <c r="H538" s="251">
        <v>-3.6899999999999999</v>
      </c>
      <c r="I538" s="252"/>
      <c r="J538" s="247"/>
      <c r="K538" s="247"/>
      <c r="L538" s="253"/>
      <c r="M538" s="254"/>
      <c r="N538" s="255"/>
      <c r="O538" s="255"/>
      <c r="P538" s="255"/>
      <c r="Q538" s="255"/>
      <c r="R538" s="255"/>
      <c r="S538" s="255"/>
      <c r="T538" s="256"/>
      <c r="AT538" s="257" t="s">
        <v>171</v>
      </c>
      <c r="AU538" s="257" t="s">
        <v>89</v>
      </c>
      <c r="AV538" s="12" t="s">
        <v>89</v>
      </c>
      <c r="AW538" s="12" t="s">
        <v>42</v>
      </c>
      <c r="AX538" s="12" t="s">
        <v>79</v>
      </c>
      <c r="AY538" s="257" t="s">
        <v>162</v>
      </c>
    </row>
    <row r="539" s="12" customFormat="1">
      <c r="B539" s="246"/>
      <c r="C539" s="247"/>
      <c r="D539" s="248" t="s">
        <v>171</v>
      </c>
      <c r="E539" s="249" t="s">
        <v>36</v>
      </c>
      <c r="F539" s="250" t="s">
        <v>1765</v>
      </c>
      <c r="G539" s="247"/>
      <c r="H539" s="251">
        <v>-2.0499999999999998</v>
      </c>
      <c r="I539" s="252"/>
      <c r="J539" s="247"/>
      <c r="K539" s="247"/>
      <c r="L539" s="253"/>
      <c r="M539" s="254"/>
      <c r="N539" s="255"/>
      <c r="O539" s="255"/>
      <c r="P539" s="255"/>
      <c r="Q539" s="255"/>
      <c r="R539" s="255"/>
      <c r="S539" s="255"/>
      <c r="T539" s="256"/>
      <c r="AT539" s="257" t="s">
        <v>171</v>
      </c>
      <c r="AU539" s="257" t="s">
        <v>89</v>
      </c>
      <c r="AV539" s="12" t="s">
        <v>89</v>
      </c>
      <c r="AW539" s="12" t="s">
        <v>42</v>
      </c>
      <c r="AX539" s="12" t="s">
        <v>79</v>
      </c>
      <c r="AY539" s="257" t="s">
        <v>162</v>
      </c>
    </row>
    <row r="540" s="12" customFormat="1">
      <c r="B540" s="246"/>
      <c r="C540" s="247"/>
      <c r="D540" s="248" t="s">
        <v>171</v>
      </c>
      <c r="E540" s="249" t="s">
        <v>36</v>
      </c>
      <c r="F540" s="250" t="s">
        <v>1859</v>
      </c>
      <c r="G540" s="247"/>
      <c r="H540" s="251">
        <v>-0.35999999999999999</v>
      </c>
      <c r="I540" s="252"/>
      <c r="J540" s="247"/>
      <c r="K540" s="247"/>
      <c r="L540" s="253"/>
      <c r="M540" s="254"/>
      <c r="N540" s="255"/>
      <c r="O540" s="255"/>
      <c r="P540" s="255"/>
      <c r="Q540" s="255"/>
      <c r="R540" s="255"/>
      <c r="S540" s="255"/>
      <c r="T540" s="256"/>
      <c r="AT540" s="257" t="s">
        <v>171</v>
      </c>
      <c r="AU540" s="257" t="s">
        <v>89</v>
      </c>
      <c r="AV540" s="12" t="s">
        <v>89</v>
      </c>
      <c r="AW540" s="12" t="s">
        <v>42</v>
      </c>
      <c r="AX540" s="12" t="s">
        <v>79</v>
      </c>
      <c r="AY540" s="257" t="s">
        <v>162</v>
      </c>
    </row>
    <row r="541" s="12" customFormat="1">
      <c r="B541" s="246"/>
      <c r="C541" s="247"/>
      <c r="D541" s="248" t="s">
        <v>171</v>
      </c>
      <c r="E541" s="249" t="s">
        <v>36</v>
      </c>
      <c r="F541" s="250" t="s">
        <v>1860</v>
      </c>
      <c r="G541" s="247"/>
      <c r="H541" s="251">
        <v>-0.37</v>
      </c>
      <c r="I541" s="252"/>
      <c r="J541" s="247"/>
      <c r="K541" s="247"/>
      <c r="L541" s="253"/>
      <c r="M541" s="254"/>
      <c r="N541" s="255"/>
      <c r="O541" s="255"/>
      <c r="P541" s="255"/>
      <c r="Q541" s="255"/>
      <c r="R541" s="255"/>
      <c r="S541" s="255"/>
      <c r="T541" s="256"/>
      <c r="AT541" s="257" t="s">
        <v>171</v>
      </c>
      <c r="AU541" s="257" t="s">
        <v>89</v>
      </c>
      <c r="AV541" s="12" t="s">
        <v>89</v>
      </c>
      <c r="AW541" s="12" t="s">
        <v>42</v>
      </c>
      <c r="AX541" s="12" t="s">
        <v>79</v>
      </c>
      <c r="AY541" s="257" t="s">
        <v>162</v>
      </c>
    </row>
    <row r="542" s="14" customFormat="1">
      <c r="B542" s="283"/>
      <c r="C542" s="284"/>
      <c r="D542" s="248" t="s">
        <v>171</v>
      </c>
      <c r="E542" s="285" t="s">
        <v>36</v>
      </c>
      <c r="F542" s="286" t="s">
        <v>679</v>
      </c>
      <c r="G542" s="284"/>
      <c r="H542" s="287">
        <v>83.900000000000006</v>
      </c>
      <c r="I542" s="288"/>
      <c r="J542" s="284"/>
      <c r="K542" s="284"/>
      <c r="L542" s="289"/>
      <c r="M542" s="290"/>
      <c r="N542" s="291"/>
      <c r="O542" s="291"/>
      <c r="P542" s="291"/>
      <c r="Q542" s="291"/>
      <c r="R542" s="291"/>
      <c r="S542" s="291"/>
      <c r="T542" s="292"/>
      <c r="AT542" s="293" t="s">
        <v>171</v>
      </c>
      <c r="AU542" s="293" t="s">
        <v>89</v>
      </c>
      <c r="AV542" s="14" t="s">
        <v>179</v>
      </c>
      <c r="AW542" s="14" t="s">
        <v>42</v>
      </c>
      <c r="AX542" s="14" t="s">
        <v>87</v>
      </c>
      <c r="AY542" s="293" t="s">
        <v>162</v>
      </c>
    </row>
    <row r="543" s="1" customFormat="1" ht="25.5" customHeight="1">
      <c r="B543" s="48"/>
      <c r="C543" s="235" t="s">
        <v>535</v>
      </c>
      <c r="D543" s="235" t="s">
        <v>165</v>
      </c>
      <c r="E543" s="236" t="s">
        <v>1912</v>
      </c>
      <c r="F543" s="237" t="s">
        <v>1913</v>
      </c>
      <c r="G543" s="238" t="s">
        <v>247</v>
      </c>
      <c r="H543" s="239">
        <v>27</v>
      </c>
      <c r="I543" s="240"/>
      <c r="J543" s="239">
        <f>ROUND(I543*H543,1)</f>
        <v>0</v>
      </c>
      <c r="K543" s="237" t="s">
        <v>239</v>
      </c>
      <c r="L543" s="74"/>
      <c r="M543" s="241" t="s">
        <v>36</v>
      </c>
      <c r="N543" s="242" t="s">
        <v>50</v>
      </c>
      <c r="O543" s="49"/>
      <c r="P543" s="243">
        <f>O543*H543</f>
        <v>0</v>
      </c>
      <c r="Q543" s="243">
        <v>2.0000000000000002E-05</v>
      </c>
      <c r="R543" s="243">
        <f>Q543*H543</f>
        <v>0.00054000000000000001</v>
      </c>
      <c r="S543" s="243">
        <v>0</v>
      </c>
      <c r="T543" s="244">
        <f>S543*H543</f>
        <v>0</v>
      </c>
      <c r="AR543" s="25" t="s">
        <v>179</v>
      </c>
      <c r="AT543" s="25" t="s">
        <v>165</v>
      </c>
      <c r="AU543" s="25" t="s">
        <v>89</v>
      </c>
      <c r="AY543" s="25" t="s">
        <v>162</v>
      </c>
      <c r="BE543" s="245">
        <f>IF(N543="základní",J543,0)</f>
        <v>0</v>
      </c>
      <c r="BF543" s="245">
        <f>IF(N543="snížená",J543,0)</f>
        <v>0</v>
      </c>
      <c r="BG543" s="245">
        <f>IF(N543="zákl. přenesená",J543,0)</f>
        <v>0</v>
      </c>
      <c r="BH543" s="245">
        <f>IF(N543="sníž. přenesená",J543,0)</f>
        <v>0</v>
      </c>
      <c r="BI543" s="245">
        <f>IF(N543="nulová",J543,0)</f>
        <v>0</v>
      </c>
      <c r="BJ543" s="25" t="s">
        <v>87</v>
      </c>
      <c r="BK543" s="245">
        <f>ROUND(I543*H543,1)</f>
        <v>0</v>
      </c>
      <c r="BL543" s="25" t="s">
        <v>179</v>
      </c>
      <c r="BM543" s="25" t="s">
        <v>1914</v>
      </c>
    </row>
    <row r="544" s="13" customFormat="1">
      <c r="B544" s="261"/>
      <c r="C544" s="262"/>
      <c r="D544" s="248" t="s">
        <v>171</v>
      </c>
      <c r="E544" s="263" t="s">
        <v>36</v>
      </c>
      <c r="F544" s="264" t="s">
        <v>1620</v>
      </c>
      <c r="G544" s="262"/>
      <c r="H544" s="263" t="s">
        <v>36</v>
      </c>
      <c r="I544" s="265"/>
      <c r="J544" s="262"/>
      <c r="K544" s="262"/>
      <c r="L544" s="266"/>
      <c r="M544" s="267"/>
      <c r="N544" s="268"/>
      <c r="O544" s="268"/>
      <c r="P544" s="268"/>
      <c r="Q544" s="268"/>
      <c r="R544" s="268"/>
      <c r="S544" s="268"/>
      <c r="T544" s="269"/>
      <c r="AT544" s="270" t="s">
        <v>171</v>
      </c>
      <c r="AU544" s="270" t="s">
        <v>89</v>
      </c>
      <c r="AV544" s="13" t="s">
        <v>87</v>
      </c>
      <c r="AW544" s="13" t="s">
        <v>42</v>
      </c>
      <c r="AX544" s="13" t="s">
        <v>79</v>
      </c>
      <c r="AY544" s="270" t="s">
        <v>162</v>
      </c>
    </row>
    <row r="545" s="12" customFormat="1">
      <c r="B545" s="246"/>
      <c r="C545" s="247"/>
      <c r="D545" s="248" t="s">
        <v>171</v>
      </c>
      <c r="E545" s="249" t="s">
        <v>36</v>
      </c>
      <c r="F545" s="250" t="s">
        <v>1915</v>
      </c>
      <c r="G545" s="247"/>
      <c r="H545" s="251">
        <v>18.800000000000001</v>
      </c>
      <c r="I545" s="252"/>
      <c r="J545" s="247"/>
      <c r="K545" s="247"/>
      <c r="L545" s="253"/>
      <c r="M545" s="254"/>
      <c r="N545" s="255"/>
      <c r="O545" s="255"/>
      <c r="P545" s="255"/>
      <c r="Q545" s="255"/>
      <c r="R545" s="255"/>
      <c r="S545" s="255"/>
      <c r="T545" s="256"/>
      <c r="AT545" s="257" t="s">
        <v>171</v>
      </c>
      <c r="AU545" s="257" t="s">
        <v>89</v>
      </c>
      <c r="AV545" s="12" t="s">
        <v>89</v>
      </c>
      <c r="AW545" s="12" t="s">
        <v>42</v>
      </c>
      <c r="AX545" s="12" t="s">
        <v>79</v>
      </c>
      <c r="AY545" s="257" t="s">
        <v>162</v>
      </c>
    </row>
    <row r="546" s="12" customFormat="1">
      <c r="B546" s="246"/>
      <c r="C546" s="247"/>
      <c r="D546" s="248" t="s">
        <v>171</v>
      </c>
      <c r="E546" s="249" t="s">
        <v>36</v>
      </c>
      <c r="F546" s="250" t="s">
        <v>1916</v>
      </c>
      <c r="G546" s="247"/>
      <c r="H546" s="251">
        <v>8.1999999999999993</v>
      </c>
      <c r="I546" s="252"/>
      <c r="J546" s="247"/>
      <c r="K546" s="247"/>
      <c r="L546" s="253"/>
      <c r="M546" s="254"/>
      <c r="N546" s="255"/>
      <c r="O546" s="255"/>
      <c r="P546" s="255"/>
      <c r="Q546" s="255"/>
      <c r="R546" s="255"/>
      <c r="S546" s="255"/>
      <c r="T546" s="256"/>
      <c r="AT546" s="257" t="s">
        <v>171</v>
      </c>
      <c r="AU546" s="257" t="s">
        <v>89</v>
      </c>
      <c r="AV546" s="12" t="s">
        <v>89</v>
      </c>
      <c r="AW546" s="12" t="s">
        <v>42</v>
      </c>
      <c r="AX546" s="12" t="s">
        <v>79</v>
      </c>
      <c r="AY546" s="257" t="s">
        <v>162</v>
      </c>
    </row>
    <row r="547" s="14" customFormat="1">
      <c r="B547" s="283"/>
      <c r="C547" s="284"/>
      <c r="D547" s="248" t="s">
        <v>171</v>
      </c>
      <c r="E547" s="285" t="s">
        <v>36</v>
      </c>
      <c r="F547" s="286" t="s">
        <v>679</v>
      </c>
      <c r="G547" s="284"/>
      <c r="H547" s="287">
        <v>27</v>
      </c>
      <c r="I547" s="288"/>
      <c r="J547" s="284"/>
      <c r="K547" s="284"/>
      <c r="L547" s="289"/>
      <c r="M547" s="290"/>
      <c r="N547" s="291"/>
      <c r="O547" s="291"/>
      <c r="P547" s="291"/>
      <c r="Q547" s="291"/>
      <c r="R547" s="291"/>
      <c r="S547" s="291"/>
      <c r="T547" s="292"/>
      <c r="AT547" s="293" t="s">
        <v>171</v>
      </c>
      <c r="AU547" s="293" t="s">
        <v>89</v>
      </c>
      <c r="AV547" s="14" t="s">
        <v>179</v>
      </c>
      <c r="AW547" s="14" t="s">
        <v>42</v>
      </c>
      <c r="AX547" s="14" t="s">
        <v>87</v>
      </c>
      <c r="AY547" s="293" t="s">
        <v>162</v>
      </c>
    </row>
    <row r="548" s="1" customFormat="1" ht="16.5" customHeight="1">
      <c r="B548" s="48"/>
      <c r="C548" s="271" t="s">
        <v>539</v>
      </c>
      <c r="D548" s="271" t="s">
        <v>159</v>
      </c>
      <c r="E548" s="272" t="s">
        <v>1917</v>
      </c>
      <c r="F548" s="273" t="s">
        <v>1918</v>
      </c>
      <c r="G548" s="274" t="s">
        <v>247</v>
      </c>
      <c r="H548" s="275">
        <v>28.350000000000001</v>
      </c>
      <c r="I548" s="276"/>
      <c r="J548" s="275">
        <f>ROUND(I548*H548,1)</f>
        <v>0</v>
      </c>
      <c r="K548" s="273" t="s">
        <v>239</v>
      </c>
      <c r="L548" s="277"/>
      <c r="M548" s="278" t="s">
        <v>36</v>
      </c>
      <c r="N548" s="279" t="s">
        <v>50</v>
      </c>
      <c r="O548" s="49"/>
      <c r="P548" s="243">
        <f>O548*H548</f>
        <v>0</v>
      </c>
      <c r="Q548" s="243">
        <v>0.00010000000000000001</v>
      </c>
      <c r="R548" s="243">
        <f>Q548*H548</f>
        <v>0.0028350000000000003</v>
      </c>
      <c r="S548" s="243">
        <v>0</v>
      </c>
      <c r="T548" s="244">
        <f>S548*H548</f>
        <v>0</v>
      </c>
      <c r="AR548" s="25" t="s">
        <v>195</v>
      </c>
      <c r="AT548" s="25" t="s">
        <v>159</v>
      </c>
      <c r="AU548" s="25" t="s">
        <v>89</v>
      </c>
      <c r="AY548" s="25" t="s">
        <v>162</v>
      </c>
      <c r="BE548" s="245">
        <f>IF(N548="základní",J548,0)</f>
        <v>0</v>
      </c>
      <c r="BF548" s="245">
        <f>IF(N548="snížená",J548,0)</f>
        <v>0</v>
      </c>
      <c r="BG548" s="245">
        <f>IF(N548="zákl. přenesená",J548,0)</f>
        <v>0</v>
      </c>
      <c r="BH548" s="245">
        <f>IF(N548="sníž. přenesená",J548,0)</f>
        <v>0</v>
      </c>
      <c r="BI548" s="245">
        <f>IF(N548="nulová",J548,0)</f>
        <v>0</v>
      </c>
      <c r="BJ548" s="25" t="s">
        <v>87</v>
      </c>
      <c r="BK548" s="245">
        <f>ROUND(I548*H548,1)</f>
        <v>0</v>
      </c>
      <c r="BL548" s="25" t="s">
        <v>179</v>
      </c>
      <c r="BM548" s="25" t="s">
        <v>1919</v>
      </c>
    </row>
    <row r="549" s="12" customFormat="1">
      <c r="B549" s="246"/>
      <c r="C549" s="247"/>
      <c r="D549" s="248" t="s">
        <v>171</v>
      </c>
      <c r="E549" s="247"/>
      <c r="F549" s="250" t="s">
        <v>1920</v>
      </c>
      <c r="G549" s="247"/>
      <c r="H549" s="251">
        <v>28.350000000000001</v>
      </c>
      <c r="I549" s="252"/>
      <c r="J549" s="247"/>
      <c r="K549" s="247"/>
      <c r="L549" s="253"/>
      <c r="M549" s="254"/>
      <c r="N549" s="255"/>
      <c r="O549" s="255"/>
      <c r="P549" s="255"/>
      <c r="Q549" s="255"/>
      <c r="R549" s="255"/>
      <c r="S549" s="255"/>
      <c r="T549" s="256"/>
      <c r="AT549" s="257" t="s">
        <v>171</v>
      </c>
      <c r="AU549" s="257" t="s">
        <v>89</v>
      </c>
      <c r="AV549" s="12" t="s">
        <v>89</v>
      </c>
      <c r="AW549" s="12" t="s">
        <v>6</v>
      </c>
      <c r="AX549" s="12" t="s">
        <v>87</v>
      </c>
      <c r="AY549" s="257" t="s">
        <v>162</v>
      </c>
    </row>
    <row r="550" s="1" customFormat="1" ht="25.5" customHeight="1">
      <c r="B550" s="48"/>
      <c r="C550" s="235" t="s">
        <v>543</v>
      </c>
      <c r="D550" s="235" t="s">
        <v>165</v>
      </c>
      <c r="E550" s="236" t="s">
        <v>1921</v>
      </c>
      <c r="F550" s="237" t="s">
        <v>1922</v>
      </c>
      <c r="G550" s="238" t="s">
        <v>247</v>
      </c>
      <c r="H550" s="239">
        <v>27.800000000000001</v>
      </c>
      <c r="I550" s="240"/>
      <c r="J550" s="239">
        <f>ROUND(I550*H550,1)</f>
        <v>0</v>
      </c>
      <c r="K550" s="237" t="s">
        <v>239</v>
      </c>
      <c r="L550" s="74"/>
      <c r="M550" s="241" t="s">
        <v>36</v>
      </c>
      <c r="N550" s="242" t="s">
        <v>50</v>
      </c>
      <c r="O550" s="49"/>
      <c r="P550" s="243">
        <f>O550*H550</f>
        <v>0</v>
      </c>
      <c r="Q550" s="243">
        <v>0</v>
      </c>
      <c r="R550" s="243">
        <f>Q550*H550</f>
        <v>0</v>
      </c>
      <c r="S550" s="243">
        <v>0</v>
      </c>
      <c r="T550" s="244">
        <f>S550*H550</f>
        <v>0</v>
      </c>
      <c r="AR550" s="25" t="s">
        <v>179</v>
      </c>
      <c r="AT550" s="25" t="s">
        <v>165</v>
      </c>
      <c r="AU550" s="25" t="s">
        <v>89</v>
      </c>
      <c r="AY550" s="25" t="s">
        <v>162</v>
      </c>
      <c r="BE550" s="245">
        <f>IF(N550="základní",J550,0)</f>
        <v>0</v>
      </c>
      <c r="BF550" s="245">
        <f>IF(N550="snížená",J550,0)</f>
        <v>0</v>
      </c>
      <c r="BG550" s="245">
        <f>IF(N550="zákl. přenesená",J550,0)</f>
        <v>0</v>
      </c>
      <c r="BH550" s="245">
        <f>IF(N550="sníž. přenesená",J550,0)</f>
        <v>0</v>
      </c>
      <c r="BI550" s="245">
        <f>IF(N550="nulová",J550,0)</f>
        <v>0</v>
      </c>
      <c r="BJ550" s="25" t="s">
        <v>87</v>
      </c>
      <c r="BK550" s="245">
        <f>ROUND(I550*H550,1)</f>
        <v>0</v>
      </c>
      <c r="BL550" s="25" t="s">
        <v>179</v>
      </c>
      <c r="BM550" s="25" t="s">
        <v>1923</v>
      </c>
    </row>
    <row r="551" s="13" customFormat="1">
      <c r="B551" s="261"/>
      <c r="C551" s="262"/>
      <c r="D551" s="248" t="s">
        <v>171</v>
      </c>
      <c r="E551" s="263" t="s">
        <v>36</v>
      </c>
      <c r="F551" s="264" t="s">
        <v>1620</v>
      </c>
      <c r="G551" s="262"/>
      <c r="H551" s="263" t="s">
        <v>36</v>
      </c>
      <c r="I551" s="265"/>
      <c r="J551" s="262"/>
      <c r="K551" s="262"/>
      <c r="L551" s="266"/>
      <c r="M551" s="267"/>
      <c r="N551" s="268"/>
      <c r="O551" s="268"/>
      <c r="P551" s="268"/>
      <c r="Q551" s="268"/>
      <c r="R551" s="268"/>
      <c r="S551" s="268"/>
      <c r="T551" s="269"/>
      <c r="AT551" s="270" t="s">
        <v>171</v>
      </c>
      <c r="AU551" s="270" t="s">
        <v>89</v>
      </c>
      <c r="AV551" s="13" t="s">
        <v>87</v>
      </c>
      <c r="AW551" s="13" t="s">
        <v>42</v>
      </c>
      <c r="AX551" s="13" t="s">
        <v>79</v>
      </c>
      <c r="AY551" s="270" t="s">
        <v>162</v>
      </c>
    </row>
    <row r="552" s="12" customFormat="1">
      <c r="B552" s="246"/>
      <c r="C552" s="247"/>
      <c r="D552" s="248" t="s">
        <v>171</v>
      </c>
      <c r="E552" s="249" t="s">
        <v>36</v>
      </c>
      <c r="F552" s="250" t="s">
        <v>1924</v>
      </c>
      <c r="G552" s="247"/>
      <c r="H552" s="251">
        <v>12</v>
      </c>
      <c r="I552" s="252"/>
      <c r="J552" s="247"/>
      <c r="K552" s="247"/>
      <c r="L552" s="253"/>
      <c r="M552" s="254"/>
      <c r="N552" s="255"/>
      <c r="O552" s="255"/>
      <c r="P552" s="255"/>
      <c r="Q552" s="255"/>
      <c r="R552" s="255"/>
      <c r="S552" s="255"/>
      <c r="T552" s="256"/>
      <c r="AT552" s="257" t="s">
        <v>171</v>
      </c>
      <c r="AU552" s="257" t="s">
        <v>89</v>
      </c>
      <c r="AV552" s="12" t="s">
        <v>89</v>
      </c>
      <c r="AW552" s="12" t="s">
        <v>42</v>
      </c>
      <c r="AX552" s="12" t="s">
        <v>79</v>
      </c>
      <c r="AY552" s="257" t="s">
        <v>162</v>
      </c>
    </row>
    <row r="553" s="12" customFormat="1">
      <c r="B553" s="246"/>
      <c r="C553" s="247"/>
      <c r="D553" s="248" t="s">
        <v>171</v>
      </c>
      <c r="E553" s="249" t="s">
        <v>36</v>
      </c>
      <c r="F553" s="250" t="s">
        <v>1925</v>
      </c>
      <c r="G553" s="247"/>
      <c r="H553" s="251">
        <v>5.9000000000000004</v>
      </c>
      <c r="I553" s="252"/>
      <c r="J553" s="247"/>
      <c r="K553" s="247"/>
      <c r="L553" s="253"/>
      <c r="M553" s="254"/>
      <c r="N553" s="255"/>
      <c r="O553" s="255"/>
      <c r="P553" s="255"/>
      <c r="Q553" s="255"/>
      <c r="R553" s="255"/>
      <c r="S553" s="255"/>
      <c r="T553" s="256"/>
      <c r="AT553" s="257" t="s">
        <v>171</v>
      </c>
      <c r="AU553" s="257" t="s">
        <v>89</v>
      </c>
      <c r="AV553" s="12" t="s">
        <v>89</v>
      </c>
      <c r="AW553" s="12" t="s">
        <v>42</v>
      </c>
      <c r="AX553" s="12" t="s">
        <v>79</v>
      </c>
      <c r="AY553" s="257" t="s">
        <v>162</v>
      </c>
    </row>
    <row r="554" s="12" customFormat="1">
      <c r="B554" s="246"/>
      <c r="C554" s="247"/>
      <c r="D554" s="248" t="s">
        <v>171</v>
      </c>
      <c r="E554" s="249" t="s">
        <v>36</v>
      </c>
      <c r="F554" s="250" t="s">
        <v>1926</v>
      </c>
      <c r="G554" s="247"/>
      <c r="H554" s="251">
        <v>5.0999999999999996</v>
      </c>
      <c r="I554" s="252"/>
      <c r="J554" s="247"/>
      <c r="K554" s="247"/>
      <c r="L554" s="253"/>
      <c r="M554" s="254"/>
      <c r="N554" s="255"/>
      <c r="O554" s="255"/>
      <c r="P554" s="255"/>
      <c r="Q554" s="255"/>
      <c r="R554" s="255"/>
      <c r="S554" s="255"/>
      <c r="T554" s="256"/>
      <c r="AT554" s="257" t="s">
        <v>171</v>
      </c>
      <c r="AU554" s="257" t="s">
        <v>89</v>
      </c>
      <c r="AV554" s="12" t="s">
        <v>89</v>
      </c>
      <c r="AW554" s="12" t="s">
        <v>42</v>
      </c>
      <c r="AX554" s="12" t="s">
        <v>79</v>
      </c>
      <c r="AY554" s="257" t="s">
        <v>162</v>
      </c>
    </row>
    <row r="555" s="12" customFormat="1">
      <c r="B555" s="246"/>
      <c r="C555" s="247"/>
      <c r="D555" s="248" t="s">
        <v>171</v>
      </c>
      <c r="E555" s="249" t="s">
        <v>36</v>
      </c>
      <c r="F555" s="250" t="s">
        <v>1927</v>
      </c>
      <c r="G555" s="247"/>
      <c r="H555" s="251">
        <v>4.7999999999999998</v>
      </c>
      <c r="I555" s="252"/>
      <c r="J555" s="247"/>
      <c r="K555" s="247"/>
      <c r="L555" s="253"/>
      <c r="M555" s="254"/>
      <c r="N555" s="255"/>
      <c r="O555" s="255"/>
      <c r="P555" s="255"/>
      <c r="Q555" s="255"/>
      <c r="R555" s="255"/>
      <c r="S555" s="255"/>
      <c r="T555" s="256"/>
      <c r="AT555" s="257" t="s">
        <v>171</v>
      </c>
      <c r="AU555" s="257" t="s">
        <v>89</v>
      </c>
      <c r="AV555" s="12" t="s">
        <v>89</v>
      </c>
      <c r="AW555" s="12" t="s">
        <v>42</v>
      </c>
      <c r="AX555" s="12" t="s">
        <v>79</v>
      </c>
      <c r="AY555" s="257" t="s">
        <v>162</v>
      </c>
    </row>
    <row r="556" s="14" customFormat="1">
      <c r="B556" s="283"/>
      <c r="C556" s="284"/>
      <c r="D556" s="248" t="s">
        <v>171</v>
      </c>
      <c r="E556" s="285" t="s">
        <v>36</v>
      </c>
      <c r="F556" s="286" t="s">
        <v>679</v>
      </c>
      <c r="G556" s="284"/>
      <c r="H556" s="287">
        <v>27.800000000000001</v>
      </c>
      <c r="I556" s="288"/>
      <c r="J556" s="284"/>
      <c r="K556" s="284"/>
      <c r="L556" s="289"/>
      <c r="M556" s="290"/>
      <c r="N556" s="291"/>
      <c r="O556" s="291"/>
      <c r="P556" s="291"/>
      <c r="Q556" s="291"/>
      <c r="R556" s="291"/>
      <c r="S556" s="291"/>
      <c r="T556" s="292"/>
      <c r="AT556" s="293" t="s">
        <v>171</v>
      </c>
      <c r="AU556" s="293" t="s">
        <v>89</v>
      </c>
      <c r="AV556" s="14" t="s">
        <v>179</v>
      </c>
      <c r="AW556" s="14" t="s">
        <v>42</v>
      </c>
      <c r="AX556" s="14" t="s">
        <v>87</v>
      </c>
      <c r="AY556" s="293" t="s">
        <v>162</v>
      </c>
    </row>
    <row r="557" s="1" customFormat="1" ht="16.5" customHeight="1">
      <c r="B557" s="48"/>
      <c r="C557" s="271" t="s">
        <v>547</v>
      </c>
      <c r="D557" s="271" t="s">
        <v>159</v>
      </c>
      <c r="E557" s="272" t="s">
        <v>1928</v>
      </c>
      <c r="F557" s="273" t="s">
        <v>1929</v>
      </c>
      <c r="G557" s="274" t="s">
        <v>247</v>
      </c>
      <c r="H557" s="275">
        <v>29.190000000000001</v>
      </c>
      <c r="I557" s="276"/>
      <c r="J557" s="275">
        <f>ROUND(I557*H557,1)</f>
        <v>0</v>
      </c>
      <c r="K557" s="273" t="s">
        <v>239</v>
      </c>
      <c r="L557" s="277"/>
      <c r="M557" s="278" t="s">
        <v>36</v>
      </c>
      <c r="N557" s="279" t="s">
        <v>50</v>
      </c>
      <c r="O557" s="49"/>
      <c r="P557" s="243">
        <f>O557*H557</f>
        <v>0</v>
      </c>
      <c r="Q557" s="243">
        <v>3.0000000000000001E-05</v>
      </c>
      <c r="R557" s="243">
        <f>Q557*H557</f>
        <v>0.00087570000000000009</v>
      </c>
      <c r="S557" s="243">
        <v>0</v>
      </c>
      <c r="T557" s="244">
        <f>S557*H557</f>
        <v>0</v>
      </c>
      <c r="AR557" s="25" t="s">
        <v>195</v>
      </c>
      <c r="AT557" s="25" t="s">
        <v>159</v>
      </c>
      <c r="AU557" s="25" t="s">
        <v>89</v>
      </c>
      <c r="AY557" s="25" t="s">
        <v>162</v>
      </c>
      <c r="BE557" s="245">
        <f>IF(N557="základní",J557,0)</f>
        <v>0</v>
      </c>
      <c r="BF557" s="245">
        <f>IF(N557="snížená",J557,0)</f>
        <v>0</v>
      </c>
      <c r="BG557" s="245">
        <f>IF(N557="zákl. přenesená",J557,0)</f>
        <v>0</v>
      </c>
      <c r="BH557" s="245">
        <f>IF(N557="sníž. přenesená",J557,0)</f>
        <v>0</v>
      </c>
      <c r="BI557" s="245">
        <f>IF(N557="nulová",J557,0)</f>
        <v>0</v>
      </c>
      <c r="BJ557" s="25" t="s">
        <v>87</v>
      </c>
      <c r="BK557" s="245">
        <f>ROUND(I557*H557,1)</f>
        <v>0</v>
      </c>
      <c r="BL557" s="25" t="s">
        <v>179</v>
      </c>
      <c r="BM557" s="25" t="s">
        <v>1930</v>
      </c>
    </row>
    <row r="558" s="12" customFormat="1">
      <c r="B558" s="246"/>
      <c r="C558" s="247"/>
      <c r="D558" s="248" t="s">
        <v>171</v>
      </c>
      <c r="E558" s="247"/>
      <c r="F558" s="250" t="s">
        <v>1931</v>
      </c>
      <c r="G558" s="247"/>
      <c r="H558" s="251">
        <v>29.190000000000001</v>
      </c>
      <c r="I558" s="252"/>
      <c r="J558" s="247"/>
      <c r="K558" s="247"/>
      <c r="L558" s="253"/>
      <c r="M558" s="254"/>
      <c r="N558" s="255"/>
      <c r="O558" s="255"/>
      <c r="P558" s="255"/>
      <c r="Q558" s="255"/>
      <c r="R558" s="255"/>
      <c r="S558" s="255"/>
      <c r="T558" s="256"/>
      <c r="AT558" s="257" t="s">
        <v>171</v>
      </c>
      <c r="AU558" s="257" t="s">
        <v>89</v>
      </c>
      <c r="AV558" s="12" t="s">
        <v>89</v>
      </c>
      <c r="AW558" s="12" t="s">
        <v>6</v>
      </c>
      <c r="AX558" s="12" t="s">
        <v>87</v>
      </c>
      <c r="AY558" s="257" t="s">
        <v>162</v>
      </c>
    </row>
    <row r="559" s="1" customFormat="1" ht="38.25" customHeight="1">
      <c r="B559" s="48"/>
      <c r="C559" s="235" t="s">
        <v>551</v>
      </c>
      <c r="D559" s="235" t="s">
        <v>165</v>
      </c>
      <c r="E559" s="236" t="s">
        <v>1932</v>
      </c>
      <c r="F559" s="237" t="s">
        <v>1933</v>
      </c>
      <c r="G559" s="238" t="s">
        <v>247</v>
      </c>
      <c r="H559" s="239">
        <v>15.800000000000001</v>
      </c>
      <c r="I559" s="240"/>
      <c r="J559" s="239">
        <f>ROUND(I559*H559,1)</f>
        <v>0</v>
      </c>
      <c r="K559" s="237" t="s">
        <v>239</v>
      </c>
      <c r="L559" s="74"/>
      <c r="M559" s="241" t="s">
        <v>36</v>
      </c>
      <c r="N559" s="242" t="s">
        <v>50</v>
      </c>
      <c r="O559" s="49"/>
      <c r="P559" s="243">
        <f>O559*H559</f>
        <v>0</v>
      </c>
      <c r="Q559" s="243">
        <v>0</v>
      </c>
      <c r="R559" s="243">
        <f>Q559*H559</f>
        <v>0</v>
      </c>
      <c r="S559" s="243">
        <v>0</v>
      </c>
      <c r="T559" s="244">
        <f>S559*H559</f>
        <v>0</v>
      </c>
      <c r="AR559" s="25" t="s">
        <v>179</v>
      </c>
      <c r="AT559" s="25" t="s">
        <v>165</v>
      </c>
      <c r="AU559" s="25" t="s">
        <v>89</v>
      </c>
      <c r="AY559" s="25" t="s">
        <v>162</v>
      </c>
      <c r="BE559" s="245">
        <f>IF(N559="základní",J559,0)</f>
        <v>0</v>
      </c>
      <c r="BF559" s="245">
        <f>IF(N559="snížená",J559,0)</f>
        <v>0</v>
      </c>
      <c r="BG559" s="245">
        <f>IF(N559="zákl. přenesená",J559,0)</f>
        <v>0</v>
      </c>
      <c r="BH559" s="245">
        <f>IF(N559="sníž. přenesená",J559,0)</f>
        <v>0</v>
      </c>
      <c r="BI559" s="245">
        <f>IF(N559="nulová",J559,0)</f>
        <v>0</v>
      </c>
      <c r="BJ559" s="25" t="s">
        <v>87</v>
      </c>
      <c r="BK559" s="245">
        <f>ROUND(I559*H559,1)</f>
        <v>0</v>
      </c>
      <c r="BL559" s="25" t="s">
        <v>179</v>
      </c>
      <c r="BM559" s="25" t="s">
        <v>1934</v>
      </c>
    </row>
    <row r="560" s="13" customFormat="1">
      <c r="B560" s="261"/>
      <c r="C560" s="262"/>
      <c r="D560" s="248" t="s">
        <v>171</v>
      </c>
      <c r="E560" s="263" t="s">
        <v>36</v>
      </c>
      <c r="F560" s="264" t="s">
        <v>1620</v>
      </c>
      <c r="G560" s="262"/>
      <c r="H560" s="263" t="s">
        <v>36</v>
      </c>
      <c r="I560" s="265"/>
      <c r="J560" s="262"/>
      <c r="K560" s="262"/>
      <c r="L560" s="266"/>
      <c r="M560" s="267"/>
      <c r="N560" s="268"/>
      <c r="O560" s="268"/>
      <c r="P560" s="268"/>
      <c r="Q560" s="268"/>
      <c r="R560" s="268"/>
      <c r="S560" s="268"/>
      <c r="T560" s="269"/>
      <c r="AT560" s="270" t="s">
        <v>171</v>
      </c>
      <c r="AU560" s="270" t="s">
        <v>89</v>
      </c>
      <c r="AV560" s="13" t="s">
        <v>87</v>
      </c>
      <c r="AW560" s="13" t="s">
        <v>42</v>
      </c>
      <c r="AX560" s="13" t="s">
        <v>79</v>
      </c>
      <c r="AY560" s="270" t="s">
        <v>162</v>
      </c>
    </row>
    <row r="561" s="12" customFormat="1">
      <c r="B561" s="246"/>
      <c r="C561" s="247"/>
      <c r="D561" s="248" t="s">
        <v>171</v>
      </c>
      <c r="E561" s="249" t="s">
        <v>36</v>
      </c>
      <c r="F561" s="250" t="s">
        <v>1925</v>
      </c>
      <c r="G561" s="247"/>
      <c r="H561" s="251">
        <v>5.9000000000000004</v>
      </c>
      <c r="I561" s="252"/>
      <c r="J561" s="247"/>
      <c r="K561" s="247"/>
      <c r="L561" s="253"/>
      <c r="M561" s="254"/>
      <c r="N561" s="255"/>
      <c r="O561" s="255"/>
      <c r="P561" s="255"/>
      <c r="Q561" s="255"/>
      <c r="R561" s="255"/>
      <c r="S561" s="255"/>
      <c r="T561" s="256"/>
      <c r="AT561" s="257" t="s">
        <v>171</v>
      </c>
      <c r="AU561" s="257" t="s">
        <v>89</v>
      </c>
      <c r="AV561" s="12" t="s">
        <v>89</v>
      </c>
      <c r="AW561" s="12" t="s">
        <v>42</v>
      </c>
      <c r="AX561" s="12" t="s">
        <v>79</v>
      </c>
      <c r="AY561" s="257" t="s">
        <v>162</v>
      </c>
    </row>
    <row r="562" s="12" customFormat="1">
      <c r="B562" s="246"/>
      <c r="C562" s="247"/>
      <c r="D562" s="248" t="s">
        <v>171</v>
      </c>
      <c r="E562" s="249" t="s">
        <v>36</v>
      </c>
      <c r="F562" s="250" t="s">
        <v>1926</v>
      </c>
      <c r="G562" s="247"/>
      <c r="H562" s="251">
        <v>5.0999999999999996</v>
      </c>
      <c r="I562" s="252"/>
      <c r="J562" s="247"/>
      <c r="K562" s="247"/>
      <c r="L562" s="253"/>
      <c r="M562" s="254"/>
      <c r="N562" s="255"/>
      <c r="O562" s="255"/>
      <c r="P562" s="255"/>
      <c r="Q562" s="255"/>
      <c r="R562" s="255"/>
      <c r="S562" s="255"/>
      <c r="T562" s="256"/>
      <c r="AT562" s="257" t="s">
        <v>171</v>
      </c>
      <c r="AU562" s="257" t="s">
        <v>89</v>
      </c>
      <c r="AV562" s="12" t="s">
        <v>89</v>
      </c>
      <c r="AW562" s="12" t="s">
        <v>42</v>
      </c>
      <c r="AX562" s="12" t="s">
        <v>79</v>
      </c>
      <c r="AY562" s="257" t="s">
        <v>162</v>
      </c>
    </row>
    <row r="563" s="12" customFormat="1">
      <c r="B563" s="246"/>
      <c r="C563" s="247"/>
      <c r="D563" s="248" t="s">
        <v>171</v>
      </c>
      <c r="E563" s="249" t="s">
        <v>36</v>
      </c>
      <c r="F563" s="250" t="s">
        <v>1927</v>
      </c>
      <c r="G563" s="247"/>
      <c r="H563" s="251">
        <v>4.7999999999999998</v>
      </c>
      <c r="I563" s="252"/>
      <c r="J563" s="247"/>
      <c r="K563" s="247"/>
      <c r="L563" s="253"/>
      <c r="M563" s="254"/>
      <c r="N563" s="255"/>
      <c r="O563" s="255"/>
      <c r="P563" s="255"/>
      <c r="Q563" s="255"/>
      <c r="R563" s="255"/>
      <c r="S563" s="255"/>
      <c r="T563" s="256"/>
      <c r="AT563" s="257" t="s">
        <v>171</v>
      </c>
      <c r="AU563" s="257" t="s">
        <v>89</v>
      </c>
      <c r="AV563" s="12" t="s">
        <v>89</v>
      </c>
      <c r="AW563" s="12" t="s">
        <v>42</v>
      </c>
      <c r="AX563" s="12" t="s">
        <v>79</v>
      </c>
      <c r="AY563" s="257" t="s">
        <v>162</v>
      </c>
    </row>
    <row r="564" s="14" customFormat="1">
      <c r="B564" s="283"/>
      <c r="C564" s="284"/>
      <c r="D564" s="248" t="s">
        <v>171</v>
      </c>
      <c r="E564" s="285" t="s">
        <v>36</v>
      </c>
      <c r="F564" s="286" t="s">
        <v>679</v>
      </c>
      <c r="G564" s="284"/>
      <c r="H564" s="287">
        <v>15.800000000000001</v>
      </c>
      <c r="I564" s="288"/>
      <c r="J564" s="284"/>
      <c r="K564" s="284"/>
      <c r="L564" s="289"/>
      <c r="M564" s="290"/>
      <c r="N564" s="291"/>
      <c r="O564" s="291"/>
      <c r="P564" s="291"/>
      <c r="Q564" s="291"/>
      <c r="R564" s="291"/>
      <c r="S564" s="291"/>
      <c r="T564" s="292"/>
      <c r="AT564" s="293" t="s">
        <v>171</v>
      </c>
      <c r="AU564" s="293" t="s">
        <v>89</v>
      </c>
      <c r="AV564" s="14" t="s">
        <v>179</v>
      </c>
      <c r="AW564" s="14" t="s">
        <v>42</v>
      </c>
      <c r="AX564" s="14" t="s">
        <v>87</v>
      </c>
      <c r="AY564" s="293" t="s">
        <v>162</v>
      </c>
    </row>
    <row r="565" s="1" customFormat="1" ht="16.5" customHeight="1">
      <c r="B565" s="48"/>
      <c r="C565" s="271" t="s">
        <v>555</v>
      </c>
      <c r="D565" s="271" t="s">
        <v>159</v>
      </c>
      <c r="E565" s="272" t="s">
        <v>1935</v>
      </c>
      <c r="F565" s="273" t="s">
        <v>1936</v>
      </c>
      <c r="G565" s="274" t="s">
        <v>247</v>
      </c>
      <c r="H565" s="275">
        <v>16.59</v>
      </c>
      <c r="I565" s="276"/>
      <c r="J565" s="275">
        <f>ROUND(I565*H565,1)</f>
        <v>0</v>
      </c>
      <c r="K565" s="273" t="s">
        <v>239</v>
      </c>
      <c r="L565" s="277"/>
      <c r="M565" s="278" t="s">
        <v>36</v>
      </c>
      <c r="N565" s="279" t="s">
        <v>50</v>
      </c>
      <c r="O565" s="49"/>
      <c r="P565" s="243">
        <f>O565*H565</f>
        <v>0</v>
      </c>
      <c r="Q565" s="243">
        <v>4.0000000000000003E-05</v>
      </c>
      <c r="R565" s="243">
        <f>Q565*H565</f>
        <v>0.00066360000000000008</v>
      </c>
      <c r="S565" s="243">
        <v>0</v>
      </c>
      <c r="T565" s="244">
        <f>S565*H565</f>
        <v>0</v>
      </c>
      <c r="AR565" s="25" t="s">
        <v>195</v>
      </c>
      <c r="AT565" s="25" t="s">
        <v>159</v>
      </c>
      <c r="AU565" s="25" t="s">
        <v>89</v>
      </c>
      <c r="AY565" s="25" t="s">
        <v>162</v>
      </c>
      <c r="BE565" s="245">
        <f>IF(N565="základní",J565,0)</f>
        <v>0</v>
      </c>
      <c r="BF565" s="245">
        <f>IF(N565="snížená",J565,0)</f>
        <v>0</v>
      </c>
      <c r="BG565" s="245">
        <f>IF(N565="zákl. přenesená",J565,0)</f>
        <v>0</v>
      </c>
      <c r="BH565" s="245">
        <f>IF(N565="sníž. přenesená",J565,0)</f>
        <v>0</v>
      </c>
      <c r="BI565" s="245">
        <f>IF(N565="nulová",J565,0)</f>
        <v>0</v>
      </c>
      <c r="BJ565" s="25" t="s">
        <v>87</v>
      </c>
      <c r="BK565" s="245">
        <f>ROUND(I565*H565,1)</f>
        <v>0</v>
      </c>
      <c r="BL565" s="25" t="s">
        <v>179</v>
      </c>
      <c r="BM565" s="25" t="s">
        <v>1937</v>
      </c>
    </row>
    <row r="566" s="12" customFormat="1">
      <c r="B566" s="246"/>
      <c r="C566" s="247"/>
      <c r="D566" s="248" t="s">
        <v>171</v>
      </c>
      <c r="E566" s="247"/>
      <c r="F566" s="250" t="s">
        <v>1938</v>
      </c>
      <c r="G566" s="247"/>
      <c r="H566" s="251">
        <v>16.59</v>
      </c>
      <c r="I566" s="252"/>
      <c r="J566" s="247"/>
      <c r="K566" s="247"/>
      <c r="L566" s="253"/>
      <c r="M566" s="254"/>
      <c r="N566" s="255"/>
      <c r="O566" s="255"/>
      <c r="P566" s="255"/>
      <c r="Q566" s="255"/>
      <c r="R566" s="255"/>
      <c r="S566" s="255"/>
      <c r="T566" s="256"/>
      <c r="AT566" s="257" t="s">
        <v>171</v>
      </c>
      <c r="AU566" s="257" t="s">
        <v>89</v>
      </c>
      <c r="AV566" s="12" t="s">
        <v>89</v>
      </c>
      <c r="AW566" s="12" t="s">
        <v>6</v>
      </c>
      <c r="AX566" s="12" t="s">
        <v>87</v>
      </c>
      <c r="AY566" s="257" t="s">
        <v>162</v>
      </c>
    </row>
    <row r="567" s="1" customFormat="1" ht="25.5" customHeight="1">
      <c r="B567" s="48"/>
      <c r="C567" s="235" t="s">
        <v>562</v>
      </c>
      <c r="D567" s="235" t="s">
        <v>165</v>
      </c>
      <c r="E567" s="236" t="s">
        <v>1939</v>
      </c>
      <c r="F567" s="237" t="s">
        <v>1940</v>
      </c>
      <c r="G567" s="238" t="s">
        <v>247</v>
      </c>
      <c r="H567" s="239">
        <v>76.989999999999995</v>
      </c>
      <c r="I567" s="240"/>
      <c r="J567" s="239">
        <f>ROUND(I567*H567,1)</f>
        <v>0</v>
      </c>
      <c r="K567" s="237" t="s">
        <v>239</v>
      </c>
      <c r="L567" s="74"/>
      <c r="M567" s="241" t="s">
        <v>36</v>
      </c>
      <c r="N567" s="242" t="s">
        <v>50</v>
      </c>
      <c r="O567" s="49"/>
      <c r="P567" s="243">
        <f>O567*H567</f>
        <v>0</v>
      </c>
      <c r="Q567" s="243">
        <v>0</v>
      </c>
      <c r="R567" s="243">
        <f>Q567*H567</f>
        <v>0</v>
      </c>
      <c r="S567" s="243">
        <v>0</v>
      </c>
      <c r="T567" s="244">
        <f>S567*H567</f>
        <v>0</v>
      </c>
      <c r="AR567" s="25" t="s">
        <v>179</v>
      </c>
      <c r="AT567" s="25" t="s">
        <v>165</v>
      </c>
      <c r="AU567" s="25" t="s">
        <v>89</v>
      </c>
      <c r="AY567" s="25" t="s">
        <v>162</v>
      </c>
      <c r="BE567" s="245">
        <f>IF(N567="základní",J567,0)</f>
        <v>0</v>
      </c>
      <c r="BF567" s="245">
        <f>IF(N567="snížená",J567,0)</f>
        <v>0</v>
      </c>
      <c r="BG567" s="245">
        <f>IF(N567="zákl. přenesená",J567,0)</f>
        <v>0</v>
      </c>
      <c r="BH567" s="245">
        <f>IF(N567="sníž. přenesená",J567,0)</f>
        <v>0</v>
      </c>
      <c r="BI567" s="245">
        <f>IF(N567="nulová",J567,0)</f>
        <v>0</v>
      </c>
      <c r="BJ567" s="25" t="s">
        <v>87</v>
      </c>
      <c r="BK567" s="245">
        <f>ROUND(I567*H567,1)</f>
        <v>0</v>
      </c>
      <c r="BL567" s="25" t="s">
        <v>179</v>
      </c>
      <c r="BM567" s="25" t="s">
        <v>1941</v>
      </c>
    </row>
    <row r="568" s="13" customFormat="1">
      <c r="B568" s="261"/>
      <c r="C568" s="262"/>
      <c r="D568" s="248" t="s">
        <v>171</v>
      </c>
      <c r="E568" s="263" t="s">
        <v>36</v>
      </c>
      <c r="F568" s="264" t="s">
        <v>1942</v>
      </c>
      <c r="G568" s="262"/>
      <c r="H568" s="263" t="s">
        <v>36</v>
      </c>
      <c r="I568" s="265"/>
      <c r="J568" s="262"/>
      <c r="K568" s="262"/>
      <c r="L568" s="266"/>
      <c r="M568" s="267"/>
      <c r="N568" s="268"/>
      <c r="O568" s="268"/>
      <c r="P568" s="268"/>
      <c r="Q568" s="268"/>
      <c r="R568" s="268"/>
      <c r="S568" s="268"/>
      <c r="T568" s="269"/>
      <c r="AT568" s="270" t="s">
        <v>171</v>
      </c>
      <c r="AU568" s="270" t="s">
        <v>89</v>
      </c>
      <c r="AV568" s="13" t="s">
        <v>87</v>
      </c>
      <c r="AW568" s="13" t="s">
        <v>42</v>
      </c>
      <c r="AX568" s="13" t="s">
        <v>79</v>
      </c>
      <c r="AY568" s="270" t="s">
        <v>162</v>
      </c>
    </row>
    <row r="569" s="12" customFormat="1">
      <c r="B569" s="246"/>
      <c r="C569" s="247"/>
      <c r="D569" s="248" t="s">
        <v>171</v>
      </c>
      <c r="E569" s="249" t="s">
        <v>36</v>
      </c>
      <c r="F569" s="250" t="s">
        <v>1943</v>
      </c>
      <c r="G569" s="247"/>
      <c r="H569" s="251">
        <v>12.529999999999999</v>
      </c>
      <c r="I569" s="252"/>
      <c r="J569" s="247"/>
      <c r="K569" s="247"/>
      <c r="L569" s="253"/>
      <c r="M569" s="254"/>
      <c r="N569" s="255"/>
      <c r="O569" s="255"/>
      <c r="P569" s="255"/>
      <c r="Q569" s="255"/>
      <c r="R569" s="255"/>
      <c r="S569" s="255"/>
      <c r="T569" s="256"/>
      <c r="AT569" s="257" t="s">
        <v>171</v>
      </c>
      <c r="AU569" s="257" t="s">
        <v>89</v>
      </c>
      <c r="AV569" s="12" t="s">
        <v>89</v>
      </c>
      <c r="AW569" s="12" t="s">
        <v>42</v>
      </c>
      <c r="AX569" s="12" t="s">
        <v>79</v>
      </c>
      <c r="AY569" s="257" t="s">
        <v>162</v>
      </c>
    </row>
    <row r="570" s="12" customFormat="1">
      <c r="B570" s="246"/>
      <c r="C570" s="247"/>
      <c r="D570" s="248" t="s">
        <v>171</v>
      </c>
      <c r="E570" s="249" t="s">
        <v>36</v>
      </c>
      <c r="F570" s="250" t="s">
        <v>1944</v>
      </c>
      <c r="G570" s="247"/>
      <c r="H570" s="251">
        <v>5.4699999999999998</v>
      </c>
      <c r="I570" s="252"/>
      <c r="J570" s="247"/>
      <c r="K570" s="247"/>
      <c r="L570" s="253"/>
      <c r="M570" s="254"/>
      <c r="N570" s="255"/>
      <c r="O570" s="255"/>
      <c r="P570" s="255"/>
      <c r="Q570" s="255"/>
      <c r="R570" s="255"/>
      <c r="S570" s="255"/>
      <c r="T570" s="256"/>
      <c r="AT570" s="257" t="s">
        <v>171</v>
      </c>
      <c r="AU570" s="257" t="s">
        <v>89</v>
      </c>
      <c r="AV570" s="12" t="s">
        <v>89</v>
      </c>
      <c r="AW570" s="12" t="s">
        <v>42</v>
      </c>
      <c r="AX570" s="12" t="s">
        <v>79</v>
      </c>
      <c r="AY570" s="257" t="s">
        <v>162</v>
      </c>
    </row>
    <row r="571" s="12" customFormat="1">
      <c r="B571" s="246"/>
      <c r="C571" s="247"/>
      <c r="D571" s="248" t="s">
        <v>171</v>
      </c>
      <c r="E571" s="249" t="s">
        <v>36</v>
      </c>
      <c r="F571" s="250" t="s">
        <v>1945</v>
      </c>
      <c r="G571" s="247"/>
      <c r="H571" s="251">
        <v>1.73</v>
      </c>
      <c r="I571" s="252"/>
      <c r="J571" s="247"/>
      <c r="K571" s="247"/>
      <c r="L571" s="253"/>
      <c r="M571" s="254"/>
      <c r="N571" s="255"/>
      <c r="O571" s="255"/>
      <c r="P571" s="255"/>
      <c r="Q571" s="255"/>
      <c r="R571" s="255"/>
      <c r="S571" s="255"/>
      <c r="T571" s="256"/>
      <c r="AT571" s="257" t="s">
        <v>171</v>
      </c>
      <c r="AU571" s="257" t="s">
        <v>89</v>
      </c>
      <c r="AV571" s="12" t="s">
        <v>89</v>
      </c>
      <c r="AW571" s="12" t="s">
        <v>42</v>
      </c>
      <c r="AX571" s="12" t="s">
        <v>79</v>
      </c>
      <c r="AY571" s="257" t="s">
        <v>162</v>
      </c>
    </row>
    <row r="572" s="12" customFormat="1">
      <c r="B572" s="246"/>
      <c r="C572" s="247"/>
      <c r="D572" s="248" t="s">
        <v>171</v>
      </c>
      <c r="E572" s="249" t="s">
        <v>36</v>
      </c>
      <c r="F572" s="250" t="s">
        <v>1946</v>
      </c>
      <c r="G572" s="247"/>
      <c r="H572" s="251">
        <v>7.8499999999999996</v>
      </c>
      <c r="I572" s="252"/>
      <c r="J572" s="247"/>
      <c r="K572" s="247"/>
      <c r="L572" s="253"/>
      <c r="M572" s="254"/>
      <c r="N572" s="255"/>
      <c r="O572" s="255"/>
      <c r="P572" s="255"/>
      <c r="Q572" s="255"/>
      <c r="R572" s="255"/>
      <c r="S572" s="255"/>
      <c r="T572" s="256"/>
      <c r="AT572" s="257" t="s">
        <v>171</v>
      </c>
      <c r="AU572" s="257" t="s">
        <v>89</v>
      </c>
      <c r="AV572" s="12" t="s">
        <v>89</v>
      </c>
      <c r="AW572" s="12" t="s">
        <v>42</v>
      </c>
      <c r="AX572" s="12" t="s">
        <v>79</v>
      </c>
      <c r="AY572" s="257" t="s">
        <v>162</v>
      </c>
    </row>
    <row r="573" s="12" customFormat="1">
      <c r="B573" s="246"/>
      <c r="C573" s="247"/>
      <c r="D573" s="248" t="s">
        <v>171</v>
      </c>
      <c r="E573" s="249" t="s">
        <v>36</v>
      </c>
      <c r="F573" s="250" t="s">
        <v>1947</v>
      </c>
      <c r="G573" s="247"/>
      <c r="H573" s="251">
        <v>10.92</v>
      </c>
      <c r="I573" s="252"/>
      <c r="J573" s="247"/>
      <c r="K573" s="247"/>
      <c r="L573" s="253"/>
      <c r="M573" s="254"/>
      <c r="N573" s="255"/>
      <c r="O573" s="255"/>
      <c r="P573" s="255"/>
      <c r="Q573" s="255"/>
      <c r="R573" s="255"/>
      <c r="S573" s="255"/>
      <c r="T573" s="256"/>
      <c r="AT573" s="257" t="s">
        <v>171</v>
      </c>
      <c r="AU573" s="257" t="s">
        <v>89</v>
      </c>
      <c r="AV573" s="12" t="s">
        <v>89</v>
      </c>
      <c r="AW573" s="12" t="s">
        <v>42</v>
      </c>
      <c r="AX573" s="12" t="s">
        <v>79</v>
      </c>
      <c r="AY573" s="257" t="s">
        <v>162</v>
      </c>
    </row>
    <row r="574" s="12" customFormat="1">
      <c r="B574" s="246"/>
      <c r="C574" s="247"/>
      <c r="D574" s="248" t="s">
        <v>171</v>
      </c>
      <c r="E574" s="249" t="s">
        <v>36</v>
      </c>
      <c r="F574" s="250" t="s">
        <v>1948</v>
      </c>
      <c r="G574" s="247"/>
      <c r="H574" s="251">
        <v>5.2000000000000002</v>
      </c>
      <c r="I574" s="252"/>
      <c r="J574" s="247"/>
      <c r="K574" s="247"/>
      <c r="L574" s="253"/>
      <c r="M574" s="254"/>
      <c r="N574" s="255"/>
      <c r="O574" s="255"/>
      <c r="P574" s="255"/>
      <c r="Q574" s="255"/>
      <c r="R574" s="255"/>
      <c r="S574" s="255"/>
      <c r="T574" s="256"/>
      <c r="AT574" s="257" t="s">
        <v>171</v>
      </c>
      <c r="AU574" s="257" t="s">
        <v>89</v>
      </c>
      <c r="AV574" s="12" t="s">
        <v>89</v>
      </c>
      <c r="AW574" s="12" t="s">
        <v>42</v>
      </c>
      <c r="AX574" s="12" t="s">
        <v>79</v>
      </c>
      <c r="AY574" s="257" t="s">
        <v>162</v>
      </c>
    </row>
    <row r="575" s="12" customFormat="1">
      <c r="B575" s="246"/>
      <c r="C575" s="247"/>
      <c r="D575" s="248" t="s">
        <v>171</v>
      </c>
      <c r="E575" s="249" t="s">
        <v>36</v>
      </c>
      <c r="F575" s="250" t="s">
        <v>1949</v>
      </c>
      <c r="G575" s="247"/>
      <c r="H575" s="251">
        <v>3.3399999999999999</v>
      </c>
      <c r="I575" s="252"/>
      <c r="J575" s="247"/>
      <c r="K575" s="247"/>
      <c r="L575" s="253"/>
      <c r="M575" s="254"/>
      <c r="N575" s="255"/>
      <c r="O575" s="255"/>
      <c r="P575" s="255"/>
      <c r="Q575" s="255"/>
      <c r="R575" s="255"/>
      <c r="S575" s="255"/>
      <c r="T575" s="256"/>
      <c r="AT575" s="257" t="s">
        <v>171</v>
      </c>
      <c r="AU575" s="257" t="s">
        <v>89</v>
      </c>
      <c r="AV575" s="12" t="s">
        <v>89</v>
      </c>
      <c r="AW575" s="12" t="s">
        <v>42</v>
      </c>
      <c r="AX575" s="12" t="s">
        <v>79</v>
      </c>
      <c r="AY575" s="257" t="s">
        <v>162</v>
      </c>
    </row>
    <row r="576" s="12" customFormat="1">
      <c r="B576" s="246"/>
      <c r="C576" s="247"/>
      <c r="D576" s="248" t="s">
        <v>171</v>
      </c>
      <c r="E576" s="249" t="s">
        <v>36</v>
      </c>
      <c r="F576" s="250" t="s">
        <v>1950</v>
      </c>
      <c r="G576" s="247"/>
      <c r="H576" s="251">
        <v>8.4000000000000004</v>
      </c>
      <c r="I576" s="252"/>
      <c r="J576" s="247"/>
      <c r="K576" s="247"/>
      <c r="L576" s="253"/>
      <c r="M576" s="254"/>
      <c r="N576" s="255"/>
      <c r="O576" s="255"/>
      <c r="P576" s="255"/>
      <c r="Q576" s="255"/>
      <c r="R576" s="255"/>
      <c r="S576" s="255"/>
      <c r="T576" s="256"/>
      <c r="AT576" s="257" t="s">
        <v>171</v>
      </c>
      <c r="AU576" s="257" t="s">
        <v>89</v>
      </c>
      <c r="AV576" s="12" t="s">
        <v>89</v>
      </c>
      <c r="AW576" s="12" t="s">
        <v>42</v>
      </c>
      <c r="AX576" s="12" t="s">
        <v>79</v>
      </c>
      <c r="AY576" s="257" t="s">
        <v>162</v>
      </c>
    </row>
    <row r="577" s="12" customFormat="1">
      <c r="B577" s="246"/>
      <c r="C577" s="247"/>
      <c r="D577" s="248" t="s">
        <v>171</v>
      </c>
      <c r="E577" s="249" t="s">
        <v>36</v>
      </c>
      <c r="F577" s="250" t="s">
        <v>1842</v>
      </c>
      <c r="G577" s="247"/>
      <c r="H577" s="251">
        <v>16.449999999999999</v>
      </c>
      <c r="I577" s="252"/>
      <c r="J577" s="247"/>
      <c r="K577" s="247"/>
      <c r="L577" s="253"/>
      <c r="M577" s="254"/>
      <c r="N577" s="255"/>
      <c r="O577" s="255"/>
      <c r="P577" s="255"/>
      <c r="Q577" s="255"/>
      <c r="R577" s="255"/>
      <c r="S577" s="255"/>
      <c r="T577" s="256"/>
      <c r="AT577" s="257" t="s">
        <v>171</v>
      </c>
      <c r="AU577" s="257" t="s">
        <v>89</v>
      </c>
      <c r="AV577" s="12" t="s">
        <v>89</v>
      </c>
      <c r="AW577" s="12" t="s">
        <v>42</v>
      </c>
      <c r="AX577" s="12" t="s">
        <v>79</v>
      </c>
      <c r="AY577" s="257" t="s">
        <v>162</v>
      </c>
    </row>
    <row r="578" s="12" customFormat="1">
      <c r="B578" s="246"/>
      <c r="C578" s="247"/>
      <c r="D578" s="248" t="s">
        <v>171</v>
      </c>
      <c r="E578" s="249" t="s">
        <v>36</v>
      </c>
      <c r="F578" s="250" t="s">
        <v>1843</v>
      </c>
      <c r="G578" s="247"/>
      <c r="H578" s="251">
        <v>3.6000000000000001</v>
      </c>
      <c r="I578" s="252"/>
      <c r="J578" s="247"/>
      <c r="K578" s="247"/>
      <c r="L578" s="253"/>
      <c r="M578" s="254"/>
      <c r="N578" s="255"/>
      <c r="O578" s="255"/>
      <c r="P578" s="255"/>
      <c r="Q578" s="255"/>
      <c r="R578" s="255"/>
      <c r="S578" s="255"/>
      <c r="T578" s="256"/>
      <c r="AT578" s="257" t="s">
        <v>171</v>
      </c>
      <c r="AU578" s="257" t="s">
        <v>89</v>
      </c>
      <c r="AV578" s="12" t="s">
        <v>89</v>
      </c>
      <c r="AW578" s="12" t="s">
        <v>42</v>
      </c>
      <c r="AX578" s="12" t="s">
        <v>79</v>
      </c>
      <c r="AY578" s="257" t="s">
        <v>162</v>
      </c>
    </row>
    <row r="579" s="12" customFormat="1">
      <c r="B579" s="246"/>
      <c r="C579" s="247"/>
      <c r="D579" s="248" t="s">
        <v>171</v>
      </c>
      <c r="E579" s="249" t="s">
        <v>36</v>
      </c>
      <c r="F579" s="250" t="s">
        <v>1844</v>
      </c>
      <c r="G579" s="247"/>
      <c r="H579" s="251">
        <v>1.5</v>
      </c>
      <c r="I579" s="252"/>
      <c r="J579" s="247"/>
      <c r="K579" s="247"/>
      <c r="L579" s="253"/>
      <c r="M579" s="254"/>
      <c r="N579" s="255"/>
      <c r="O579" s="255"/>
      <c r="P579" s="255"/>
      <c r="Q579" s="255"/>
      <c r="R579" s="255"/>
      <c r="S579" s="255"/>
      <c r="T579" s="256"/>
      <c r="AT579" s="257" t="s">
        <v>171</v>
      </c>
      <c r="AU579" s="257" t="s">
        <v>89</v>
      </c>
      <c r="AV579" s="12" t="s">
        <v>89</v>
      </c>
      <c r="AW579" s="12" t="s">
        <v>42</v>
      </c>
      <c r="AX579" s="12" t="s">
        <v>79</v>
      </c>
      <c r="AY579" s="257" t="s">
        <v>162</v>
      </c>
    </row>
    <row r="580" s="14" customFormat="1">
      <c r="B580" s="283"/>
      <c r="C580" s="284"/>
      <c r="D580" s="248" t="s">
        <v>171</v>
      </c>
      <c r="E580" s="285" t="s">
        <v>36</v>
      </c>
      <c r="F580" s="286" t="s">
        <v>679</v>
      </c>
      <c r="G580" s="284"/>
      <c r="H580" s="287">
        <v>76.989999999999995</v>
      </c>
      <c r="I580" s="288"/>
      <c r="J580" s="284"/>
      <c r="K580" s="284"/>
      <c r="L580" s="289"/>
      <c r="M580" s="290"/>
      <c r="N580" s="291"/>
      <c r="O580" s="291"/>
      <c r="P580" s="291"/>
      <c r="Q580" s="291"/>
      <c r="R580" s="291"/>
      <c r="S580" s="291"/>
      <c r="T580" s="292"/>
      <c r="AT580" s="293" t="s">
        <v>171</v>
      </c>
      <c r="AU580" s="293" t="s">
        <v>89</v>
      </c>
      <c r="AV580" s="14" t="s">
        <v>179</v>
      </c>
      <c r="AW580" s="14" t="s">
        <v>42</v>
      </c>
      <c r="AX580" s="14" t="s">
        <v>87</v>
      </c>
      <c r="AY580" s="293" t="s">
        <v>162</v>
      </c>
    </row>
    <row r="581" s="1" customFormat="1" ht="16.5" customHeight="1">
      <c r="B581" s="48"/>
      <c r="C581" s="271" t="s">
        <v>566</v>
      </c>
      <c r="D581" s="271" t="s">
        <v>159</v>
      </c>
      <c r="E581" s="272" t="s">
        <v>1951</v>
      </c>
      <c r="F581" s="273" t="s">
        <v>1952</v>
      </c>
      <c r="G581" s="274" t="s">
        <v>247</v>
      </c>
      <c r="H581" s="275">
        <v>20.719999999999999</v>
      </c>
      <c r="I581" s="276"/>
      <c r="J581" s="275">
        <f>ROUND(I581*H581,1)</f>
        <v>0</v>
      </c>
      <c r="K581" s="273" t="s">
        <v>239</v>
      </c>
      <c r="L581" s="277"/>
      <c r="M581" s="278" t="s">
        <v>36</v>
      </c>
      <c r="N581" s="279" t="s">
        <v>50</v>
      </c>
      <c r="O581" s="49"/>
      <c r="P581" s="243">
        <f>O581*H581</f>
        <v>0</v>
      </c>
      <c r="Q581" s="243">
        <v>5.0000000000000002E-05</v>
      </c>
      <c r="R581" s="243">
        <f>Q581*H581</f>
        <v>0.001036</v>
      </c>
      <c r="S581" s="243">
        <v>0</v>
      </c>
      <c r="T581" s="244">
        <f>S581*H581</f>
        <v>0</v>
      </c>
      <c r="AR581" s="25" t="s">
        <v>195</v>
      </c>
      <c r="AT581" s="25" t="s">
        <v>159</v>
      </c>
      <c r="AU581" s="25" t="s">
        <v>89</v>
      </c>
      <c r="AY581" s="25" t="s">
        <v>162</v>
      </c>
      <c r="BE581" s="245">
        <f>IF(N581="základní",J581,0)</f>
        <v>0</v>
      </c>
      <c r="BF581" s="245">
        <f>IF(N581="snížená",J581,0)</f>
        <v>0</v>
      </c>
      <c r="BG581" s="245">
        <f>IF(N581="zákl. přenesená",J581,0)</f>
        <v>0</v>
      </c>
      <c r="BH581" s="245">
        <f>IF(N581="sníž. přenesená",J581,0)</f>
        <v>0</v>
      </c>
      <c r="BI581" s="245">
        <f>IF(N581="nulová",J581,0)</f>
        <v>0</v>
      </c>
      <c r="BJ581" s="25" t="s">
        <v>87</v>
      </c>
      <c r="BK581" s="245">
        <f>ROUND(I581*H581,1)</f>
        <v>0</v>
      </c>
      <c r="BL581" s="25" t="s">
        <v>179</v>
      </c>
      <c r="BM581" s="25" t="s">
        <v>1953</v>
      </c>
    </row>
    <row r="582" s="13" customFormat="1">
      <c r="B582" s="261"/>
      <c r="C582" s="262"/>
      <c r="D582" s="248" t="s">
        <v>171</v>
      </c>
      <c r="E582" s="263" t="s">
        <v>36</v>
      </c>
      <c r="F582" s="264" t="s">
        <v>1954</v>
      </c>
      <c r="G582" s="262"/>
      <c r="H582" s="263" t="s">
        <v>36</v>
      </c>
      <c r="I582" s="265"/>
      <c r="J582" s="262"/>
      <c r="K582" s="262"/>
      <c r="L582" s="266"/>
      <c r="M582" s="267"/>
      <c r="N582" s="268"/>
      <c r="O582" s="268"/>
      <c r="P582" s="268"/>
      <c r="Q582" s="268"/>
      <c r="R582" s="268"/>
      <c r="S582" s="268"/>
      <c r="T582" s="269"/>
      <c r="AT582" s="270" t="s">
        <v>171</v>
      </c>
      <c r="AU582" s="270" t="s">
        <v>89</v>
      </c>
      <c r="AV582" s="13" t="s">
        <v>87</v>
      </c>
      <c r="AW582" s="13" t="s">
        <v>42</v>
      </c>
      <c r="AX582" s="13" t="s">
        <v>79</v>
      </c>
      <c r="AY582" s="270" t="s">
        <v>162</v>
      </c>
    </row>
    <row r="583" s="12" customFormat="1">
      <c r="B583" s="246"/>
      <c r="C583" s="247"/>
      <c r="D583" s="248" t="s">
        <v>171</v>
      </c>
      <c r="E583" s="249" t="s">
        <v>36</v>
      </c>
      <c r="F583" s="250" t="s">
        <v>1955</v>
      </c>
      <c r="G583" s="247"/>
      <c r="H583" s="251">
        <v>12.529999999999999</v>
      </c>
      <c r="I583" s="252"/>
      <c r="J583" s="247"/>
      <c r="K583" s="247"/>
      <c r="L583" s="253"/>
      <c r="M583" s="254"/>
      <c r="N583" s="255"/>
      <c r="O583" s="255"/>
      <c r="P583" s="255"/>
      <c r="Q583" s="255"/>
      <c r="R583" s="255"/>
      <c r="S583" s="255"/>
      <c r="T583" s="256"/>
      <c r="AT583" s="257" t="s">
        <v>171</v>
      </c>
      <c r="AU583" s="257" t="s">
        <v>89</v>
      </c>
      <c r="AV583" s="12" t="s">
        <v>89</v>
      </c>
      <c r="AW583" s="12" t="s">
        <v>42</v>
      </c>
      <c r="AX583" s="12" t="s">
        <v>79</v>
      </c>
      <c r="AY583" s="257" t="s">
        <v>162</v>
      </c>
    </row>
    <row r="584" s="12" customFormat="1">
      <c r="B584" s="246"/>
      <c r="C584" s="247"/>
      <c r="D584" s="248" t="s">
        <v>171</v>
      </c>
      <c r="E584" s="249" t="s">
        <v>36</v>
      </c>
      <c r="F584" s="250" t="s">
        <v>1944</v>
      </c>
      <c r="G584" s="247"/>
      <c r="H584" s="251">
        <v>5.4699999999999998</v>
      </c>
      <c r="I584" s="252"/>
      <c r="J584" s="247"/>
      <c r="K584" s="247"/>
      <c r="L584" s="253"/>
      <c r="M584" s="254"/>
      <c r="N584" s="255"/>
      <c r="O584" s="255"/>
      <c r="P584" s="255"/>
      <c r="Q584" s="255"/>
      <c r="R584" s="255"/>
      <c r="S584" s="255"/>
      <c r="T584" s="256"/>
      <c r="AT584" s="257" t="s">
        <v>171</v>
      </c>
      <c r="AU584" s="257" t="s">
        <v>89</v>
      </c>
      <c r="AV584" s="12" t="s">
        <v>89</v>
      </c>
      <c r="AW584" s="12" t="s">
        <v>42</v>
      </c>
      <c r="AX584" s="12" t="s">
        <v>79</v>
      </c>
      <c r="AY584" s="257" t="s">
        <v>162</v>
      </c>
    </row>
    <row r="585" s="12" customFormat="1">
      <c r="B585" s="246"/>
      <c r="C585" s="247"/>
      <c r="D585" s="248" t="s">
        <v>171</v>
      </c>
      <c r="E585" s="249" t="s">
        <v>36</v>
      </c>
      <c r="F585" s="250" t="s">
        <v>1945</v>
      </c>
      <c r="G585" s="247"/>
      <c r="H585" s="251">
        <v>1.73</v>
      </c>
      <c r="I585" s="252"/>
      <c r="J585" s="247"/>
      <c r="K585" s="247"/>
      <c r="L585" s="253"/>
      <c r="M585" s="254"/>
      <c r="N585" s="255"/>
      <c r="O585" s="255"/>
      <c r="P585" s="255"/>
      <c r="Q585" s="255"/>
      <c r="R585" s="255"/>
      <c r="S585" s="255"/>
      <c r="T585" s="256"/>
      <c r="AT585" s="257" t="s">
        <v>171</v>
      </c>
      <c r="AU585" s="257" t="s">
        <v>89</v>
      </c>
      <c r="AV585" s="12" t="s">
        <v>89</v>
      </c>
      <c r="AW585" s="12" t="s">
        <v>42</v>
      </c>
      <c r="AX585" s="12" t="s">
        <v>79</v>
      </c>
      <c r="AY585" s="257" t="s">
        <v>162</v>
      </c>
    </row>
    <row r="586" s="14" customFormat="1">
      <c r="B586" s="283"/>
      <c r="C586" s="284"/>
      <c r="D586" s="248" t="s">
        <v>171</v>
      </c>
      <c r="E586" s="285" t="s">
        <v>36</v>
      </c>
      <c r="F586" s="286" t="s">
        <v>679</v>
      </c>
      <c r="G586" s="284"/>
      <c r="H586" s="287">
        <v>19.73</v>
      </c>
      <c r="I586" s="288"/>
      <c r="J586" s="284"/>
      <c r="K586" s="284"/>
      <c r="L586" s="289"/>
      <c r="M586" s="290"/>
      <c r="N586" s="291"/>
      <c r="O586" s="291"/>
      <c r="P586" s="291"/>
      <c r="Q586" s="291"/>
      <c r="R586" s="291"/>
      <c r="S586" s="291"/>
      <c r="T586" s="292"/>
      <c r="AT586" s="293" t="s">
        <v>171</v>
      </c>
      <c r="AU586" s="293" t="s">
        <v>89</v>
      </c>
      <c r="AV586" s="14" t="s">
        <v>179</v>
      </c>
      <c r="AW586" s="14" t="s">
        <v>42</v>
      </c>
      <c r="AX586" s="14" t="s">
        <v>87</v>
      </c>
      <c r="AY586" s="293" t="s">
        <v>162</v>
      </c>
    </row>
    <row r="587" s="12" customFormat="1">
      <c r="B587" s="246"/>
      <c r="C587" s="247"/>
      <c r="D587" s="248" t="s">
        <v>171</v>
      </c>
      <c r="E587" s="247"/>
      <c r="F587" s="250" t="s">
        <v>1956</v>
      </c>
      <c r="G587" s="247"/>
      <c r="H587" s="251">
        <v>20.719999999999999</v>
      </c>
      <c r="I587" s="252"/>
      <c r="J587" s="247"/>
      <c r="K587" s="247"/>
      <c r="L587" s="253"/>
      <c r="M587" s="254"/>
      <c r="N587" s="255"/>
      <c r="O587" s="255"/>
      <c r="P587" s="255"/>
      <c r="Q587" s="255"/>
      <c r="R587" s="255"/>
      <c r="S587" s="255"/>
      <c r="T587" s="256"/>
      <c r="AT587" s="257" t="s">
        <v>171</v>
      </c>
      <c r="AU587" s="257" t="s">
        <v>89</v>
      </c>
      <c r="AV587" s="12" t="s">
        <v>89</v>
      </c>
      <c r="AW587" s="12" t="s">
        <v>6</v>
      </c>
      <c r="AX587" s="12" t="s">
        <v>87</v>
      </c>
      <c r="AY587" s="257" t="s">
        <v>162</v>
      </c>
    </row>
    <row r="588" s="1" customFormat="1" ht="16.5" customHeight="1">
      <c r="B588" s="48"/>
      <c r="C588" s="271" t="s">
        <v>570</v>
      </c>
      <c r="D588" s="271" t="s">
        <v>159</v>
      </c>
      <c r="E588" s="272" t="s">
        <v>1957</v>
      </c>
      <c r="F588" s="273" t="s">
        <v>1958</v>
      </c>
      <c r="G588" s="274" t="s">
        <v>247</v>
      </c>
      <c r="H588" s="275">
        <v>60.119999999999997</v>
      </c>
      <c r="I588" s="276"/>
      <c r="J588" s="275">
        <f>ROUND(I588*H588,1)</f>
        <v>0</v>
      </c>
      <c r="K588" s="273" t="s">
        <v>239</v>
      </c>
      <c r="L588" s="277"/>
      <c r="M588" s="278" t="s">
        <v>36</v>
      </c>
      <c r="N588" s="279" t="s">
        <v>50</v>
      </c>
      <c r="O588" s="49"/>
      <c r="P588" s="243">
        <f>O588*H588</f>
        <v>0</v>
      </c>
      <c r="Q588" s="243">
        <v>0.00010000000000000001</v>
      </c>
      <c r="R588" s="243">
        <f>Q588*H588</f>
        <v>0.006012</v>
      </c>
      <c r="S588" s="243">
        <v>0</v>
      </c>
      <c r="T588" s="244">
        <f>S588*H588</f>
        <v>0</v>
      </c>
      <c r="AR588" s="25" t="s">
        <v>195</v>
      </c>
      <c r="AT588" s="25" t="s">
        <v>159</v>
      </c>
      <c r="AU588" s="25" t="s">
        <v>89</v>
      </c>
      <c r="AY588" s="25" t="s">
        <v>162</v>
      </c>
      <c r="BE588" s="245">
        <f>IF(N588="základní",J588,0)</f>
        <v>0</v>
      </c>
      <c r="BF588" s="245">
        <f>IF(N588="snížená",J588,0)</f>
        <v>0</v>
      </c>
      <c r="BG588" s="245">
        <f>IF(N588="zákl. přenesená",J588,0)</f>
        <v>0</v>
      </c>
      <c r="BH588" s="245">
        <f>IF(N588="sníž. přenesená",J588,0)</f>
        <v>0</v>
      </c>
      <c r="BI588" s="245">
        <f>IF(N588="nulová",J588,0)</f>
        <v>0</v>
      </c>
      <c r="BJ588" s="25" t="s">
        <v>87</v>
      </c>
      <c r="BK588" s="245">
        <f>ROUND(I588*H588,1)</f>
        <v>0</v>
      </c>
      <c r="BL588" s="25" t="s">
        <v>179</v>
      </c>
      <c r="BM588" s="25" t="s">
        <v>1959</v>
      </c>
    </row>
    <row r="589" s="13" customFormat="1">
      <c r="B589" s="261"/>
      <c r="C589" s="262"/>
      <c r="D589" s="248" t="s">
        <v>171</v>
      </c>
      <c r="E589" s="263" t="s">
        <v>36</v>
      </c>
      <c r="F589" s="264" t="s">
        <v>1954</v>
      </c>
      <c r="G589" s="262"/>
      <c r="H589" s="263" t="s">
        <v>36</v>
      </c>
      <c r="I589" s="265"/>
      <c r="J589" s="262"/>
      <c r="K589" s="262"/>
      <c r="L589" s="266"/>
      <c r="M589" s="267"/>
      <c r="N589" s="268"/>
      <c r="O589" s="268"/>
      <c r="P589" s="268"/>
      <c r="Q589" s="268"/>
      <c r="R589" s="268"/>
      <c r="S589" s="268"/>
      <c r="T589" s="269"/>
      <c r="AT589" s="270" t="s">
        <v>171</v>
      </c>
      <c r="AU589" s="270" t="s">
        <v>89</v>
      </c>
      <c r="AV589" s="13" t="s">
        <v>87</v>
      </c>
      <c r="AW589" s="13" t="s">
        <v>42</v>
      </c>
      <c r="AX589" s="13" t="s">
        <v>79</v>
      </c>
      <c r="AY589" s="270" t="s">
        <v>162</v>
      </c>
    </row>
    <row r="590" s="12" customFormat="1">
      <c r="B590" s="246"/>
      <c r="C590" s="247"/>
      <c r="D590" s="248" t="s">
        <v>171</v>
      </c>
      <c r="E590" s="249" t="s">
        <v>36</v>
      </c>
      <c r="F590" s="250" t="s">
        <v>1960</v>
      </c>
      <c r="G590" s="247"/>
      <c r="H590" s="251">
        <v>7.8499999999999996</v>
      </c>
      <c r="I590" s="252"/>
      <c r="J590" s="247"/>
      <c r="K590" s="247"/>
      <c r="L590" s="253"/>
      <c r="M590" s="254"/>
      <c r="N590" s="255"/>
      <c r="O590" s="255"/>
      <c r="P590" s="255"/>
      <c r="Q590" s="255"/>
      <c r="R590" s="255"/>
      <c r="S590" s="255"/>
      <c r="T590" s="256"/>
      <c r="AT590" s="257" t="s">
        <v>171</v>
      </c>
      <c r="AU590" s="257" t="s">
        <v>89</v>
      </c>
      <c r="AV590" s="12" t="s">
        <v>89</v>
      </c>
      <c r="AW590" s="12" t="s">
        <v>42</v>
      </c>
      <c r="AX590" s="12" t="s">
        <v>79</v>
      </c>
      <c r="AY590" s="257" t="s">
        <v>162</v>
      </c>
    </row>
    <row r="591" s="12" customFormat="1">
      <c r="B591" s="246"/>
      <c r="C591" s="247"/>
      <c r="D591" s="248" t="s">
        <v>171</v>
      </c>
      <c r="E591" s="249" t="s">
        <v>36</v>
      </c>
      <c r="F591" s="250" t="s">
        <v>1947</v>
      </c>
      <c r="G591" s="247"/>
      <c r="H591" s="251">
        <v>10.92</v>
      </c>
      <c r="I591" s="252"/>
      <c r="J591" s="247"/>
      <c r="K591" s="247"/>
      <c r="L591" s="253"/>
      <c r="M591" s="254"/>
      <c r="N591" s="255"/>
      <c r="O591" s="255"/>
      <c r="P591" s="255"/>
      <c r="Q591" s="255"/>
      <c r="R591" s="255"/>
      <c r="S591" s="255"/>
      <c r="T591" s="256"/>
      <c r="AT591" s="257" t="s">
        <v>171</v>
      </c>
      <c r="AU591" s="257" t="s">
        <v>89</v>
      </c>
      <c r="AV591" s="12" t="s">
        <v>89</v>
      </c>
      <c r="AW591" s="12" t="s">
        <v>42</v>
      </c>
      <c r="AX591" s="12" t="s">
        <v>79</v>
      </c>
      <c r="AY591" s="257" t="s">
        <v>162</v>
      </c>
    </row>
    <row r="592" s="12" customFormat="1">
      <c r="B592" s="246"/>
      <c r="C592" s="247"/>
      <c r="D592" s="248" t="s">
        <v>171</v>
      </c>
      <c r="E592" s="249" t="s">
        <v>36</v>
      </c>
      <c r="F592" s="250" t="s">
        <v>1948</v>
      </c>
      <c r="G592" s="247"/>
      <c r="H592" s="251">
        <v>5.2000000000000002</v>
      </c>
      <c r="I592" s="252"/>
      <c r="J592" s="247"/>
      <c r="K592" s="247"/>
      <c r="L592" s="253"/>
      <c r="M592" s="254"/>
      <c r="N592" s="255"/>
      <c r="O592" s="255"/>
      <c r="P592" s="255"/>
      <c r="Q592" s="255"/>
      <c r="R592" s="255"/>
      <c r="S592" s="255"/>
      <c r="T592" s="256"/>
      <c r="AT592" s="257" t="s">
        <v>171</v>
      </c>
      <c r="AU592" s="257" t="s">
        <v>89</v>
      </c>
      <c r="AV592" s="12" t="s">
        <v>89</v>
      </c>
      <c r="AW592" s="12" t="s">
        <v>42</v>
      </c>
      <c r="AX592" s="12" t="s">
        <v>79</v>
      </c>
      <c r="AY592" s="257" t="s">
        <v>162</v>
      </c>
    </row>
    <row r="593" s="12" customFormat="1">
      <c r="B593" s="246"/>
      <c r="C593" s="247"/>
      <c r="D593" s="248" t="s">
        <v>171</v>
      </c>
      <c r="E593" s="249" t="s">
        <v>36</v>
      </c>
      <c r="F593" s="250" t="s">
        <v>1949</v>
      </c>
      <c r="G593" s="247"/>
      <c r="H593" s="251">
        <v>3.3399999999999999</v>
      </c>
      <c r="I593" s="252"/>
      <c r="J593" s="247"/>
      <c r="K593" s="247"/>
      <c r="L593" s="253"/>
      <c r="M593" s="254"/>
      <c r="N593" s="255"/>
      <c r="O593" s="255"/>
      <c r="P593" s="255"/>
      <c r="Q593" s="255"/>
      <c r="R593" s="255"/>
      <c r="S593" s="255"/>
      <c r="T593" s="256"/>
      <c r="AT593" s="257" t="s">
        <v>171</v>
      </c>
      <c r="AU593" s="257" t="s">
        <v>89</v>
      </c>
      <c r="AV593" s="12" t="s">
        <v>89</v>
      </c>
      <c r="AW593" s="12" t="s">
        <v>42</v>
      </c>
      <c r="AX593" s="12" t="s">
        <v>79</v>
      </c>
      <c r="AY593" s="257" t="s">
        <v>162</v>
      </c>
    </row>
    <row r="594" s="12" customFormat="1">
      <c r="B594" s="246"/>
      <c r="C594" s="247"/>
      <c r="D594" s="248" t="s">
        <v>171</v>
      </c>
      <c r="E594" s="249" t="s">
        <v>36</v>
      </c>
      <c r="F594" s="250" t="s">
        <v>1841</v>
      </c>
      <c r="G594" s="247"/>
      <c r="H594" s="251">
        <v>8.4000000000000004</v>
      </c>
      <c r="I594" s="252"/>
      <c r="J594" s="247"/>
      <c r="K594" s="247"/>
      <c r="L594" s="253"/>
      <c r="M594" s="254"/>
      <c r="N594" s="255"/>
      <c r="O594" s="255"/>
      <c r="P594" s="255"/>
      <c r="Q594" s="255"/>
      <c r="R594" s="255"/>
      <c r="S594" s="255"/>
      <c r="T594" s="256"/>
      <c r="AT594" s="257" t="s">
        <v>171</v>
      </c>
      <c r="AU594" s="257" t="s">
        <v>89</v>
      </c>
      <c r="AV594" s="12" t="s">
        <v>89</v>
      </c>
      <c r="AW594" s="12" t="s">
        <v>42</v>
      </c>
      <c r="AX594" s="12" t="s">
        <v>79</v>
      </c>
      <c r="AY594" s="257" t="s">
        <v>162</v>
      </c>
    </row>
    <row r="595" s="12" customFormat="1">
      <c r="B595" s="246"/>
      <c r="C595" s="247"/>
      <c r="D595" s="248" t="s">
        <v>171</v>
      </c>
      <c r="E595" s="249" t="s">
        <v>36</v>
      </c>
      <c r="F595" s="250" t="s">
        <v>1842</v>
      </c>
      <c r="G595" s="247"/>
      <c r="H595" s="251">
        <v>16.449999999999999</v>
      </c>
      <c r="I595" s="252"/>
      <c r="J595" s="247"/>
      <c r="K595" s="247"/>
      <c r="L595" s="253"/>
      <c r="M595" s="254"/>
      <c r="N595" s="255"/>
      <c r="O595" s="255"/>
      <c r="P595" s="255"/>
      <c r="Q595" s="255"/>
      <c r="R595" s="255"/>
      <c r="S595" s="255"/>
      <c r="T595" s="256"/>
      <c r="AT595" s="257" t="s">
        <v>171</v>
      </c>
      <c r="AU595" s="257" t="s">
        <v>89</v>
      </c>
      <c r="AV595" s="12" t="s">
        <v>89</v>
      </c>
      <c r="AW595" s="12" t="s">
        <v>42</v>
      </c>
      <c r="AX595" s="12" t="s">
        <v>79</v>
      </c>
      <c r="AY595" s="257" t="s">
        <v>162</v>
      </c>
    </row>
    <row r="596" s="12" customFormat="1">
      <c r="B596" s="246"/>
      <c r="C596" s="247"/>
      <c r="D596" s="248" t="s">
        <v>171</v>
      </c>
      <c r="E596" s="249" t="s">
        <v>36</v>
      </c>
      <c r="F596" s="250" t="s">
        <v>1843</v>
      </c>
      <c r="G596" s="247"/>
      <c r="H596" s="251">
        <v>3.6000000000000001</v>
      </c>
      <c r="I596" s="252"/>
      <c r="J596" s="247"/>
      <c r="K596" s="247"/>
      <c r="L596" s="253"/>
      <c r="M596" s="254"/>
      <c r="N596" s="255"/>
      <c r="O596" s="255"/>
      <c r="P596" s="255"/>
      <c r="Q596" s="255"/>
      <c r="R596" s="255"/>
      <c r="S596" s="255"/>
      <c r="T596" s="256"/>
      <c r="AT596" s="257" t="s">
        <v>171</v>
      </c>
      <c r="AU596" s="257" t="s">
        <v>89</v>
      </c>
      <c r="AV596" s="12" t="s">
        <v>89</v>
      </c>
      <c r="AW596" s="12" t="s">
        <v>42</v>
      </c>
      <c r="AX596" s="12" t="s">
        <v>79</v>
      </c>
      <c r="AY596" s="257" t="s">
        <v>162</v>
      </c>
    </row>
    <row r="597" s="12" customFormat="1">
      <c r="B597" s="246"/>
      <c r="C597" s="247"/>
      <c r="D597" s="248" t="s">
        <v>171</v>
      </c>
      <c r="E597" s="249" t="s">
        <v>36</v>
      </c>
      <c r="F597" s="250" t="s">
        <v>1844</v>
      </c>
      <c r="G597" s="247"/>
      <c r="H597" s="251">
        <v>1.5</v>
      </c>
      <c r="I597" s="252"/>
      <c r="J597" s="247"/>
      <c r="K597" s="247"/>
      <c r="L597" s="253"/>
      <c r="M597" s="254"/>
      <c r="N597" s="255"/>
      <c r="O597" s="255"/>
      <c r="P597" s="255"/>
      <c r="Q597" s="255"/>
      <c r="R597" s="255"/>
      <c r="S597" s="255"/>
      <c r="T597" s="256"/>
      <c r="AT597" s="257" t="s">
        <v>171</v>
      </c>
      <c r="AU597" s="257" t="s">
        <v>89</v>
      </c>
      <c r="AV597" s="12" t="s">
        <v>89</v>
      </c>
      <c r="AW597" s="12" t="s">
        <v>42</v>
      </c>
      <c r="AX597" s="12" t="s">
        <v>79</v>
      </c>
      <c r="AY597" s="257" t="s">
        <v>162</v>
      </c>
    </row>
    <row r="598" s="14" customFormat="1">
      <c r="B598" s="283"/>
      <c r="C598" s="284"/>
      <c r="D598" s="248" t="s">
        <v>171</v>
      </c>
      <c r="E598" s="285" t="s">
        <v>36</v>
      </c>
      <c r="F598" s="286" t="s">
        <v>679</v>
      </c>
      <c r="G598" s="284"/>
      <c r="H598" s="287">
        <v>57.259999999999998</v>
      </c>
      <c r="I598" s="288"/>
      <c r="J598" s="284"/>
      <c r="K598" s="284"/>
      <c r="L598" s="289"/>
      <c r="M598" s="290"/>
      <c r="N598" s="291"/>
      <c r="O598" s="291"/>
      <c r="P598" s="291"/>
      <c r="Q598" s="291"/>
      <c r="R598" s="291"/>
      <c r="S598" s="291"/>
      <c r="T598" s="292"/>
      <c r="AT598" s="293" t="s">
        <v>171</v>
      </c>
      <c r="AU598" s="293" t="s">
        <v>89</v>
      </c>
      <c r="AV598" s="14" t="s">
        <v>179</v>
      </c>
      <c r="AW598" s="14" t="s">
        <v>42</v>
      </c>
      <c r="AX598" s="14" t="s">
        <v>87</v>
      </c>
      <c r="AY598" s="293" t="s">
        <v>162</v>
      </c>
    </row>
    <row r="599" s="12" customFormat="1">
      <c r="B599" s="246"/>
      <c r="C599" s="247"/>
      <c r="D599" s="248" t="s">
        <v>171</v>
      </c>
      <c r="E599" s="247"/>
      <c r="F599" s="250" t="s">
        <v>1961</v>
      </c>
      <c r="G599" s="247"/>
      <c r="H599" s="251">
        <v>60.119999999999997</v>
      </c>
      <c r="I599" s="252"/>
      <c r="J599" s="247"/>
      <c r="K599" s="247"/>
      <c r="L599" s="253"/>
      <c r="M599" s="254"/>
      <c r="N599" s="255"/>
      <c r="O599" s="255"/>
      <c r="P599" s="255"/>
      <c r="Q599" s="255"/>
      <c r="R599" s="255"/>
      <c r="S599" s="255"/>
      <c r="T599" s="256"/>
      <c r="AT599" s="257" t="s">
        <v>171</v>
      </c>
      <c r="AU599" s="257" t="s">
        <v>89</v>
      </c>
      <c r="AV599" s="12" t="s">
        <v>89</v>
      </c>
      <c r="AW599" s="12" t="s">
        <v>6</v>
      </c>
      <c r="AX599" s="12" t="s">
        <v>87</v>
      </c>
      <c r="AY599" s="257" t="s">
        <v>162</v>
      </c>
    </row>
    <row r="600" s="1" customFormat="1" ht="25.5" customHeight="1">
      <c r="B600" s="48"/>
      <c r="C600" s="235" t="s">
        <v>574</v>
      </c>
      <c r="D600" s="235" t="s">
        <v>165</v>
      </c>
      <c r="E600" s="236" t="s">
        <v>1962</v>
      </c>
      <c r="F600" s="237" t="s">
        <v>1963</v>
      </c>
      <c r="G600" s="238" t="s">
        <v>648</v>
      </c>
      <c r="H600" s="239">
        <v>83.900000000000006</v>
      </c>
      <c r="I600" s="240"/>
      <c r="J600" s="239">
        <f>ROUND(I600*H600,1)</f>
        <v>0</v>
      </c>
      <c r="K600" s="237" t="s">
        <v>239</v>
      </c>
      <c r="L600" s="74"/>
      <c r="M600" s="241" t="s">
        <v>36</v>
      </c>
      <c r="N600" s="242" t="s">
        <v>50</v>
      </c>
      <c r="O600" s="49"/>
      <c r="P600" s="243">
        <f>O600*H600</f>
        <v>0</v>
      </c>
      <c r="Q600" s="243">
        <v>0.023099999999999999</v>
      </c>
      <c r="R600" s="243">
        <f>Q600*H600</f>
        <v>1.9380900000000001</v>
      </c>
      <c r="S600" s="243">
        <v>0</v>
      </c>
      <c r="T600" s="244">
        <f>S600*H600</f>
        <v>0</v>
      </c>
      <c r="AR600" s="25" t="s">
        <v>179</v>
      </c>
      <c r="AT600" s="25" t="s">
        <v>165</v>
      </c>
      <c r="AU600" s="25" t="s">
        <v>89</v>
      </c>
      <c r="AY600" s="25" t="s">
        <v>162</v>
      </c>
      <c r="BE600" s="245">
        <f>IF(N600="základní",J600,0)</f>
        <v>0</v>
      </c>
      <c r="BF600" s="245">
        <f>IF(N600="snížená",J600,0)</f>
        <v>0</v>
      </c>
      <c r="BG600" s="245">
        <f>IF(N600="zákl. přenesená",J600,0)</f>
        <v>0</v>
      </c>
      <c r="BH600" s="245">
        <f>IF(N600="sníž. přenesená",J600,0)</f>
        <v>0</v>
      </c>
      <c r="BI600" s="245">
        <f>IF(N600="nulová",J600,0)</f>
        <v>0</v>
      </c>
      <c r="BJ600" s="25" t="s">
        <v>87</v>
      </c>
      <c r="BK600" s="245">
        <f>ROUND(I600*H600,1)</f>
        <v>0</v>
      </c>
      <c r="BL600" s="25" t="s">
        <v>179</v>
      </c>
      <c r="BM600" s="25" t="s">
        <v>1964</v>
      </c>
    </row>
    <row r="601" s="13" customFormat="1">
      <c r="B601" s="261"/>
      <c r="C601" s="262"/>
      <c r="D601" s="248" t="s">
        <v>171</v>
      </c>
      <c r="E601" s="263" t="s">
        <v>36</v>
      </c>
      <c r="F601" s="264" t="s">
        <v>1620</v>
      </c>
      <c r="G601" s="262"/>
      <c r="H601" s="263" t="s">
        <v>36</v>
      </c>
      <c r="I601" s="265"/>
      <c r="J601" s="262"/>
      <c r="K601" s="262"/>
      <c r="L601" s="266"/>
      <c r="M601" s="267"/>
      <c r="N601" s="268"/>
      <c r="O601" s="268"/>
      <c r="P601" s="268"/>
      <c r="Q601" s="268"/>
      <c r="R601" s="268"/>
      <c r="S601" s="268"/>
      <c r="T601" s="269"/>
      <c r="AT601" s="270" t="s">
        <v>171</v>
      </c>
      <c r="AU601" s="270" t="s">
        <v>89</v>
      </c>
      <c r="AV601" s="13" t="s">
        <v>87</v>
      </c>
      <c r="AW601" s="13" t="s">
        <v>42</v>
      </c>
      <c r="AX601" s="13" t="s">
        <v>79</v>
      </c>
      <c r="AY601" s="270" t="s">
        <v>162</v>
      </c>
    </row>
    <row r="602" s="12" customFormat="1">
      <c r="B602" s="246"/>
      <c r="C602" s="247"/>
      <c r="D602" s="248" t="s">
        <v>171</v>
      </c>
      <c r="E602" s="249" t="s">
        <v>36</v>
      </c>
      <c r="F602" s="250" t="s">
        <v>1901</v>
      </c>
      <c r="G602" s="247"/>
      <c r="H602" s="251">
        <v>56.399999999999999</v>
      </c>
      <c r="I602" s="252"/>
      <c r="J602" s="247"/>
      <c r="K602" s="247"/>
      <c r="L602" s="253"/>
      <c r="M602" s="254"/>
      <c r="N602" s="255"/>
      <c r="O602" s="255"/>
      <c r="P602" s="255"/>
      <c r="Q602" s="255"/>
      <c r="R602" s="255"/>
      <c r="S602" s="255"/>
      <c r="T602" s="256"/>
      <c r="AT602" s="257" t="s">
        <v>171</v>
      </c>
      <c r="AU602" s="257" t="s">
        <v>89</v>
      </c>
      <c r="AV602" s="12" t="s">
        <v>89</v>
      </c>
      <c r="AW602" s="12" t="s">
        <v>42</v>
      </c>
      <c r="AX602" s="12" t="s">
        <v>79</v>
      </c>
      <c r="AY602" s="257" t="s">
        <v>162</v>
      </c>
    </row>
    <row r="603" s="12" customFormat="1">
      <c r="B603" s="246"/>
      <c r="C603" s="247"/>
      <c r="D603" s="248" t="s">
        <v>171</v>
      </c>
      <c r="E603" s="249" t="s">
        <v>36</v>
      </c>
      <c r="F603" s="250" t="s">
        <v>1902</v>
      </c>
      <c r="G603" s="247"/>
      <c r="H603" s="251">
        <v>24.600000000000001</v>
      </c>
      <c r="I603" s="252"/>
      <c r="J603" s="247"/>
      <c r="K603" s="247"/>
      <c r="L603" s="253"/>
      <c r="M603" s="254"/>
      <c r="N603" s="255"/>
      <c r="O603" s="255"/>
      <c r="P603" s="255"/>
      <c r="Q603" s="255"/>
      <c r="R603" s="255"/>
      <c r="S603" s="255"/>
      <c r="T603" s="256"/>
      <c r="AT603" s="257" t="s">
        <v>171</v>
      </c>
      <c r="AU603" s="257" t="s">
        <v>89</v>
      </c>
      <c r="AV603" s="12" t="s">
        <v>89</v>
      </c>
      <c r="AW603" s="12" t="s">
        <v>42</v>
      </c>
      <c r="AX603" s="12" t="s">
        <v>79</v>
      </c>
      <c r="AY603" s="257" t="s">
        <v>162</v>
      </c>
    </row>
    <row r="604" s="12" customFormat="1">
      <c r="B604" s="246"/>
      <c r="C604" s="247"/>
      <c r="D604" s="248" t="s">
        <v>171</v>
      </c>
      <c r="E604" s="249" t="s">
        <v>36</v>
      </c>
      <c r="F604" s="250" t="s">
        <v>1903</v>
      </c>
      <c r="G604" s="247"/>
      <c r="H604" s="251">
        <v>7.79</v>
      </c>
      <c r="I604" s="252"/>
      <c r="J604" s="247"/>
      <c r="K604" s="247"/>
      <c r="L604" s="253"/>
      <c r="M604" s="254"/>
      <c r="N604" s="255"/>
      <c r="O604" s="255"/>
      <c r="P604" s="255"/>
      <c r="Q604" s="255"/>
      <c r="R604" s="255"/>
      <c r="S604" s="255"/>
      <c r="T604" s="256"/>
      <c r="AT604" s="257" t="s">
        <v>171</v>
      </c>
      <c r="AU604" s="257" t="s">
        <v>89</v>
      </c>
      <c r="AV604" s="12" t="s">
        <v>89</v>
      </c>
      <c r="AW604" s="12" t="s">
        <v>42</v>
      </c>
      <c r="AX604" s="12" t="s">
        <v>79</v>
      </c>
      <c r="AY604" s="257" t="s">
        <v>162</v>
      </c>
    </row>
    <row r="605" s="13" customFormat="1">
      <c r="B605" s="261"/>
      <c r="C605" s="262"/>
      <c r="D605" s="248" t="s">
        <v>171</v>
      </c>
      <c r="E605" s="263" t="s">
        <v>36</v>
      </c>
      <c r="F605" s="264" t="s">
        <v>1904</v>
      </c>
      <c r="G605" s="262"/>
      <c r="H605" s="263" t="s">
        <v>36</v>
      </c>
      <c r="I605" s="265"/>
      <c r="J605" s="262"/>
      <c r="K605" s="262"/>
      <c r="L605" s="266"/>
      <c r="M605" s="267"/>
      <c r="N605" s="268"/>
      <c r="O605" s="268"/>
      <c r="P605" s="268"/>
      <c r="Q605" s="268"/>
      <c r="R605" s="268"/>
      <c r="S605" s="268"/>
      <c r="T605" s="269"/>
      <c r="AT605" s="270" t="s">
        <v>171</v>
      </c>
      <c r="AU605" s="270" t="s">
        <v>89</v>
      </c>
      <c r="AV605" s="13" t="s">
        <v>87</v>
      </c>
      <c r="AW605" s="13" t="s">
        <v>42</v>
      </c>
      <c r="AX605" s="13" t="s">
        <v>79</v>
      </c>
      <c r="AY605" s="270" t="s">
        <v>162</v>
      </c>
    </row>
    <row r="606" s="12" customFormat="1">
      <c r="B606" s="246"/>
      <c r="C606" s="247"/>
      <c r="D606" s="248" t="s">
        <v>171</v>
      </c>
      <c r="E606" s="249" t="s">
        <v>36</v>
      </c>
      <c r="F606" s="250" t="s">
        <v>1905</v>
      </c>
      <c r="G606" s="247"/>
      <c r="H606" s="251">
        <v>0.58999999999999997</v>
      </c>
      <c r="I606" s="252"/>
      <c r="J606" s="247"/>
      <c r="K606" s="247"/>
      <c r="L606" s="253"/>
      <c r="M606" s="254"/>
      <c r="N606" s="255"/>
      <c r="O606" s="255"/>
      <c r="P606" s="255"/>
      <c r="Q606" s="255"/>
      <c r="R606" s="255"/>
      <c r="S606" s="255"/>
      <c r="T606" s="256"/>
      <c r="AT606" s="257" t="s">
        <v>171</v>
      </c>
      <c r="AU606" s="257" t="s">
        <v>89</v>
      </c>
      <c r="AV606" s="12" t="s">
        <v>89</v>
      </c>
      <c r="AW606" s="12" t="s">
        <v>42</v>
      </c>
      <c r="AX606" s="12" t="s">
        <v>79</v>
      </c>
      <c r="AY606" s="257" t="s">
        <v>162</v>
      </c>
    </row>
    <row r="607" s="12" customFormat="1">
      <c r="B607" s="246"/>
      <c r="C607" s="247"/>
      <c r="D607" s="248" t="s">
        <v>171</v>
      </c>
      <c r="E607" s="249" t="s">
        <v>36</v>
      </c>
      <c r="F607" s="250" t="s">
        <v>1906</v>
      </c>
      <c r="G607" s="247"/>
      <c r="H607" s="251">
        <v>0.51000000000000001</v>
      </c>
      <c r="I607" s="252"/>
      <c r="J607" s="247"/>
      <c r="K607" s="247"/>
      <c r="L607" s="253"/>
      <c r="M607" s="254"/>
      <c r="N607" s="255"/>
      <c r="O607" s="255"/>
      <c r="P607" s="255"/>
      <c r="Q607" s="255"/>
      <c r="R607" s="255"/>
      <c r="S607" s="255"/>
      <c r="T607" s="256"/>
      <c r="AT607" s="257" t="s">
        <v>171</v>
      </c>
      <c r="AU607" s="257" t="s">
        <v>89</v>
      </c>
      <c r="AV607" s="12" t="s">
        <v>89</v>
      </c>
      <c r="AW607" s="12" t="s">
        <v>42</v>
      </c>
      <c r="AX607" s="12" t="s">
        <v>79</v>
      </c>
      <c r="AY607" s="257" t="s">
        <v>162</v>
      </c>
    </row>
    <row r="608" s="12" customFormat="1">
      <c r="B608" s="246"/>
      <c r="C608" s="247"/>
      <c r="D608" s="248" t="s">
        <v>171</v>
      </c>
      <c r="E608" s="249" t="s">
        <v>36</v>
      </c>
      <c r="F608" s="250" t="s">
        <v>1907</v>
      </c>
      <c r="G608" s="247"/>
      <c r="H608" s="251">
        <v>0.47999999999999998</v>
      </c>
      <c r="I608" s="252"/>
      <c r="J608" s="247"/>
      <c r="K608" s="247"/>
      <c r="L608" s="253"/>
      <c r="M608" s="254"/>
      <c r="N608" s="255"/>
      <c r="O608" s="255"/>
      <c r="P608" s="255"/>
      <c r="Q608" s="255"/>
      <c r="R608" s="255"/>
      <c r="S608" s="255"/>
      <c r="T608" s="256"/>
      <c r="AT608" s="257" t="s">
        <v>171</v>
      </c>
      <c r="AU608" s="257" t="s">
        <v>89</v>
      </c>
      <c r="AV608" s="12" t="s">
        <v>89</v>
      </c>
      <c r="AW608" s="12" t="s">
        <v>42</v>
      </c>
      <c r="AX608" s="12" t="s">
        <v>79</v>
      </c>
      <c r="AY608" s="257" t="s">
        <v>162</v>
      </c>
    </row>
    <row r="609" s="13" customFormat="1">
      <c r="B609" s="261"/>
      <c r="C609" s="262"/>
      <c r="D609" s="248" t="s">
        <v>171</v>
      </c>
      <c r="E609" s="263" t="s">
        <v>36</v>
      </c>
      <c r="F609" s="264" t="s">
        <v>1908</v>
      </c>
      <c r="G609" s="262"/>
      <c r="H609" s="263" t="s">
        <v>36</v>
      </c>
      <c r="I609" s="265"/>
      <c r="J609" s="262"/>
      <c r="K609" s="262"/>
      <c r="L609" s="266"/>
      <c r="M609" s="267"/>
      <c r="N609" s="268"/>
      <c r="O609" s="268"/>
      <c r="P609" s="268"/>
      <c r="Q609" s="268"/>
      <c r="R609" s="268"/>
      <c r="S609" s="268"/>
      <c r="T609" s="269"/>
      <c r="AT609" s="270" t="s">
        <v>171</v>
      </c>
      <c r="AU609" s="270" t="s">
        <v>89</v>
      </c>
      <c r="AV609" s="13" t="s">
        <v>87</v>
      </c>
      <c r="AW609" s="13" t="s">
        <v>42</v>
      </c>
      <c r="AX609" s="13" t="s">
        <v>79</v>
      </c>
      <c r="AY609" s="270" t="s">
        <v>162</v>
      </c>
    </row>
    <row r="610" s="12" customFormat="1">
      <c r="B610" s="246"/>
      <c r="C610" s="247"/>
      <c r="D610" s="248" t="s">
        <v>171</v>
      </c>
      <c r="E610" s="249" t="s">
        <v>36</v>
      </c>
      <c r="F610" s="250" t="s">
        <v>1858</v>
      </c>
      <c r="G610" s="247"/>
      <c r="H610" s="251">
        <v>-3.6899999999999999</v>
      </c>
      <c r="I610" s="252"/>
      <c r="J610" s="247"/>
      <c r="K610" s="247"/>
      <c r="L610" s="253"/>
      <c r="M610" s="254"/>
      <c r="N610" s="255"/>
      <c r="O610" s="255"/>
      <c r="P610" s="255"/>
      <c r="Q610" s="255"/>
      <c r="R610" s="255"/>
      <c r="S610" s="255"/>
      <c r="T610" s="256"/>
      <c r="AT610" s="257" t="s">
        <v>171</v>
      </c>
      <c r="AU610" s="257" t="s">
        <v>89</v>
      </c>
      <c r="AV610" s="12" t="s">
        <v>89</v>
      </c>
      <c r="AW610" s="12" t="s">
        <v>42</v>
      </c>
      <c r="AX610" s="12" t="s">
        <v>79</v>
      </c>
      <c r="AY610" s="257" t="s">
        <v>162</v>
      </c>
    </row>
    <row r="611" s="12" customFormat="1">
      <c r="B611" s="246"/>
      <c r="C611" s="247"/>
      <c r="D611" s="248" t="s">
        <v>171</v>
      </c>
      <c r="E611" s="249" t="s">
        <v>36</v>
      </c>
      <c r="F611" s="250" t="s">
        <v>1765</v>
      </c>
      <c r="G611" s="247"/>
      <c r="H611" s="251">
        <v>-2.0499999999999998</v>
      </c>
      <c r="I611" s="252"/>
      <c r="J611" s="247"/>
      <c r="K611" s="247"/>
      <c r="L611" s="253"/>
      <c r="M611" s="254"/>
      <c r="N611" s="255"/>
      <c r="O611" s="255"/>
      <c r="P611" s="255"/>
      <c r="Q611" s="255"/>
      <c r="R611" s="255"/>
      <c r="S611" s="255"/>
      <c r="T611" s="256"/>
      <c r="AT611" s="257" t="s">
        <v>171</v>
      </c>
      <c r="AU611" s="257" t="s">
        <v>89</v>
      </c>
      <c r="AV611" s="12" t="s">
        <v>89</v>
      </c>
      <c r="AW611" s="12" t="s">
        <v>42</v>
      </c>
      <c r="AX611" s="12" t="s">
        <v>79</v>
      </c>
      <c r="AY611" s="257" t="s">
        <v>162</v>
      </c>
    </row>
    <row r="612" s="12" customFormat="1">
      <c r="B612" s="246"/>
      <c r="C612" s="247"/>
      <c r="D612" s="248" t="s">
        <v>171</v>
      </c>
      <c r="E612" s="249" t="s">
        <v>36</v>
      </c>
      <c r="F612" s="250" t="s">
        <v>1859</v>
      </c>
      <c r="G612" s="247"/>
      <c r="H612" s="251">
        <v>-0.35999999999999999</v>
      </c>
      <c r="I612" s="252"/>
      <c r="J612" s="247"/>
      <c r="K612" s="247"/>
      <c r="L612" s="253"/>
      <c r="M612" s="254"/>
      <c r="N612" s="255"/>
      <c r="O612" s="255"/>
      <c r="P612" s="255"/>
      <c r="Q612" s="255"/>
      <c r="R612" s="255"/>
      <c r="S612" s="255"/>
      <c r="T612" s="256"/>
      <c r="AT612" s="257" t="s">
        <v>171</v>
      </c>
      <c r="AU612" s="257" t="s">
        <v>89</v>
      </c>
      <c r="AV612" s="12" t="s">
        <v>89</v>
      </c>
      <c r="AW612" s="12" t="s">
        <v>42</v>
      </c>
      <c r="AX612" s="12" t="s">
        <v>79</v>
      </c>
      <c r="AY612" s="257" t="s">
        <v>162</v>
      </c>
    </row>
    <row r="613" s="12" customFormat="1">
      <c r="B613" s="246"/>
      <c r="C613" s="247"/>
      <c r="D613" s="248" t="s">
        <v>171</v>
      </c>
      <c r="E613" s="249" t="s">
        <v>36</v>
      </c>
      <c r="F613" s="250" t="s">
        <v>1860</v>
      </c>
      <c r="G613" s="247"/>
      <c r="H613" s="251">
        <v>-0.37</v>
      </c>
      <c r="I613" s="252"/>
      <c r="J613" s="247"/>
      <c r="K613" s="247"/>
      <c r="L613" s="253"/>
      <c r="M613" s="254"/>
      <c r="N613" s="255"/>
      <c r="O613" s="255"/>
      <c r="P613" s="255"/>
      <c r="Q613" s="255"/>
      <c r="R613" s="255"/>
      <c r="S613" s="255"/>
      <c r="T613" s="256"/>
      <c r="AT613" s="257" t="s">
        <v>171</v>
      </c>
      <c r="AU613" s="257" t="s">
        <v>89</v>
      </c>
      <c r="AV613" s="12" t="s">
        <v>89</v>
      </c>
      <c r="AW613" s="12" t="s">
        <v>42</v>
      </c>
      <c r="AX613" s="12" t="s">
        <v>79</v>
      </c>
      <c r="AY613" s="257" t="s">
        <v>162</v>
      </c>
    </row>
    <row r="614" s="14" customFormat="1">
      <c r="B614" s="283"/>
      <c r="C614" s="284"/>
      <c r="D614" s="248" t="s">
        <v>171</v>
      </c>
      <c r="E614" s="285" t="s">
        <v>36</v>
      </c>
      <c r="F614" s="286" t="s">
        <v>679</v>
      </c>
      <c r="G614" s="284"/>
      <c r="H614" s="287">
        <v>83.900000000000006</v>
      </c>
      <c r="I614" s="288"/>
      <c r="J614" s="284"/>
      <c r="K614" s="284"/>
      <c r="L614" s="289"/>
      <c r="M614" s="290"/>
      <c r="N614" s="291"/>
      <c r="O614" s="291"/>
      <c r="P614" s="291"/>
      <c r="Q614" s="291"/>
      <c r="R614" s="291"/>
      <c r="S614" s="291"/>
      <c r="T614" s="292"/>
      <c r="AT614" s="293" t="s">
        <v>171</v>
      </c>
      <c r="AU614" s="293" t="s">
        <v>89</v>
      </c>
      <c r="AV614" s="14" t="s">
        <v>179</v>
      </c>
      <c r="AW614" s="14" t="s">
        <v>42</v>
      </c>
      <c r="AX614" s="14" t="s">
        <v>87</v>
      </c>
      <c r="AY614" s="293" t="s">
        <v>162</v>
      </c>
    </row>
    <row r="615" s="1" customFormat="1" ht="25.5" customHeight="1">
      <c r="B615" s="48"/>
      <c r="C615" s="235" t="s">
        <v>578</v>
      </c>
      <c r="D615" s="235" t="s">
        <v>165</v>
      </c>
      <c r="E615" s="236" t="s">
        <v>1965</v>
      </c>
      <c r="F615" s="237" t="s">
        <v>1966</v>
      </c>
      <c r="G615" s="238" t="s">
        <v>648</v>
      </c>
      <c r="H615" s="239">
        <v>83.900000000000006</v>
      </c>
      <c r="I615" s="240"/>
      <c r="J615" s="239">
        <f>ROUND(I615*H615,1)</f>
        <v>0</v>
      </c>
      <c r="K615" s="237" t="s">
        <v>239</v>
      </c>
      <c r="L615" s="74"/>
      <c r="M615" s="241" t="s">
        <v>36</v>
      </c>
      <c r="N615" s="242" t="s">
        <v>50</v>
      </c>
      <c r="O615" s="49"/>
      <c r="P615" s="243">
        <f>O615*H615</f>
        <v>0</v>
      </c>
      <c r="Q615" s="243">
        <v>0.0067999999999999996</v>
      </c>
      <c r="R615" s="243">
        <f>Q615*H615</f>
        <v>0.57052000000000003</v>
      </c>
      <c r="S615" s="243">
        <v>0</v>
      </c>
      <c r="T615" s="244">
        <f>S615*H615</f>
        <v>0</v>
      </c>
      <c r="AR615" s="25" t="s">
        <v>179</v>
      </c>
      <c r="AT615" s="25" t="s">
        <v>165</v>
      </c>
      <c r="AU615" s="25" t="s">
        <v>89</v>
      </c>
      <c r="AY615" s="25" t="s">
        <v>162</v>
      </c>
      <c r="BE615" s="245">
        <f>IF(N615="základní",J615,0)</f>
        <v>0</v>
      </c>
      <c r="BF615" s="245">
        <f>IF(N615="snížená",J615,0)</f>
        <v>0</v>
      </c>
      <c r="BG615" s="245">
        <f>IF(N615="zákl. přenesená",J615,0)</f>
        <v>0</v>
      </c>
      <c r="BH615" s="245">
        <f>IF(N615="sníž. přenesená",J615,0)</f>
        <v>0</v>
      </c>
      <c r="BI615" s="245">
        <f>IF(N615="nulová",J615,0)</f>
        <v>0</v>
      </c>
      <c r="BJ615" s="25" t="s">
        <v>87</v>
      </c>
      <c r="BK615" s="245">
        <f>ROUND(I615*H615,1)</f>
        <v>0</v>
      </c>
      <c r="BL615" s="25" t="s">
        <v>179</v>
      </c>
      <c r="BM615" s="25" t="s">
        <v>1967</v>
      </c>
    </row>
    <row r="616" s="13" customFormat="1">
      <c r="B616" s="261"/>
      <c r="C616" s="262"/>
      <c r="D616" s="248" t="s">
        <v>171</v>
      </c>
      <c r="E616" s="263" t="s">
        <v>36</v>
      </c>
      <c r="F616" s="264" t="s">
        <v>1620</v>
      </c>
      <c r="G616" s="262"/>
      <c r="H616" s="263" t="s">
        <v>36</v>
      </c>
      <c r="I616" s="265"/>
      <c r="J616" s="262"/>
      <c r="K616" s="262"/>
      <c r="L616" s="266"/>
      <c r="M616" s="267"/>
      <c r="N616" s="268"/>
      <c r="O616" s="268"/>
      <c r="P616" s="268"/>
      <c r="Q616" s="268"/>
      <c r="R616" s="268"/>
      <c r="S616" s="268"/>
      <c r="T616" s="269"/>
      <c r="AT616" s="270" t="s">
        <v>171</v>
      </c>
      <c r="AU616" s="270" t="s">
        <v>89</v>
      </c>
      <c r="AV616" s="13" t="s">
        <v>87</v>
      </c>
      <c r="AW616" s="13" t="s">
        <v>42</v>
      </c>
      <c r="AX616" s="13" t="s">
        <v>79</v>
      </c>
      <c r="AY616" s="270" t="s">
        <v>162</v>
      </c>
    </row>
    <row r="617" s="12" customFormat="1">
      <c r="B617" s="246"/>
      <c r="C617" s="247"/>
      <c r="D617" s="248" t="s">
        <v>171</v>
      </c>
      <c r="E617" s="249" t="s">
        <v>36</v>
      </c>
      <c r="F617" s="250" t="s">
        <v>1901</v>
      </c>
      <c r="G617" s="247"/>
      <c r="H617" s="251">
        <v>56.399999999999999</v>
      </c>
      <c r="I617" s="252"/>
      <c r="J617" s="247"/>
      <c r="K617" s="247"/>
      <c r="L617" s="253"/>
      <c r="M617" s="254"/>
      <c r="N617" s="255"/>
      <c r="O617" s="255"/>
      <c r="P617" s="255"/>
      <c r="Q617" s="255"/>
      <c r="R617" s="255"/>
      <c r="S617" s="255"/>
      <c r="T617" s="256"/>
      <c r="AT617" s="257" t="s">
        <v>171</v>
      </c>
      <c r="AU617" s="257" t="s">
        <v>89</v>
      </c>
      <c r="AV617" s="12" t="s">
        <v>89</v>
      </c>
      <c r="AW617" s="12" t="s">
        <v>42</v>
      </c>
      <c r="AX617" s="12" t="s">
        <v>79</v>
      </c>
      <c r="AY617" s="257" t="s">
        <v>162</v>
      </c>
    </row>
    <row r="618" s="12" customFormat="1">
      <c r="B618" s="246"/>
      <c r="C618" s="247"/>
      <c r="D618" s="248" t="s">
        <v>171</v>
      </c>
      <c r="E618" s="249" t="s">
        <v>36</v>
      </c>
      <c r="F618" s="250" t="s">
        <v>1902</v>
      </c>
      <c r="G618" s="247"/>
      <c r="H618" s="251">
        <v>24.600000000000001</v>
      </c>
      <c r="I618" s="252"/>
      <c r="J618" s="247"/>
      <c r="K618" s="247"/>
      <c r="L618" s="253"/>
      <c r="M618" s="254"/>
      <c r="N618" s="255"/>
      <c r="O618" s="255"/>
      <c r="P618" s="255"/>
      <c r="Q618" s="255"/>
      <c r="R618" s="255"/>
      <c r="S618" s="255"/>
      <c r="T618" s="256"/>
      <c r="AT618" s="257" t="s">
        <v>171</v>
      </c>
      <c r="AU618" s="257" t="s">
        <v>89</v>
      </c>
      <c r="AV618" s="12" t="s">
        <v>89</v>
      </c>
      <c r="AW618" s="12" t="s">
        <v>42</v>
      </c>
      <c r="AX618" s="12" t="s">
        <v>79</v>
      </c>
      <c r="AY618" s="257" t="s">
        <v>162</v>
      </c>
    </row>
    <row r="619" s="12" customFormat="1">
      <c r="B619" s="246"/>
      <c r="C619" s="247"/>
      <c r="D619" s="248" t="s">
        <v>171</v>
      </c>
      <c r="E619" s="249" t="s">
        <v>36</v>
      </c>
      <c r="F619" s="250" t="s">
        <v>1903</v>
      </c>
      <c r="G619" s="247"/>
      <c r="H619" s="251">
        <v>7.79</v>
      </c>
      <c r="I619" s="252"/>
      <c r="J619" s="247"/>
      <c r="K619" s="247"/>
      <c r="L619" s="253"/>
      <c r="M619" s="254"/>
      <c r="N619" s="255"/>
      <c r="O619" s="255"/>
      <c r="P619" s="255"/>
      <c r="Q619" s="255"/>
      <c r="R619" s="255"/>
      <c r="S619" s="255"/>
      <c r="T619" s="256"/>
      <c r="AT619" s="257" t="s">
        <v>171</v>
      </c>
      <c r="AU619" s="257" t="s">
        <v>89</v>
      </c>
      <c r="AV619" s="12" t="s">
        <v>89</v>
      </c>
      <c r="AW619" s="12" t="s">
        <v>42</v>
      </c>
      <c r="AX619" s="12" t="s">
        <v>79</v>
      </c>
      <c r="AY619" s="257" t="s">
        <v>162</v>
      </c>
    </row>
    <row r="620" s="13" customFormat="1">
      <c r="B620" s="261"/>
      <c r="C620" s="262"/>
      <c r="D620" s="248" t="s">
        <v>171</v>
      </c>
      <c r="E620" s="263" t="s">
        <v>36</v>
      </c>
      <c r="F620" s="264" t="s">
        <v>1904</v>
      </c>
      <c r="G620" s="262"/>
      <c r="H620" s="263" t="s">
        <v>36</v>
      </c>
      <c r="I620" s="265"/>
      <c r="J620" s="262"/>
      <c r="K620" s="262"/>
      <c r="L620" s="266"/>
      <c r="M620" s="267"/>
      <c r="N620" s="268"/>
      <c r="O620" s="268"/>
      <c r="P620" s="268"/>
      <c r="Q620" s="268"/>
      <c r="R620" s="268"/>
      <c r="S620" s="268"/>
      <c r="T620" s="269"/>
      <c r="AT620" s="270" t="s">
        <v>171</v>
      </c>
      <c r="AU620" s="270" t="s">
        <v>89</v>
      </c>
      <c r="AV620" s="13" t="s">
        <v>87</v>
      </c>
      <c r="AW620" s="13" t="s">
        <v>42</v>
      </c>
      <c r="AX620" s="13" t="s">
        <v>79</v>
      </c>
      <c r="AY620" s="270" t="s">
        <v>162</v>
      </c>
    </row>
    <row r="621" s="12" customFormat="1">
      <c r="B621" s="246"/>
      <c r="C621" s="247"/>
      <c r="D621" s="248" t="s">
        <v>171</v>
      </c>
      <c r="E621" s="249" t="s">
        <v>36</v>
      </c>
      <c r="F621" s="250" t="s">
        <v>1905</v>
      </c>
      <c r="G621" s="247"/>
      <c r="H621" s="251">
        <v>0.58999999999999997</v>
      </c>
      <c r="I621" s="252"/>
      <c r="J621" s="247"/>
      <c r="K621" s="247"/>
      <c r="L621" s="253"/>
      <c r="M621" s="254"/>
      <c r="N621" s="255"/>
      <c r="O621" s="255"/>
      <c r="P621" s="255"/>
      <c r="Q621" s="255"/>
      <c r="R621" s="255"/>
      <c r="S621" s="255"/>
      <c r="T621" s="256"/>
      <c r="AT621" s="257" t="s">
        <v>171</v>
      </c>
      <c r="AU621" s="257" t="s">
        <v>89</v>
      </c>
      <c r="AV621" s="12" t="s">
        <v>89</v>
      </c>
      <c r="AW621" s="12" t="s">
        <v>42</v>
      </c>
      <c r="AX621" s="12" t="s">
        <v>79</v>
      </c>
      <c r="AY621" s="257" t="s">
        <v>162</v>
      </c>
    </row>
    <row r="622" s="12" customFormat="1">
      <c r="B622" s="246"/>
      <c r="C622" s="247"/>
      <c r="D622" s="248" t="s">
        <v>171</v>
      </c>
      <c r="E622" s="249" t="s">
        <v>36</v>
      </c>
      <c r="F622" s="250" t="s">
        <v>1906</v>
      </c>
      <c r="G622" s="247"/>
      <c r="H622" s="251">
        <v>0.51000000000000001</v>
      </c>
      <c r="I622" s="252"/>
      <c r="J622" s="247"/>
      <c r="K622" s="247"/>
      <c r="L622" s="253"/>
      <c r="M622" s="254"/>
      <c r="N622" s="255"/>
      <c r="O622" s="255"/>
      <c r="P622" s="255"/>
      <c r="Q622" s="255"/>
      <c r="R622" s="255"/>
      <c r="S622" s="255"/>
      <c r="T622" s="256"/>
      <c r="AT622" s="257" t="s">
        <v>171</v>
      </c>
      <c r="AU622" s="257" t="s">
        <v>89</v>
      </c>
      <c r="AV622" s="12" t="s">
        <v>89</v>
      </c>
      <c r="AW622" s="12" t="s">
        <v>42</v>
      </c>
      <c r="AX622" s="12" t="s">
        <v>79</v>
      </c>
      <c r="AY622" s="257" t="s">
        <v>162</v>
      </c>
    </row>
    <row r="623" s="12" customFormat="1">
      <c r="B623" s="246"/>
      <c r="C623" s="247"/>
      <c r="D623" s="248" t="s">
        <v>171</v>
      </c>
      <c r="E623" s="249" t="s">
        <v>36</v>
      </c>
      <c r="F623" s="250" t="s">
        <v>1907</v>
      </c>
      <c r="G623" s="247"/>
      <c r="H623" s="251">
        <v>0.47999999999999998</v>
      </c>
      <c r="I623" s="252"/>
      <c r="J623" s="247"/>
      <c r="K623" s="247"/>
      <c r="L623" s="253"/>
      <c r="M623" s="254"/>
      <c r="N623" s="255"/>
      <c r="O623" s="255"/>
      <c r="P623" s="255"/>
      <c r="Q623" s="255"/>
      <c r="R623" s="255"/>
      <c r="S623" s="255"/>
      <c r="T623" s="256"/>
      <c r="AT623" s="257" t="s">
        <v>171</v>
      </c>
      <c r="AU623" s="257" t="s">
        <v>89</v>
      </c>
      <c r="AV623" s="12" t="s">
        <v>89</v>
      </c>
      <c r="AW623" s="12" t="s">
        <v>42</v>
      </c>
      <c r="AX623" s="12" t="s">
        <v>79</v>
      </c>
      <c r="AY623" s="257" t="s">
        <v>162</v>
      </c>
    </row>
    <row r="624" s="13" customFormat="1">
      <c r="B624" s="261"/>
      <c r="C624" s="262"/>
      <c r="D624" s="248" t="s">
        <v>171</v>
      </c>
      <c r="E624" s="263" t="s">
        <v>36</v>
      </c>
      <c r="F624" s="264" t="s">
        <v>1908</v>
      </c>
      <c r="G624" s="262"/>
      <c r="H624" s="263" t="s">
        <v>36</v>
      </c>
      <c r="I624" s="265"/>
      <c r="J624" s="262"/>
      <c r="K624" s="262"/>
      <c r="L624" s="266"/>
      <c r="M624" s="267"/>
      <c r="N624" s="268"/>
      <c r="O624" s="268"/>
      <c r="P624" s="268"/>
      <c r="Q624" s="268"/>
      <c r="R624" s="268"/>
      <c r="S624" s="268"/>
      <c r="T624" s="269"/>
      <c r="AT624" s="270" t="s">
        <v>171</v>
      </c>
      <c r="AU624" s="270" t="s">
        <v>89</v>
      </c>
      <c r="AV624" s="13" t="s">
        <v>87</v>
      </c>
      <c r="AW624" s="13" t="s">
        <v>42</v>
      </c>
      <c r="AX624" s="13" t="s">
        <v>79</v>
      </c>
      <c r="AY624" s="270" t="s">
        <v>162</v>
      </c>
    </row>
    <row r="625" s="12" customFormat="1">
      <c r="B625" s="246"/>
      <c r="C625" s="247"/>
      <c r="D625" s="248" t="s">
        <v>171</v>
      </c>
      <c r="E625" s="249" t="s">
        <v>36</v>
      </c>
      <c r="F625" s="250" t="s">
        <v>1858</v>
      </c>
      <c r="G625" s="247"/>
      <c r="H625" s="251">
        <v>-3.6899999999999999</v>
      </c>
      <c r="I625" s="252"/>
      <c r="J625" s="247"/>
      <c r="K625" s="247"/>
      <c r="L625" s="253"/>
      <c r="M625" s="254"/>
      <c r="N625" s="255"/>
      <c r="O625" s="255"/>
      <c r="P625" s="255"/>
      <c r="Q625" s="255"/>
      <c r="R625" s="255"/>
      <c r="S625" s="255"/>
      <c r="T625" s="256"/>
      <c r="AT625" s="257" t="s">
        <v>171</v>
      </c>
      <c r="AU625" s="257" t="s">
        <v>89</v>
      </c>
      <c r="AV625" s="12" t="s">
        <v>89</v>
      </c>
      <c r="AW625" s="12" t="s">
        <v>42</v>
      </c>
      <c r="AX625" s="12" t="s">
        <v>79</v>
      </c>
      <c r="AY625" s="257" t="s">
        <v>162</v>
      </c>
    </row>
    <row r="626" s="12" customFormat="1">
      <c r="B626" s="246"/>
      <c r="C626" s="247"/>
      <c r="D626" s="248" t="s">
        <v>171</v>
      </c>
      <c r="E626" s="249" t="s">
        <v>36</v>
      </c>
      <c r="F626" s="250" t="s">
        <v>1765</v>
      </c>
      <c r="G626" s="247"/>
      <c r="H626" s="251">
        <v>-2.0499999999999998</v>
      </c>
      <c r="I626" s="252"/>
      <c r="J626" s="247"/>
      <c r="K626" s="247"/>
      <c r="L626" s="253"/>
      <c r="M626" s="254"/>
      <c r="N626" s="255"/>
      <c r="O626" s="255"/>
      <c r="P626" s="255"/>
      <c r="Q626" s="255"/>
      <c r="R626" s="255"/>
      <c r="S626" s="255"/>
      <c r="T626" s="256"/>
      <c r="AT626" s="257" t="s">
        <v>171</v>
      </c>
      <c r="AU626" s="257" t="s">
        <v>89</v>
      </c>
      <c r="AV626" s="12" t="s">
        <v>89</v>
      </c>
      <c r="AW626" s="12" t="s">
        <v>42</v>
      </c>
      <c r="AX626" s="12" t="s">
        <v>79</v>
      </c>
      <c r="AY626" s="257" t="s">
        <v>162</v>
      </c>
    </row>
    <row r="627" s="12" customFormat="1">
      <c r="B627" s="246"/>
      <c r="C627" s="247"/>
      <c r="D627" s="248" t="s">
        <v>171</v>
      </c>
      <c r="E627" s="249" t="s">
        <v>36</v>
      </c>
      <c r="F627" s="250" t="s">
        <v>1859</v>
      </c>
      <c r="G627" s="247"/>
      <c r="H627" s="251">
        <v>-0.35999999999999999</v>
      </c>
      <c r="I627" s="252"/>
      <c r="J627" s="247"/>
      <c r="K627" s="247"/>
      <c r="L627" s="253"/>
      <c r="M627" s="254"/>
      <c r="N627" s="255"/>
      <c r="O627" s="255"/>
      <c r="P627" s="255"/>
      <c r="Q627" s="255"/>
      <c r="R627" s="255"/>
      <c r="S627" s="255"/>
      <c r="T627" s="256"/>
      <c r="AT627" s="257" t="s">
        <v>171</v>
      </c>
      <c r="AU627" s="257" t="s">
        <v>89</v>
      </c>
      <c r="AV627" s="12" t="s">
        <v>89</v>
      </c>
      <c r="AW627" s="12" t="s">
        <v>42</v>
      </c>
      <c r="AX627" s="12" t="s">
        <v>79</v>
      </c>
      <c r="AY627" s="257" t="s">
        <v>162</v>
      </c>
    </row>
    <row r="628" s="12" customFormat="1">
      <c r="B628" s="246"/>
      <c r="C628" s="247"/>
      <c r="D628" s="248" t="s">
        <v>171</v>
      </c>
      <c r="E628" s="249" t="s">
        <v>36</v>
      </c>
      <c r="F628" s="250" t="s">
        <v>1860</v>
      </c>
      <c r="G628" s="247"/>
      <c r="H628" s="251">
        <v>-0.37</v>
      </c>
      <c r="I628" s="252"/>
      <c r="J628" s="247"/>
      <c r="K628" s="247"/>
      <c r="L628" s="253"/>
      <c r="M628" s="254"/>
      <c r="N628" s="255"/>
      <c r="O628" s="255"/>
      <c r="P628" s="255"/>
      <c r="Q628" s="255"/>
      <c r="R628" s="255"/>
      <c r="S628" s="255"/>
      <c r="T628" s="256"/>
      <c r="AT628" s="257" t="s">
        <v>171</v>
      </c>
      <c r="AU628" s="257" t="s">
        <v>89</v>
      </c>
      <c r="AV628" s="12" t="s">
        <v>89</v>
      </c>
      <c r="AW628" s="12" t="s">
        <v>42</v>
      </c>
      <c r="AX628" s="12" t="s">
        <v>79</v>
      </c>
      <c r="AY628" s="257" t="s">
        <v>162</v>
      </c>
    </row>
    <row r="629" s="14" customFormat="1">
      <c r="B629" s="283"/>
      <c r="C629" s="284"/>
      <c r="D629" s="248" t="s">
        <v>171</v>
      </c>
      <c r="E629" s="285" t="s">
        <v>36</v>
      </c>
      <c r="F629" s="286" t="s">
        <v>679</v>
      </c>
      <c r="G629" s="284"/>
      <c r="H629" s="287">
        <v>83.900000000000006</v>
      </c>
      <c r="I629" s="288"/>
      <c r="J629" s="284"/>
      <c r="K629" s="284"/>
      <c r="L629" s="289"/>
      <c r="M629" s="290"/>
      <c r="N629" s="291"/>
      <c r="O629" s="291"/>
      <c r="P629" s="291"/>
      <c r="Q629" s="291"/>
      <c r="R629" s="291"/>
      <c r="S629" s="291"/>
      <c r="T629" s="292"/>
      <c r="AT629" s="293" t="s">
        <v>171</v>
      </c>
      <c r="AU629" s="293" t="s">
        <v>89</v>
      </c>
      <c r="AV629" s="14" t="s">
        <v>179</v>
      </c>
      <c r="AW629" s="14" t="s">
        <v>42</v>
      </c>
      <c r="AX629" s="14" t="s">
        <v>87</v>
      </c>
      <c r="AY629" s="293" t="s">
        <v>162</v>
      </c>
    </row>
    <row r="630" s="1" customFormat="1" ht="25.5" customHeight="1">
      <c r="B630" s="48"/>
      <c r="C630" s="235" t="s">
        <v>582</v>
      </c>
      <c r="D630" s="235" t="s">
        <v>165</v>
      </c>
      <c r="E630" s="236" t="s">
        <v>1968</v>
      </c>
      <c r="F630" s="237" t="s">
        <v>1969</v>
      </c>
      <c r="G630" s="238" t="s">
        <v>648</v>
      </c>
      <c r="H630" s="239">
        <v>13.5</v>
      </c>
      <c r="I630" s="240"/>
      <c r="J630" s="239">
        <f>ROUND(I630*H630,1)</f>
        <v>0</v>
      </c>
      <c r="K630" s="237" t="s">
        <v>239</v>
      </c>
      <c r="L630" s="74"/>
      <c r="M630" s="241" t="s">
        <v>36</v>
      </c>
      <c r="N630" s="242" t="s">
        <v>50</v>
      </c>
      <c r="O630" s="49"/>
      <c r="P630" s="243">
        <f>O630*H630</f>
        <v>0</v>
      </c>
      <c r="Q630" s="243">
        <v>0.00628</v>
      </c>
      <c r="R630" s="243">
        <f>Q630*H630</f>
        <v>0.084779999999999994</v>
      </c>
      <c r="S630" s="243">
        <v>0</v>
      </c>
      <c r="T630" s="244">
        <f>S630*H630</f>
        <v>0</v>
      </c>
      <c r="AR630" s="25" t="s">
        <v>179</v>
      </c>
      <c r="AT630" s="25" t="s">
        <v>165</v>
      </c>
      <c r="AU630" s="25" t="s">
        <v>89</v>
      </c>
      <c r="AY630" s="25" t="s">
        <v>162</v>
      </c>
      <c r="BE630" s="245">
        <f>IF(N630="základní",J630,0)</f>
        <v>0</v>
      </c>
      <c r="BF630" s="245">
        <f>IF(N630="snížená",J630,0)</f>
        <v>0</v>
      </c>
      <c r="BG630" s="245">
        <f>IF(N630="zákl. přenesená",J630,0)</f>
        <v>0</v>
      </c>
      <c r="BH630" s="245">
        <f>IF(N630="sníž. přenesená",J630,0)</f>
        <v>0</v>
      </c>
      <c r="BI630" s="245">
        <f>IF(N630="nulová",J630,0)</f>
        <v>0</v>
      </c>
      <c r="BJ630" s="25" t="s">
        <v>87</v>
      </c>
      <c r="BK630" s="245">
        <f>ROUND(I630*H630,1)</f>
        <v>0</v>
      </c>
      <c r="BL630" s="25" t="s">
        <v>179</v>
      </c>
      <c r="BM630" s="25" t="s">
        <v>1970</v>
      </c>
    </row>
    <row r="631" s="13" customFormat="1">
      <c r="B631" s="261"/>
      <c r="C631" s="262"/>
      <c r="D631" s="248" t="s">
        <v>171</v>
      </c>
      <c r="E631" s="263" t="s">
        <v>36</v>
      </c>
      <c r="F631" s="264" t="s">
        <v>1620</v>
      </c>
      <c r="G631" s="262"/>
      <c r="H631" s="263" t="s">
        <v>36</v>
      </c>
      <c r="I631" s="265"/>
      <c r="J631" s="262"/>
      <c r="K631" s="262"/>
      <c r="L631" s="266"/>
      <c r="M631" s="267"/>
      <c r="N631" s="268"/>
      <c r="O631" s="268"/>
      <c r="P631" s="268"/>
      <c r="Q631" s="268"/>
      <c r="R631" s="268"/>
      <c r="S631" s="268"/>
      <c r="T631" s="269"/>
      <c r="AT631" s="270" t="s">
        <v>171</v>
      </c>
      <c r="AU631" s="270" t="s">
        <v>89</v>
      </c>
      <c r="AV631" s="13" t="s">
        <v>87</v>
      </c>
      <c r="AW631" s="13" t="s">
        <v>42</v>
      </c>
      <c r="AX631" s="13" t="s">
        <v>79</v>
      </c>
      <c r="AY631" s="270" t="s">
        <v>162</v>
      </c>
    </row>
    <row r="632" s="13" customFormat="1">
      <c r="B632" s="261"/>
      <c r="C632" s="262"/>
      <c r="D632" s="248" t="s">
        <v>171</v>
      </c>
      <c r="E632" s="263" t="s">
        <v>36</v>
      </c>
      <c r="F632" s="264" t="s">
        <v>1971</v>
      </c>
      <c r="G632" s="262"/>
      <c r="H632" s="263" t="s">
        <v>36</v>
      </c>
      <c r="I632" s="265"/>
      <c r="J632" s="262"/>
      <c r="K632" s="262"/>
      <c r="L632" s="266"/>
      <c r="M632" s="267"/>
      <c r="N632" s="268"/>
      <c r="O632" s="268"/>
      <c r="P632" s="268"/>
      <c r="Q632" s="268"/>
      <c r="R632" s="268"/>
      <c r="S632" s="268"/>
      <c r="T632" s="269"/>
      <c r="AT632" s="270" t="s">
        <v>171</v>
      </c>
      <c r="AU632" s="270" t="s">
        <v>89</v>
      </c>
      <c r="AV632" s="13" t="s">
        <v>87</v>
      </c>
      <c r="AW632" s="13" t="s">
        <v>42</v>
      </c>
      <c r="AX632" s="13" t="s">
        <v>79</v>
      </c>
      <c r="AY632" s="270" t="s">
        <v>162</v>
      </c>
    </row>
    <row r="633" s="12" customFormat="1">
      <c r="B633" s="246"/>
      <c r="C633" s="247"/>
      <c r="D633" s="248" t="s">
        <v>171</v>
      </c>
      <c r="E633" s="249" t="s">
        <v>36</v>
      </c>
      <c r="F633" s="250" t="s">
        <v>1972</v>
      </c>
      <c r="G633" s="247"/>
      <c r="H633" s="251">
        <v>9.4000000000000004</v>
      </c>
      <c r="I633" s="252"/>
      <c r="J633" s="247"/>
      <c r="K633" s="247"/>
      <c r="L633" s="253"/>
      <c r="M633" s="254"/>
      <c r="N633" s="255"/>
      <c r="O633" s="255"/>
      <c r="P633" s="255"/>
      <c r="Q633" s="255"/>
      <c r="R633" s="255"/>
      <c r="S633" s="255"/>
      <c r="T633" s="256"/>
      <c r="AT633" s="257" t="s">
        <v>171</v>
      </c>
      <c r="AU633" s="257" t="s">
        <v>89</v>
      </c>
      <c r="AV633" s="12" t="s">
        <v>89</v>
      </c>
      <c r="AW633" s="12" t="s">
        <v>42</v>
      </c>
      <c r="AX633" s="12" t="s">
        <v>79</v>
      </c>
      <c r="AY633" s="257" t="s">
        <v>162</v>
      </c>
    </row>
    <row r="634" s="12" customFormat="1">
      <c r="B634" s="246"/>
      <c r="C634" s="247"/>
      <c r="D634" s="248" t="s">
        <v>171</v>
      </c>
      <c r="E634" s="249" t="s">
        <v>36</v>
      </c>
      <c r="F634" s="250" t="s">
        <v>1973</v>
      </c>
      <c r="G634" s="247"/>
      <c r="H634" s="251">
        <v>4.0999999999999996</v>
      </c>
      <c r="I634" s="252"/>
      <c r="J634" s="247"/>
      <c r="K634" s="247"/>
      <c r="L634" s="253"/>
      <c r="M634" s="254"/>
      <c r="N634" s="255"/>
      <c r="O634" s="255"/>
      <c r="P634" s="255"/>
      <c r="Q634" s="255"/>
      <c r="R634" s="255"/>
      <c r="S634" s="255"/>
      <c r="T634" s="256"/>
      <c r="AT634" s="257" t="s">
        <v>171</v>
      </c>
      <c r="AU634" s="257" t="s">
        <v>89</v>
      </c>
      <c r="AV634" s="12" t="s">
        <v>89</v>
      </c>
      <c r="AW634" s="12" t="s">
        <v>42</v>
      </c>
      <c r="AX634" s="12" t="s">
        <v>79</v>
      </c>
      <c r="AY634" s="257" t="s">
        <v>162</v>
      </c>
    </row>
    <row r="635" s="14" customFormat="1">
      <c r="B635" s="283"/>
      <c r="C635" s="284"/>
      <c r="D635" s="248" t="s">
        <v>171</v>
      </c>
      <c r="E635" s="285" t="s">
        <v>36</v>
      </c>
      <c r="F635" s="286" t="s">
        <v>679</v>
      </c>
      <c r="G635" s="284"/>
      <c r="H635" s="287">
        <v>13.5</v>
      </c>
      <c r="I635" s="288"/>
      <c r="J635" s="284"/>
      <c r="K635" s="284"/>
      <c r="L635" s="289"/>
      <c r="M635" s="290"/>
      <c r="N635" s="291"/>
      <c r="O635" s="291"/>
      <c r="P635" s="291"/>
      <c r="Q635" s="291"/>
      <c r="R635" s="291"/>
      <c r="S635" s="291"/>
      <c r="T635" s="292"/>
      <c r="AT635" s="293" t="s">
        <v>171</v>
      </c>
      <c r="AU635" s="293" t="s">
        <v>89</v>
      </c>
      <c r="AV635" s="14" t="s">
        <v>179</v>
      </c>
      <c r="AW635" s="14" t="s">
        <v>42</v>
      </c>
      <c r="AX635" s="14" t="s">
        <v>87</v>
      </c>
      <c r="AY635" s="293" t="s">
        <v>162</v>
      </c>
    </row>
    <row r="636" s="1" customFormat="1" ht="38.25" customHeight="1">
      <c r="B636" s="48"/>
      <c r="C636" s="235" t="s">
        <v>586</v>
      </c>
      <c r="D636" s="235" t="s">
        <v>165</v>
      </c>
      <c r="E636" s="236" t="s">
        <v>1974</v>
      </c>
      <c r="F636" s="237" t="s">
        <v>1975</v>
      </c>
      <c r="G636" s="238" t="s">
        <v>648</v>
      </c>
      <c r="H636" s="239">
        <v>74.450000000000003</v>
      </c>
      <c r="I636" s="240"/>
      <c r="J636" s="239">
        <f>ROUND(I636*H636,1)</f>
        <v>0</v>
      </c>
      <c r="K636" s="237" t="s">
        <v>239</v>
      </c>
      <c r="L636" s="74"/>
      <c r="M636" s="241" t="s">
        <v>36</v>
      </c>
      <c r="N636" s="242" t="s">
        <v>50</v>
      </c>
      <c r="O636" s="49"/>
      <c r="P636" s="243">
        <f>O636*H636</f>
        <v>0</v>
      </c>
      <c r="Q636" s="243">
        <v>0.00348</v>
      </c>
      <c r="R636" s="243">
        <f>Q636*H636</f>
        <v>0.25908600000000004</v>
      </c>
      <c r="S636" s="243">
        <v>0</v>
      </c>
      <c r="T636" s="244">
        <f>S636*H636</f>
        <v>0</v>
      </c>
      <c r="AR636" s="25" t="s">
        <v>179</v>
      </c>
      <c r="AT636" s="25" t="s">
        <v>165</v>
      </c>
      <c r="AU636" s="25" t="s">
        <v>89</v>
      </c>
      <c r="AY636" s="25" t="s">
        <v>162</v>
      </c>
      <c r="BE636" s="245">
        <f>IF(N636="základní",J636,0)</f>
        <v>0</v>
      </c>
      <c r="BF636" s="245">
        <f>IF(N636="snížená",J636,0)</f>
        <v>0</v>
      </c>
      <c r="BG636" s="245">
        <f>IF(N636="zákl. přenesená",J636,0)</f>
        <v>0</v>
      </c>
      <c r="BH636" s="245">
        <f>IF(N636="sníž. přenesená",J636,0)</f>
        <v>0</v>
      </c>
      <c r="BI636" s="245">
        <f>IF(N636="nulová",J636,0)</f>
        <v>0</v>
      </c>
      <c r="BJ636" s="25" t="s">
        <v>87</v>
      </c>
      <c r="BK636" s="245">
        <f>ROUND(I636*H636,1)</f>
        <v>0</v>
      </c>
      <c r="BL636" s="25" t="s">
        <v>179</v>
      </c>
      <c r="BM636" s="25" t="s">
        <v>1976</v>
      </c>
    </row>
    <row r="637" s="13" customFormat="1">
      <c r="B637" s="261"/>
      <c r="C637" s="262"/>
      <c r="D637" s="248" t="s">
        <v>171</v>
      </c>
      <c r="E637" s="263" t="s">
        <v>36</v>
      </c>
      <c r="F637" s="264" t="s">
        <v>1620</v>
      </c>
      <c r="G637" s="262"/>
      <c r="H637" s="263" t="s">
        <v>36</v>
      </c>
      <c r="I637" s="265"/>
      <c r="J637" s="262"/>
      <c r="K637" s="262"/>
      <c r="L637" s="266"/>
      <c r="M637" s="267"/>
      <c r="N637" s="268"/>
      <c r="O637" s="268"/>
      <c r="P637" s="268"/>
      <c r="Q637" s="268"/>
      <c r="R637" s="268"/>
      <c r="S637" s="268"/>
      <c r="T637" s="269"/>
      <c r="AT637" s="270" t="s">
        <v>171</v>
      </c>
      <c r="AU637" s="270" t="s">
        <v>89</v>
      </c>
      <c r="AV637" s="13" t="s">
        <v>87</v>
      </c>
      <c r="AW637" s="13" t="s">
        <v>42</v>
      </c>
      <c r="AX637" s="13" t="s">
        <v>79</v>
      </c>
      <c r="AY637" s="270" t="s">
        <v>162</v>
      </c>
    </row>
    <row r="638" s="12" customFormat="1">
      <c r="B638" s="246"/>
      <c r="C638" s="247"/>
      <c r="D638" s="248" t="s">
        <v>171</v>
      </c>
      <c r="E638" s="249" t="s">
        <v>36</v>
      </c>
      <c r="F638" s="250" t="s">
        <v>1901</v>
      </c>
      <c r="G638" s="247"/>
      <c r="H638" s="251">
        <v>56.399999999999999</v>
      </c>
      <c r="I638" s="252"/>
      <c r="J638" s="247"/>
      <c r="K638" s="247"/>
      <c r="L638" s="253"/>
      <c r="M638" s="254"/>
      <c r="N638" s="255"/>
      <c r="O638" s="255"/>
      <c r="P638" s="255"/>
      <c r="Q638" s="255"/>
      <c r="R638" s="255"/>
      <c r="S638" s="255"/>
      <c r="T638" s="256"/>
      <c r="AT638" s="257" t="s">
        <v>171</v>
      </c>
      <c r="AU638" s="257" t="s">
        <v>89</v>
      </c>
      <c r="AV638" s="12" t="s">
        <v>89</v>
      </c>
      <c r="AW638" s="12" t="s">
        <v>42</v>
      </c>
      <c r="AX638" s="12" t="s">
        <v>79</v>
      </c>
      <c r="AY638" s="257" t="s">
        <v>162</v>
      </c>
    </row>
    <row r="639" s="12" customFormat="1">
      <c r="B639" s="246"/>
      <c r="C639" s="247"/>
      <c r="D639" s="248" t="s">
        <v>171</v>
      </c>
      <c r="E639" s="249" t="s">
        <v>36</v>
      </c>
      <c r="F639" s="250" t="s">
        <v>1902</v>
      </c>
      <c r="G639" s="247"/>
      <c r="H639" s="251">
        <v>24.600000000000001</v>
      </c>
      <c r="I639" s="252"/>
      <c r="J639" s="247"/>
      <c r="K639" s="247"/>
      <c r="L639" s="253"/>
      <c r="M639" s="254"/>
      <c r="N639" s="255"/>
      <c r="O639" s="255"/>
      <c r="P639" s="255"/>
      <c r="Q639" s="255"/>
      <c r="R639" s="255"/>
      <c r="S639" s="255"/>
      <c r="T639" s="256"/>
      <c r="AT639" s="257" t="s">
        <v>171</v>
      </c>
      <c r="AU639" s="257" t="s">
        <v>89</v>
      </c>
      <c r="AV639" s="12" t="s">
        <v>89</v>
      </c>
      <c r="AW639" s="12" t="s">
        <v>42</v>
      </c>
      <c r="AX639" s="12" t="s">
        <v>79</v>
      </c>
      <c r="AY639" s="257" t="s">
        <v>162</v>
      </c>
    </row>
    <row r="640" s="12" customFormat="1">
      <c r="B640" s="246"/>
      <c r="C640" s="247"/>
      <c r="D640" s="248" t="s">
        <v>171</v>
      </c>
      <c r="E640" s="249" t="s">
        <v>36</v>
      </c>
      <c r="F640" s="250" t="s">
        <v>1903</v>
      </c>
      <c r="G640" s="247"/>
      <c r="H640" s="251">
        <v>7.79</v>
      </c>
      <c r="I640" s="252"/>
      <c r="J640" s="247"/>
      <c r="K640" s="247"/>
      <c r="L640" s="253"/>
      <c r="M640" s="254"/>
      <c r="N640" s="255"/>
      <c r="O640" s="255"/>
      <c r="P640" s="255"/>
      <c r="Q640" s="255"/>
      <c r="R640" s="255"/>
      <c r="S640" s="255"/>
      <c r="T640" s="256"/>
      <c r="AT640" s="257" t="s">
        <v>171</v>
      </c>
      <c r="AU640" s="257" t="s">
        <v>89</v>
      </c>
      <c r="AV640" s="12" t="s">
        <v>89</v>
      </c>
      <c r="AW640" s="12" t="s">
        <v>42</v>
      </c>
      <c r="AX640" s="12" t="s">
        <v>79</v>
      </c>
      <c r="AY640" s="257" t="s">
        <v>162</v>
      </c>
    </row>
    <row r="641" s="13" customFormat="1">
      <c r="B641" s="261"/>
      <c r="C641" s="262"/>
      <c r="D641" s="248" t="s">
        <v>171</v>
      </c>
      <c r="E641" s="263" t="s">
        <v>36</v>
      </c>
      <c r="F641" s="264" t="s">
        <v>1904</v>
      </c>
      <c r="G641" s="262"/>
      <c r="H641" s="263" t="s">
        <v>36</v>
      </c>
      <c r="I641" s="265"/>
      <c r="J641" s="262"/>
      <c r="K641" s="262"/>
      <c r="L641" s="266"/>
      <c r="M641" s="267"/>
      <c r="N641" s="268"/>
      <c r="O641" s="268"/>
      <c r="P641" s="268"/>
      <c r="Q641" s="268"/>
      <c r="R641" s="268"/>
      <c r="S641" s="268"/>
      <c r="T641" s="269"/>
      <c r="AT641" s="270" t="s">
        <v>171</v>
      </c>
      <c r="AU641" s="270" t="s">
        <v>89</v>
      </c>
      <c r="AV641" s="13" t="s">
        <v>87</v>
      </c>
      <c r="AW641" s="13" t="s">
        <v>42</v>
      </c>
      <c r="AX641" s="13" t="s">
        <v>79</v>
      </c>
      <c r="AY641" s="270" t="s">
        <v>162</v>
      </c>
    </row>
    <row r="642" s="12" customFormat="1">
      <c r="B642" s="246"/>
      <c r="C642" s="247"/>
      <c r="D642" s="248" t="s">
        <v>171</v>
      </c>
      <c r="E642" s="249" t="s">
        <v>36</v>
      </c>
      <c r="F642" s="250" t="s">
        <v>1905</v>
      </c>
      <c r="G642" s="247"/>
      <c r="H642" s="251">
        <v>0.58999999999999997</v>
      </c>
      <c r="I642" s="252"/>
      <c r="J642" s="247"/>
      <c r="K642" s="247"/>
      <c r="L642" s="253"/>
      <c r="M642" s="254"/>
      <c r="N642" s="255"/>
      <c r="O642" s="255"/>
      <c r="P642" s="255"/>
      <c r="Q642" s="255"/>
      <c r="R642" s="255"/>
      <c r="S642" s="255"/>
      <c r="T642" s="256"/>
      <c r="AT642" s="257" t="s">
        <v>171</v>
      </c>
      <c r="AU642" s="257" t="s">
        <v>89</v>
      </c>
      <c r="AV642" s="12" t="s">
        <v>89</v>
      </c>
      <c r="AW642" s="12" t="s">
        <v>42</v>
      </c>
      <c r="AX642" s="12" t="s">
        <v>79</v>
      </c>
      <c r="AY642" s="257" t="s">
        <v>162</v>
      </c>
    </row>
    <row r="643" s="12" customFormat="1">
      <c r="B643" s="246"/>
      <c r="C643" s="247"/>
      <c r="D643" s="248" t="s">
        <v>171</v>
      </c>
      <c r="E643" s="249" t="s">
        <v>36</v>
      </c>
      <c r="F643" s="250" t="s">
        <v>1906</v>
      </c>
      <c r="G643" s="247"/>
      <c r="H643" s="251">
        <v>0.51000000000000001</v>
      </c>
      <c r="I643" s="252"/>
      <c r="J643" s="247"/>
      <c r="K643" s="247"/>
      <c r="L643" s="253"/>
      <c r="M643" s="254"/>
      <c r="N643" s="255"/>
      <c r="O643" s="255"/>
      <c r="P643" s="255"/>
      <c r="Q643" s="255"/>
      <c r="R643" s="255"/>
      <c r="S643" s="255"/>
      <c r="T643" s="256"/>
      <c r="AT643" s="257" t="s">
        <v>171</v>
      </c>
      <c r="AU643" s="257" t="s">
        <v>89</v>
      </c>
      <c r="AV643" s="12" t="s">
        <v>89</v>
      </c>
      <c r="AW643" s="12" t="s">
        <v>42</v>
      </c>
      <c r="AX643" s="12" t="s">
        <v>79</v>
      </c>
      <c r="AY643" s="257" t="s">
        <v>162</v>
      </c>
    </row>
    <row r="644" s="12" customFormat="1">
      <c r="B644" s="246"/>
      <c r="C644" s="247"/>
      <c r="D644" s="248" t="s">
        <v>171</v>
      </c>
      <c r="E644" s="249" t="s">
        <v>36</v>
      </c>
      <c r="F644" s="250" t="s">
        <v>1907</v>
      </c>
      <c r="G644" s="247"/>
      <c r="H644" s="251">
        <v>0.47999999999999998</v>
      </c>
      <c r="I644" s="252"/>
      <c r="J644" s="247"/>
      <c r="K644" s="247"/>
      <c r="L644" s="253"/>
      <c r="M644" s="254"/>
      <c r="N644" s="255"/>
      <c r="O644" s="255"/>
      <c r="P644" s="255"/>
      <c r="Q644" s="255"/>
      <c r="R644" s="255"/>
      <c r="S644" s="255"/>
      <c r="T644" s="256"/>
      <c r="AT644" s="257" t="s">
        <v>171</v>
      </c>
      <c r="AU644" s="257" t="s">
        <v>89</v>
      </c>
      <c r="AV644" s="12" t="s">
        <v>89</v>
      </c>
      <c r="AW644" s="12" t="s">
        <v>42</v>
      </c>
      <c r="AX644" s="12" t="s">
        <v>79</v>
      </c>
      <c r="AY644" s="257" t="s">
        <v>162</v>
      </c>
    </row>
    <row r="645" s="13" customFormat="1">
      <c r="B645" s="261"/>
      <c r="C645" s="262"/>
      <c r="D645" s="248" t="s">
        <v>171</v>
      </c>
      <c r="E645" s="263" t="s">
        <v>36</v>
      </c>
      <c r="F645" s="264" t="s">
        <v>1908</v>
      </c>
      <c r="G645" s="262"/>
      <c r="H645" s="263" t="s">
        <v>36</v>
      </c>
      <c r="I645" s="265"/>
      <c r="J645" s="262"/>
      <c r="K645" s="262"/>
      <c r="L645" s="266"/>
      <c r="M645" s="267"/>
      <c r="N645" s="268"/>
      <c r="O645" s="268"/>
      <c r="P645" s="268"/>
      <c r="Q645" s="268"/>
      <c r="R645" s="268"/>
      <c r="S645" s="268"/>
      <c r="T645" s="269"/>
      <c r="AT645" s="270" t="s">
        <v>171</v>
      </c>
      <c r="AU645" s="270" t="s">
        <v>89</v>
      </c>
      <c r="AV645" s="13" t="s">
        <v>87</v>
      </c>
      <c r="AW645" s="13" t="s">
        <v>42</v>
      </c>
      <c r="AX645" s="13" t="s">
        <v>79</v>
      </c>
      <c r="AY645" s="270" t="s">
        <v>162</v>
      </c>
    </row>
    <row r="646" s="12" customFormat="1">
      <c r="B646" s="246"/>
      <c r="C646" s="247"/>
      <c r="D646" s="248" t="s">
        <v>171</v>
      </c>
      <c r="E646" s="249" t="s">
        <v>36</v>
      </c>
      <c r="F646" s="250" t="s">
        <v>1858</v>
      </c>
      <c r="G646" s="247"/>
      <c r="H646" s="251">
        <v>-3.6899999999999999</v>
      </c>
      <c r="I646" s="252"/>
      <c r="J646" s="247"/>
      <c r="K646" s="247"/>
      <c r="L646" s="253"/>
      <c r="M646" s="254"/>
      <c r="N646" s="255"/>
      <c r="O646" s="255"/>
      <c r="P646" s="255"/>
      <c r="Q646" s="255"/>
      <c r="R646" s="255"/>
      <c r="S646" s="255"/>
      <c r="T646" s="256"/>
      <c r="AT646" s="257" t="s">
        <v>171</v>
      </c>
      <c r="AU646" s="257" t="s">
        <v>89</v>
      </c>
      <c r="AV646" s="12" t="s">
        <v>89</v>
      </c>
      <c r="AW646" s="12" t="s">
        <v>42</v>
      </c>
      <c r="AX646" s="12" t="s">
        <v>79</v>
      </c>
      <c r="AY646" s="257" t="s">
        <v>162</v>
      </c>
    </row>
    <row r="647" s="12" customFormat="1">
      <c r="B647" s="246"/>
      <c r="C647" s="247"/>
      <c r="D647" s="248" t="s">
        <v>171</v>
      </c>
      <c r="E647" s="249" t="s">
        <v>36</v>
      </c>
      <c r="F647" s="250" t="s">
        <v>1765</v>
      </c>
      <c r="G647" s="247"/>
      <c r="H647" s="251">
        <v>-2.0499999999999998</v>
      </c>
      <c r="I647" s="252"/>
      <c r="J647" s="247"/>
      <c r="K647" s="247"/>
      <c r="L647" s="253"/>
      <c r="M647" s="254"/>
      <c r="N647" s="255"/>
      <c r="O647" s="255"/>
      <c r="P647" s="255"/>
      <c r="Q647" s="255"/>
      <c r="R647" s="255"/>
      <c r="S647" s="255"/>
      <c r="T647" s="256"/>
      <c r="AT647" s="257" t="s">
        <v>171</v>
      </c>
      <c r="AU647" s="257" t="s">
        <v>89</v>
      </c>
      <c r="AV647" s="12" t="s">
        <v>89</v>
      </c>
      <c r="AW647" s="12" t="s">
        <v>42</v>
      </c>
      <c r="AX647" s="12" t="s">
        <v>79</v>
      </c>
      <c r="AY647" s="257" t="s">
        <v>162</v>
      </c>
    </row>
    <row r="648" s="12" customFormat="1">
      <c r="B648" s="246"/>
      <c r="C648" s="247"/>
      <c r="D648" s="248" t="s">
        <v>171</v>
      </c>
      <c r="E648" s="249" t="s">
        <v>36</v>
      </c>
      <c r="F648" s="250" t="s">
        <v>1859</v>
      </c>
      <c r="G648" s="247"/>
      <c r="H648" s="251">
        <v>-0.35999999999999999</v>
      </c>
      <c r="I648" s="252"/>
      <c r="J648" s="247"/>
      <c r="K648" s="247"/>
      <c r="L648" s="253"/>
      <c r="M648" s="254"/>
      <c r="N648" s="255"/>
      <c r="O648" s="255"/>
      <c r="P648" s="255"/>
      <c r="Q648" s="255"/>
      <c r="R648" s="255"/>
      <c r="S648" s="255"/>
      <c r="T648" s="256"/>
      <c r="AT648" s="257" t="s">
        <v>171</v>
      </c>
      <c r="AU648" s="257" t="s">
        <v>89</v>
      </c>
      <c r="AV648" s="12" t="s">
        <v>89</v>
      </c>
      <c r="AW648" s="12" t="s">
        <v>42</v>
      </c>
      <c r="AX648" s="12" t="s">
        <v>79</v>
      </c>
      <c r="AY648" s="257" t="s">
        <v>162</v>
      </c>
    </row>
    <row r="649" s="12" customFormat="1">
      <c r="B649" s="246"/>
      <c r="C649" s="247"/>
      <c r="D649" s="248" t="s">
        <v>171</v>
      </c>
      <c r="E649" s="249" t="s">
        <v>36</v>
      </c>
      <c r="F649" s="250" t="s">
        <v>1860</v>
      </c>
      <c r="G649" s="247"/>
      <c r="H649" s="251">
        <v>-0.37</v>
      </c>
      <c r="I649" s="252"/>
      <c r="J649" s="247"/>
      <c r="K649" s="247"/>
      <c r="L649" s="253"/>
      <c r="M649" s="254"/>
      <c r="N649" s="255"/>
      <c r="O649" s="255"/>
      <c r="P649" s="255"/>
      <c r="Q649" s="255"/>
      <c r="R649" s="255"/>
      <c r="S649" s="255"/>
      <c r="T649" s="256"/>
      <c r="AT649" s="257" t="s">
        <v>171</v>
      </c>
      <c r="AU649" s="257" t="s">
        <v>89</v>
      </c>
      <c r="AV649" s="12" t="s">
        <v>89</v>
      </c>
      <c r="AW649" s="12" t="s">
        <v>42</v>
      </c>
      <c r="AX649" s="12" t="s">
        <v>79</v>
      </c>
      <c r="AY649" s="257" t="s">
        <v>162</v>
      </c>
    </row>
    <row r="650" s="13" customFormat="1">
      <c r="B650" s="261"/>
      <c r="C650" s="262"/>
      <c r="D650" s="248" t="s">
        <v>171</v>
      </c>
      <c r="E650" s="263" t="s">
        <v>36</v>
      </c>
      <c r="F650" s="264" t="s">
        <v>1971</v>
      </c>
      <c r="G650" s="262"/>
      <c r="H650" s="263" t="s">
        <v>36</v>
      </c>
      <c r="I650" s="265"/>
      <c r="J650" s="262"/>
      <c r="K650" s="262"/>
      <c r="L650" s="266"/>
      <c r="M650" s="267"/>
      <c r="N650" s="268"/>
      <c r="O650" s="268"/>
      <c r="P650" s="268"/>
      <c r="Q650" s="268"/>
      <c r="R650" s="268"/>
      <c r="S650" s="268"/>
      <c r="T650" s="269"/>
      <c r="AT650" s="270" t="s">
        <v>171</v>
      </c>
      <c r="AU650" s="270" t="s">
        <v>89</v>
      </c>
      <c r="AV650" s="13" t="s">
        <v>87</v>
      </c>
      <c r="AW650" s="13" t="s">
        <v>42</v>
      </c>
      <c r="AX650" s="13" t="s">
        <v>79</v>
      </c>
      <c r="AY650" s="270" t="s">
        <v>162</v>
      </c>
    </row>
    <row r="651" s="12" customFormat="1">
      <c r="B651" s="246"/>
      <c r="C651" s="247"/>
      <c r="D651" s="248" t="s">
        <v>171</v>
      </c>
      <c r="E651" s="249" t="s">
        <v>36</v>
      </c>
      <c r="F651" s="250" t="s">
        <v>1977</v>
      </c>
      <c r="G651" s="247"/>
      <c r="H651" s="251">
        <v>-6.5800000000000001</v>
      </c>
      <c r="I651" s="252"/>
      <c r="J651" s="247"/>
      <c r="K651" s="247"/>
      <c r="L651" s="253"/>
      <c r="M651" s="254"/>
      <c r="N651" s="255"/>
      <c r="O651" s="255"/>
      <c r="P651" s="255"/>
      <c r="Q651" s="255"/>
      <c r="R651" s="255"/>
      <c r="S651" s="255"/>
      <c r="T651" s="256"/>
      <c r="AT651" s="257" t="s">
        <v>171</v>
      </c>
      <c r="AU651" s="257" t="s">
        <v>89</v>
      </c>
      <c r="AV651" s="12" t="s">
        <v>89</v>
      </c>
      <c r="AW651" s="12" t="s">
        <v>42</v>
      </c>
      <c r="AX651" s="12" t="s">
        <v>79</v>
      </c>
      <c r="AY651" s="257" t="s">
        <v>162</v>
      </c>
    </row>
    <row r="652" s="12" customFormat="1">
      <c r="B652" s="246"/>
      <c r="C652" s="247"/>
      <c r="D652" s="248" t="s">
        <v>171</v>
      </c>
      <c r="E652" s="249" t="s">
        <v>36</v>
      </c>
      <c r="F652" s="250" t="s">
        <v>1978</v>
      </c>
      <c r="G652" s="247"/>
      <c r="H652" s="251">
        <v>-2.8700000000000001</v>
      </c>
      <c r="I652" s="252"/>
      <c r="J652" s="247"/>
      <c r="K652" s="247"/>
      <c r="L652" s="253"/>
      <c r="M652" s="254"/>
      <c r="N652" s="255"/>
      <c r="O652" s="255"/>
      <c r="P652" s="255"/>
      <c r="Q652" s="255"/>
      <c r="R652" s="255"/>
      <c r="S652" s="255"/>
      <c r="T652" s="256"/>
      <c r="AT652" s="257" t="s">
        <v>171</v>
      </c>
      <c r="AU652" s="257" t="s">
        <v>89</v>
      </c>
      <c r="AV652" s="12" t="s">
        <v>89</v>
      </c>
      <c r="AW652" s="12" t="s">
        <v>42</v>
      </c>
      <c r="AX652" s="12" t="s">
        <v>79</v>
      </c>
      <c r="AY652" s="257" t="s">
        <v>162</v>
      </c>
    </row>
    <row r="653" s="12" customFormat="1">
      <c r="B653" s="246"/>
      <c r="C653" s="247"/>
      <c r="D653" s="248" t="s">
        <v>171</v>
      </c>
      <c r="E653" s="249" t="s">
        <v>36</v>
      </c>
      <c r="F653" s="250" t="s">
        <v>36</v>
      </c>
      <c r="G653" s="247"/>
      <c r="H653" s="251">
        <v>0</v>
      </c>
      <c r="I653" s="252"/>
      <c r="J653" s="247"/>
      <c r="K653" s="247"/>
      <c r="L653" s="253"/>
      <c r="M653" s="254"/>
      <c r="N653" s="255"/>
      <c r="O653" s="255"/>
      <c r="P653" s="255"/>
      <c r="Q653" s="255"/>
      <c r="R653" s="255"/>
      <c r="S653" s="255"/>
      <c r="T653" s="256"/>
      <c r="AT653" s="257" t="s">
        <v>171</v>
      </c>
      <c r="AU653" s="257" t="s">
        <v>89</v>
      </c>
      <c r="AV653" s="12" t="s">
        <v>89</v>
      </c>
      <c r="AW653" s="12" t="s">
        <v>42</v>
      </c>
      <c r="AX653" s="12" t="s">
        <v>79</v>
      </c>
      <c r="AY653" s="257" t="s">
        <v>162</v>
      </c>
    </row>
    <row r="654" s="14" customFormat="1">
      <c r="B654" s="283"/>
      <c r="C654" s="284"/>
      <c r="D654" s="248" t="s">
        <v>171</v>
      </c>
      <c r="E654" s="285" t="s">
        <v>36</v>
      </c>
      <c r="F654" s="286" t="s">
        <v>679</v>
      </c>
      <c r="G654" s="284"/>
      <c r="H654" s="287">
        <v>74.450000000000003</v>
      </c>
      <c r="I654" s="288"/>
      <c r="J654" s="284"/>
      <c r="K654" s="284"/>
      <c r="L654" s="289"/>
      <c r="M654" s="290"/>
      <c r="N654" s="291"/>
      <c r="O654" s="291"/>
      <c r="P654" s="291"/>
      <c r="Q654" s="291"/>
      <c r="R654" s="291"/>
      <c r="S654" s="291"/>
      <c r="T654" s="292"/>
      <c r="AT654" s="293" t="s">
        <v>171</v>
      </c>
      <c r="AU654" s="293" t="s">
        <v>89</v>
      </c>
      <c r="AV654" s="14" t="s">
        <v>179</v>
      </c>
      <c r="AW654" s="14" t="s">
        <v>42</v>
      </c>
      <c r="AX654" s="14" t="s">
        <v>87</v>
      </c>
      <c r="AY654" s="293" t="s">
        <v>162</v>
      </c>
    </row>
    <row r="655" s="1" customFormat="1" ht="25.5" customHeight="1">
      <c r="B655" s="48"/>
      <c r="C655" s="235" t="s">
        <v>590</v>
      </c>
      <c r="D655" s="235" t="s">
        <v>165</v>
      </c>
      <c r="E655" s="236" t="s">
        <v>1979</v>
      </c>
      <c r="F655" s="237" t="s">
        <v>1980</v>
      </c>
      <c r="G655" s="238" t="s">
        <v>614</v>
      </c>
      <c r="H655" s="239">
        <v>30.800000000000001</v>
      </c>
      <c r="I655" s="240"/>
      <c r="J655" s="239">
        <f>ROUND(I655*H655,1)</f>
        <v>0</v>
      </c>
      <c r="K655" s="237" t="s">
        <v>239</v>
      </c>
      <c r="L655" s="74"/>
      <c r="M655" s="241" t="s">
        <v>36</v>
      </c>
      <c r="N655" s="242" t="s">
        <v>50</v>
      </c>
      <c r="O655" s="49"/>
      <c r="P655" s="243">
        <f>O655*H655</f>
        <v>0</v>
      </c>
      <c r="Q655" s="243">
        <v>2.2563399999999998</v>
      </c>
      <c r="R655" s="243">
        <f>Q655*H655</f>
        <v>69.495272</v>
      </c>
      <c r="S655" s="243">
        <v>0</v>
      </c>
      <c r="T655" s="244">
        <f>S655*H655</f>
        <v>0</v>
      </c>
      <c r="AR655" s="25" t="s">
        <v>179</v>
      </c>
      <c r="AT655" s="25" t="s">
        <v>165</v>
      </c>
      <c r="AU655" s="25" t="s">
        <v>89</v>
      </c>
      <c r="AY655" s="25" t="s">
        <v>162</v>
      </c>
      <c r="BE655" s="245">
        <f>IF(N655="základní",J655,0)</f>
        <v>0</v>
      </c>
      <c r="BF655" s="245">
        <f>IF(N655="snížená",J655,0)</f>
        <v>0</v>
      </c>
      <c r="BG655" s="245">
        <f>IF(N655="zákl. přenesená",J655,0)</f>
        <v>0</v>
      </c>
      <c r="BH655" s="245">
        <f>IF(N655="sníž. přenesená",J655,0)</f>
        <v>0</v>
      </c>
      <c r="BI655" s="245">
        <f>IF(N655="nulová",J655,0)</f>
        <v>0</v>
      </c>
      <c r="BJ655" s="25" t="s">
        <v>87</v>
      </c>
      <c r="BK655" s="245">
        <f>ROUND(I655*H655,1)</f>
        <v>0</v>
      </c>
      <c r="BL655" s="25" t="s">
        <v>179</v>
      </c>
      <c r="BM655" s="25" t="s">
        <v>1981</v>
      </c>
    </row>
    <row r="656" s="13" customFormat="1">
      <c r="B656" s="261"/>
      <c r="C656" s="262"/>
      <c r="D656" s="248" t="s">
        <v>171</v>
      </c>
      <c r="E656" s="263" t="s">
        <v>36</v>
      </c>
      <c r="F656" s="264" t="s">
        <v>1620</v>
      </c>
      <c r="G656" s="262"/>
      <c r="H656" s="263" t="s">
        <v>36</v>
      </c>
      <c r="I656" s="265"/>
      <c r="J656" s="262"/>
      <c r="K656" s="262"/>
      <c r="L656" s="266"/>
      <c r="M656" s="267"/>
      <c r="N656" s="268"/>
      <c r="O656" s="268"/>
      <c r="P656" s="268"/>
      <c r="Q656" s="268"/>
      <c r="R656" s="268"/>
      <c r="S656" s="268"/>
      <c r="T656" s="269"/>
      <c r="AT656" s="270" t="s">
        <v>171</v>
      </c>
      <c r="AU656" s="270" t="s">
        <v>89</v>
      </c>
      <c r="AV656" s="13" t="s">
        <v>87</v>
      </c>
      <c r="AW656" s="13" t="s">
        <v>42</v>
      </c>
      <c r="AX656" s="13" t="s">
        <v>79</v>
      </c>
      <c r="AY656" s="270" t="s">
        <v>162</v>
      </c>
    </row>
    <row r="657" s="12" customFormat="1">
      <c r="B657" s="246"/>
      <c r="C657" s="247"/>
      <c r="D657" s="248" t="s">
        <v>171</v>
      </c>
      <c r="E657" s="249" t="s">
        <v>36</v>
      </c>
      <c r="F657" s="250" t="s">
        <v>1832</v>
      </c>
      <c r="G657" s="247"/>
      <c r="H657" s="251">
        <v>30.800000000000001</v>
      </c>
      <c r="I657" s="252"/>
      <c r="J657" s="247"/>
      <c r="K657" s="247"/>
      <c r="L657" s="253"/>
      <c r="M657" s="254"/>
      <c r="N657" s="255"/>
      <c r="O657" s="255"/>
      <c r="P657" s="255"/>
      <c r="Q657" s="255"/>
      <c r="R657" s="255"/>
      <c r="S657" s="255"/>
      <c r="T657" s="256"/>
      <c r="AT657" s="257" t="s">
        <v>171</v>
      </c>
      <c r="AU657" s="257" t="s">
        <v>89</v>
      </c>
      <c r="AV657" s="12" t="s">
        <v>89</v>
      </c>
      <c r="AW657" s="12" t="s">
        <v>42</v>
      </c>
      <c r="AX657" s="12" t="s">
        <v>87</v>
      </c>
      <c r="AY657" s="257" t="s">
        <v>162</v>
      </c>
    </row>
    <row r="658" s="1" customFormat="1" ht="25.5" customHeight="1">
      <c r="B658" s="48"/>
      <c r="C658" s="235" t="s">
        <v>594</v>
      </c>
      <c r="D658" s="235" t="s">
        <v>165</v>
      </c>
      <c r="E658" s="236" t="s">
        <v>1982</v>
      </c>
      <c r="F658" s="237" t="s">
        <v>1983</v>
      </c>
      <c r="G658" s="238" t="s">
        <v>614</v>
      </c>
      <c r="H658" s="239">
        <v>30.800000000000001</v>
      </c>
      <c r="I658" s="240"/>
      <c r="J658" s="239">
        <f>ROUND(I658*H658,1)</f>
        <v>0</v>
      </c>
      <c r="K658" s="237" t="s">
        <v>239</v>
      </c>
      <c r="L658" s="74"/>
      <c r="M658" s="241" t="s">
        <v>36</v>
      </c>
      <c r="N658" s="242" t="s">
        <v>50</v>
      </c>
      <c r="O658" s="49"/>
      <c r="P658" s="243">
        <f>O658*H658</f>
        <v>0</v>
      </c>
      <c r="Q658" s="243">
        <v>0</v>
      </c>
      <c r="R658" s="243">
        <f>Q658*H658</f>
        <v>0</v>
      </c>
      <c r="S658" s="243">
        <v>0</v>
      </c>
      <c r="T658" s="244">
        <f>S658*H658</f>
        <v>0</v>
      </c>
      <c r="AR658" s="25" t="s">
        <v>179</v>
      </c>
      <c r="AT658" s="25" t="s">
        <v>165</v>
      </c>
      <c r="AU658" s="25" t="s">
        <v>89</v>
      </c>
      <c r="AY658" s="25" t="s">
        <v>162</v>
      </c>
      <c r="BE658" s="245">
        <f>IF(N658="základní",J658,0)</f>
        <v>0</v>
      </c>
      <c r="BF658" s="245">
        <f>IF(N658="snížená",J658,0)</f>
        <v>0</v>
      </c>
      <c r="BG658" s="245">
        <f>IF(N658="zákl. přenesená",J658,0)</f>
        <v>0</v>
      </c>
      <c r="BH658" s="245">
        <f>IF(N658="sníž. přenesená",J658,0)</f>
        <v>0</v>
      </c>
      <c r="BI658" s="245">
        <f>IF(N658="nulová",J658,0)</f>
        <v>0</v>
      </c>
      <c r="BJ658" s="25" t="s">
        <v>87</v>
      </c>
      <c r="BK658" s="245">
        <f>ROUND(I658*H658,1)</f>
        <v>0</v>
      </c>
      <c r="BL658" s="25" t="s">
        <v>179</v>
      </c>
      <c r="BM658" s="25" t="s">
        <v>1984</v>
      </c>
    </row>
    <row r="659" s="13" customFormat="1">
      <c r="B659" s="261"/>
      <c r="C659" s="262"/>
      <c r="D659" s="248" t="s">
        <v>171</v>
      </c>
      <c r="E659" s="263" t="s">
        <v>36</v>
      </c>
      <c r="F659" s="264" t="s">
        <v>1620</v>
      </c>
      <c r="G659" s="262"/>
      <c r="H659" s="263" t="s">
        <v>36</v>
      </c>
      <c r="I659" s="265"/>
      <c r="J659" s="262"/>
      <c r="K659" s="262"/>
      <c r="L659" s="266"/>
      <c r="M659" s="267"/>
      <c r="N659" s="268"/>
      <c r="O659" s="268"/>
      <c r="P659" s="268"/>
      <c r="Q659" s="268"/>
      <c r="R659" s="268"/>
      <c r="S659" s="268"/>
      <c r="T659" s="269"/>
      <c r="AT659" s="270" t="s">
        <v>171</v>
      </c>
      <c r="AU659" s="270" t="s">
        <v>89</v>
      </c>
      <c r="AV659" s="13" t="s">
        <v>87</v>
      </c>
      <c r="AW659" s="13" t="s">
        <v>42</v>
      </c>
      <c r="AX659" s="13" t="s">
        <v>79</v>
      </c>
      <c r="AY659" s="270" t="s">
        <v>162</v>
      </c>
    </row>
    <row r="660" s="12" customFormat="1">
      <c r="B660" s="246"/>
      <c r="C660" s="247"/>
      <c r="D660" s="248" t="s">
        <v>171</v>
      </c>
      <c r="E660" s="249" t="s">
        <v>36</v>
      </c>
      <c r="F660" s="250" t="s">
        <v>1832</v>
      </c>
      <c r="G660" s="247"/>
      <c r="H660" s="251">
        <v>30.800000000000001</v>
      </c>
      <c r="I660" s="252"/>
      <c r="J660" s="247"/>
      <c r="K660" s="247"/>
      <c r="L660" s="253"/>
      <c r="M660" s="254"/>
      <c r="N660" s="255"/>
      <c r="O660" s="255"/>
      <c r="P660" s="255"/>
      <c r="Q660" s="255"/>
      <c r="R660" s="255"/>
      <c r="S660" s="255"/>
      <c r="T660" s="256"/>
      <c r="AT660" s="257" t="s">
        <v>171</v>
      </c>
      <c r="AU660" s="257" t="s">
        <v>89</v>
      </c>
      <c r="AV660" s="12" t="s">
        <v>89</v>
      </c>
      <c r="AW660" s="12" t="s">
        <v>42</v>
      </c>
      <c r="AX660" s="12" t="s">
        <v>87</v>
      </c>
      <c r="AY660" s="257" t="s">
        <v>162</v>
      </c>
    </row>
    <row r="661" s="1" customFormat="1" ht="38.25" customHeight="1">
      <c r="B661" s="48"/>
      <c r="C661" s="235" t="s">
        <v>598</v>
      </c>
      <c r="D661" s="235" t="s">
        <v>165</v>
      </c>
      <c r="E661" s="236" t="s">
        <v>1985</v>
      </c>
      <c r="F661" s="237" t="s">
        <v>1986</v>
      </c>
      <c r="G661" s="238" t="s">
        <v>614</v>
      </c>
      <c r="H661" s="239">
        <v>30.800000000000001</v>
      </c>
      <c r="I661" s="240"/>
      <c r="J661" s="239">
        <f>ROUND(I661*H661,1)</f>
        <v>0</v>
      </c>
      <c r="K661" s="237" t="s">
        <v>239</v>
      </c>
      <c r="L661" s="74"/>
      <c r="M661" s="241" t="s">
        <v>36</v>
      </c>
      <c r="N661" s="242" t="s">
        <v>50</v>
      </c>
      <c r="O661" s="49"/>
      <c r="P661" s="243">
        <f>O661*H661</f>
        <v>0</v>
      </c>
      <c r="Q661" s="243">
        <v>0</v>
      </c>
      <c r="R661" s="243">
        <f>Q661*H661</f>
        <v>0</v>
      </c>
      <c r="S661" s="243">
        <v>0</v>
      </c>
      <c r="T661" s="244">
        <f>S661*H661</f>
        <v>0</v>
      </c>
      <c r="AR661" s="25" t="s">
        <v>179</v>
      </c>
      <c r="AT661" s="25" t="s">
        <v>165</v>
      </c>
      <c r="AU661" s="25" t="s">
        <v>89</v>
      </c>
      <c r="AY661" s="25" t="s">
        <v>162</v>
      </c>
      <c r="BE661" s="245">
        <f>IF(N661="základní",J661,0)</f>
        <v>0</v>
      </c>
      <c r="BF661" s="245">
        <f>IF(N661="snížená",J661,0)</f>
        <v>0</v>
      </c>
      <c r="BG661" s="245">
        <f>IF(N661="zákl. přenesená",J661,0)</f>
        <v>0</v>
      </c>
      <c r="BH661" s="245">
        <f>IF(N661="sníž. přenesená",J661,0)</f>
        <v>0</v>
      </c>
      <c r="BI661" s="245">
        <f>IF(N661="nulová",J661,0)</f>
        <v>0</v>
      </c>
      <c r="BJ661" s="25" t="s">
        <v>87</v>
      </c>
      <c r="BK661" s="245">
        <f>ROUND(I661*H661,1)</f>
        <v>0</v>
      </c>
      <c r="BL661" s="25" t="s">
        <v>179</v>
      </c>
      <c r="BM661" s="25" t="s">
        <v>1987</v>
      </c>
    </row>
    <row r="662" s="13" customFormat="1">
      <c r="B662" s="261"/>
      <c r="C662" s="262"/>
      <c r="D662" s="248" t="s">
        <v>171</v>
      </c>
      <c r="E662" s="263" t="s">
        <v>36</v>
      </c>
      <c r="F662" s="264" t="s">
        <v>1620</v>
      </c>
      <c r="G662" s="262"/>
      <c r="H662" s="263" t="s">
        <v>36</v>
      </c>
      <c r="I662" s="265"/>
      <c r="J662" s="262"/>
      <c r="K662" s="262"/>
      <c r="L662" s="266"/>
      <c r="M662" s="267"/>
      <c r="N662" s="268"/>
      <c r="O662" s="268"/>
      <c r="P662" s="268"/>
      <c r="Q662" s="268"/>
      <c r="R662" s="268"/>
      <c r="S662" s="268"/>
      <c r="T662" s="269"/>
      <c r="AT662" s="270" t="s">
        <v>171</v>
      </c>
      <c r="AU662" s="270" t="s">
        <v>89</v>
      </c>
      <c r="AV662" s="13" t="s">
        <v>87</v>
      </c>
      <c r="AW662" s="13" t="s">
        <v>42</v>
      </c>
      <c r="AX662" s="13" t="s">
        <v>79</v>
      </c>
      <c r="AY662" s="270" t="s">
        <v>162</v>
      </c>
    </row>
    <row r="663" s="12" customFormat="1">
      <c r="B663" s="246"/>
      <c r="C663" s="247"/>
      <c r="D663" s="248" t="s">
        <v>171</v>
      </c>
      <c r="E663" s="249" t="s">
        <v>36</v>
      </c>
      <c r="F663" s="250" t="s">
        <v>1832</v>
      </c>
      <c r="G663" s="247"/>
      <c r="H663" s="251">
        <v>30.800000000000001</v>
      </c>
      <c r="I663" s="252"/>
      <c r="J663" s="247"/>
      <c r="K663" s="247"/>
      <c r="L663" s="253"/>
      <c r="M663" s="254"/>
      <c r="N663" s="255"/>
      <c r="O663" s="255"/>
      <c r="P663" s="255"/>
      <c r="Q663" s="255"/>
      <c r="R663" s="255"/>
      <c r="S663" s="255"/>
      <c r="T663" s="256"/>
      <c r="AT663" s="257" t="s">
        <v>171</v>
      </c>
      <c r="AU663" s="257" t="s">
        <v>89</v>
      </c>
      <c r="AV663" s="12" t="s">
        <v>89</v>
      </c>
      <c r="AW663" s="12" t="s">
        <v>42</v>
      </c>
      <c r="AX663" s="12" t="s">
        <v>87</v>
      </c>
      <c r="AY663" s="257" t="s">
        <v>162</v>
      </c>
    </row>
    <row r="664" s="1" customFormat="1" ht="16.5" customHeight="1">
      <c r="B664" s="48"/>
      <c r="C664" s="235" t="s">
        <v>602</v>
      </c>
      <c r="D664" s="235" t="s">
        <v>165</v>
      </c>
      <c r="E664" s="236" t="s">
        <v>1988</v>
      </c>
      <c r="F664" s="237" t="s">
        <v>1989</v>
      </c>
      <c r="G664" s="238" t="s">
        <v>845</v>
      </c>
      <c r="H664" s="239">
        <v>0.17000000000000001</v>
      </c>
      <c r="I664" s="240"/>
      <c r="J664" s="239">
        <f>ROUND(I664*H664,1)</f>
        <v>0</v>
      </c>
      <c r="K664" s="237" t="s">
        <v>239</v>
      </c>
      <c r="L664" s="74"/>
      <c r="M664" s="241" t="s">
        <v>36</v>
      </c>
      <c r="N664" s="242" t="s">
        <v>50</v>
      </c>
      <c r="O664" s="49"/>
      <c r="P664" s="243">
        <f>O664*H664</f>
        <v>0</v>
      </c>
      <c r="Q664" s="243">
        <v>1.06277</v>
      </c>
      <c r="R664" s="243">
        <f>Q664*H664</f>
        <v>0.18067090000000002</v>
      </c>
      <c r="S664" s="243">
        <v>0</v>
      </c>
      <c r="T664" s="244">
        <f>S664*H664</f>
        <v>0</v>
      </c>
      <c r="AR664" s="25" t="s">
        <v>179</v>
      </c>
      <c r="AT664" s="25" t="s">
        <v>165</v>
      </c>
      <c r="AU664" s="25" t="s">
        <v>89</v>
      </c>
      <c r="AY664" s="25" t="s">
        <v>162</v>
      </c>
      <c r="BE664" s="245">
        <f>IF(N664="základní",J664,0)</f>
        <v>0</v>
      </c>
      <c r="BF664" s="245">
        <f>IF(N664="snížená",J664,0)</f>
        <v>0</v>
      </c>
      <c r="BG664" s="245">
        <f>IF(N664="zákl. přenesená",J664,0)</f>
        <v>0</v>
      </c>
      <c r="BH664" s="245">
        <f>IF(N664="sníž. přenesená",J664,0)</f>
        <v>0</v>
      </c>
      <c r="BI664" s="245">
        <f>IF(N664="nulová",J664,0)</f>
        <v>0</v>
      </c>
      <c r="BJ664" s="25" t="s">
        <v>87</v>
      </c>
      <c r="BK664" s="245">
        <f>ROUND(I664*H664,1)</f>
        <v>0</v>
      </c>
      <c r="BL664" s="25" t="s">
        <v>179</v>
      </c>
      <c r="BM664" s="25" t="s">
        <v>1990</v>
      </c>
    </row>
    <row r="665" s="13" customFormat="1">
      <c r="B665" s="261"/>
      <c r="C665" s="262"/>
      <c r="D665" s="248" t="s">
        <v>171</v>
      </c>
      <c r="E665" s="263" t="s">
        <v>36</v>
      </c>
      <c r="F665" s="264" t="s">
        <v>1620</v>
      </c>
      <c r="G665" s="262"/>
      <c r="H665" s="263" t="s">
        <v>36</v>
      </c>
      <c r="I665" s="265"/>
      <c r="J665" s="262"/>
      <c r="K665" s="262"/>
      <c r="L665" s="266"/>
      <c r="M665" s="267"/>
      <c r="N665" s="268"/>
      <c r="O665" s="268"/>
      <c r="P665" s="268"/>
      <c r="Q665" s="268"/>
      <c r="R665" s="268"/>
      <c r="S665" s="268"/>
      <c r="T665" s="269"/>
      <c r="AT665" s="270" t="s">
        <v>171</v>
      </c>
      <c r="AU665" s="270" t="s">
        <v>89</v>
      </c>
      <c r="AV665" s="13" t="s">
        <v>87</v>
      </c>
      <c r="AW665" s="13" t="s">
        <v>42</v>
      </c>
      <c r="AX665" s="13" t="s">
        <v>79</v>
      </c>
      <c r="AY665" s="270" t="s">
        <v>162</v>
      </c>
    </row>
    <row r="666" s="12" customFormat="1">
      <c r="B666" s="246"/>
      <c r="C666" s="247"/>
      <c r="D666" s="248" t="s">
        <v>171</v>
      </c>
      <c r="E666" s="249" t="s">
        <v>36</v>
      </c>
      <c r="F666" s="250" t="s">
        <v>1991</v>
      </c>
      <c r="G666" s="247"/>
      <c r="H666" s="251">
        <v>0.16</v>
      </c>
      <c r="I666" s="252"/>
      <c r="J666" s="247"/>
      <c r="K666" s="247"/>
      <c r="L666" s="253"/>
      <c r="M666" s="254"/>
      <c r="N666" s="255"/>
      <c r="O666" s="255"/>
      <c r="P666" s="255"/>
      <c r="Q666" s="255"/>
      <c r="R666" s="255"/>
      <c r="S666" s="255"/>
      <c r="T666" s="256"/>
      <c r="AT666" s="257" t="s">
        <v>171</v>
      </c>
      <c r="AU666" s="257" t="s">
        <v>89</v>
      </c>
      <c r="AV666" s="12" t="s">
        <v>89</v>
      </c>
      <c r="AW666" s="12" t="s">
        <v>42</v>
      </c>
      <c r="AX666" s="12" t="s">
        <v>87</v>
      </c>
      <c r="AY666" s="257" t="s">
        <v>162</v>
      </c>
    </row>
    <row r="667" s="12" customFormat="1">
      <c r="B667" s="246"/>
      <c r="C667" s="247"/>
      <c r="D667" s="248" t="s">
        <v>171</v>
      </c>
      <c r="E667" s="247"/>
      <c r="F667" s="250" t="s">
        <v>1992</v>
      </c>
      <c r="G667" s="247"/>
      <c r="H667" s="251">
        <v>0.17000000000000001</v>
      </c>
      <c r="I667" s="252"/>
      <c r="J667" s="247"/>
      <c r="K667" s="247"/>
      <c r="L667" s="253"/>
      <c r="M667" s="254"/>
      <c r="N667" s="255"/>
      <c r="O667" s="255"/>
      <c r="P667" s="255"/>
      <c r="Q667" s="255"/>
      <c r="R667" s="255"/>
      <c r="S667" s="255"/>
      <c r="T667" s="256"/>
      <c r="AT667" s="257" t="s">
        <v>171</v>
      </c>
      <c r="AU667" s="257" t="s">
        <v>89</v>
      </c>
      <c r="AV667" s="12" t="s">
        <v>89</v>
      </c>
      <c r="AW667" s="12" t="s">
        <v>6</v>
      </c>
      <c r="AX667" s="12" t="s">
        <v>87</v>
      </c>
      <c r="AY667" s="257" t="s">
        <v>162</v>
      </c>
    </row>
    <row r="668" s="1" customFormat="1" ht="16.5" customHeight="1">
      <c r="B668" s="48"/>
      <c r="C668" s="235" t="s">
        <v>606</v>
      </c>
      <c r="D668" s="235" t="s">
        <v>165</v>
      </c>
      <c r="E668" s="236" t="s">
        <v>1993</v>
      </c>
      <c r="F668" s="237" t="s">
        <v>1994</v>
      </c>
      <c r="G668" s="238" t="s">
        <v>648</v>
      </c>
      <c r="H668" s="239">
        <v>29.949999999999999</v>
      </c>
      <c r="I668" s="240"/>
      <c r="J668" s="239">
        <f>ROUND(I668*H668,1)</f>
        <v>0</v>
      </c>
      <c r="K668" s="237" t="s">
        <v>239</v>
      </c>
      <c r="L668" s="74"/>
      <c r="M668" s="241" t="s">
        <v>36</v>
      </c>
      <c r="N668" s="242" t="s">
        <v>50</v>
      </c>
      <c r="O668" s="49"/>
      <c r="P668" s="243">
        <f>O668*H668</f>
        <v>0</v>
      </c>
      <c r="Q668" s="243">
        <v>0.010200000000000001</v>
      </c>
      <c r="R668" s="243">
        <f>Q668*H668</f>
        <v>0.30549000000000004</v>
      </c>
      <c r="S668" s="243">
        <v>0</v>
      </c>
      <c r="T668" s="244">
        <f>S668*H668</f>
        <v>0</v>
      </c>
      <c r="AR668" s="25" t="s">
        <v>179</v>
      </c>
      <c r="AT668" s="25" t="s">
        <v>165</v>
      </c>
      <c r="AU668" s="25" t="s">
        <v>89</v>
      </c>
      <c r="AY668" s="25" t="s">
        <v>162</v>
      </c>
      <c r="BE668" s="245">
        <f>IF(N668="základní",J668,0)</f>
        <v>0</v>
      </c>
      <c r="BF668" s="245">
        <f>IF(N668="snížená",J668,0)</f>
        <v>0</v>
      </c>
      <c r="BG668" s="245">
        <f>IF(N668="zákl. přenesená",J668,0)</f>
        <v>0</v>
      </c>
      <c r="BH668" s="245">
        <f>IF(N668="sníž. přenesená",J668,0)</f>
        <v>0</v>
      </c>
      <c r="BI668" s="245">
        <f>IF(N668="nulová",J668,0)</f>
        <v>0</v>
      </c>
      <c r="BJ668" s="25" t="s">
        <v>87</v>
      </c>
      <c r="BK668" s="245">
        <f>ROUND(I668*H668,1)</f>
        <v>0</v>
      </c>
      <c r="BL668" s="25" t="s">
        <v>179</v>
      </c>
      <c r="BM668" s="25" t="s">
        <v>1995</v>
      </c>
    </row>
    <row r="669" s="13" customFormat="1">
      <c r="B669" s="261"/>
      <c r="C669" s="262"/>
      <c r="D669" s="248" t="s">
        <v>171</v>
      </c>
      <c r="E669" s="263" t="s">
        <v>36</v>
      </c>
      <c r="F669" s="264" t="s">
        <v>1620</v>
      </c>
      <c r="G669" s="262"/>
      <c r="H669" s="263" t="s">
        <v>36</v>
      </c>
      <c r="I669" s="265"/>
      <c r="J669" s="262"/>
      <c r="K669" s="262"/>
      <c r="L669" s="266"/>
      <c r="M669" s="267"/>
      <c r="N669" s="268"/>
      <c r="O669" s="268"/>
      <c r="P669" s="268"/>
      <c r="Q669" s="268"/>
      <c r="R669" s="268"/>
      <c r="S669" s="268"/>
      <c r="T669" s="269"/>
      <c r="AT669" s="270" t="s">
        <v>171</v>
      </c>
      <c r="AU669" s="270" t="s">
        <v>89</v>
      </c>
      <c r="AV669" s="13" t="s">
        <v>87</v>
      </c>
      <c r="AW669" s="13" t="s">
        <v>42</v>
      </c>
      <c r="AX669" s="13" t="s">
        <v>79</v>
      </c>
      <c r="AY669" s="270" t="s">
        <v>162</v>
      </c>
    </row>
    <row r="670" s="12" customFormat="1">
      <c r="B670" s="246"/>
      <c r="C670" s="247"/>
      <c r="D670" s="248" t="s">
        <v>171</v>
      </c>
      <c r="E670" s="249" t="s">
        <v>36</v>
      </c>
      <c r="F670" s="250" t="s">
        <v>1841</v>
      </c>
      <c r="G670" s="247"/>
      <c r="H670" s="251">
        <v>8.4000000000000004</v>
      </c>
      <c r="I670" s="252"/>
      <c r="J670" s="247"/>
      <c r="K670" s="247"/>
      <c r="L670" s="253"/>
      <c r="M670" s="254"/>
      <c r="N670" s="255"/>
      <c r="O670" s="255"/>
      <c r="P670" s="255"/>
      <c r="Q670" s="255"/>
      <c r="R670" s="255"/>
      <c r="S670" s="255"/>
      <c r="T670" s="256"/>
      <c r="AT670" s="257" t="s">
        <v>171</v>
      </c>
      <c r="AU670" s="257" t="s">
        <v>89</v>
      </c>
      <c r="AV670" s="12" t="s">
        <v>89</v>
      </c>
      <c r="AW670" s="12" t="s">
        <v>42</v>
      </c>
      <c r="AX670" s="12" t="s">
        <v>79</v>
      </c>
      <c r="AY670" s="257" t="s">
        <v>162</v>
      </c>
    </row>
    <row r="671" s="12" customFormat="1">
      <c r="B671" s="246"/>
      <c r="C671" s="247"/>
      <c r="D671" s="248" t="s">
        <v>171</v>
      </c>
      <c r="E671" s="249" t="s">
        <v>36</v>
      </c>
      <c r="F671" s="250" t="s">
        <v>1842</v>
      </c>
      <c r="G671" s="247"/>
      <c r="H671" s="251">
        <v>16.449999999999999</v>
      </c>
      <c r="I671" s="252"/>
      <c r="J671" s="247"/>
      <c r="K671" s="247"/>
      <c r="L671" s="253"/>
      <c r="M671" s="254"/>
      <c r="N671" s="255"/>
      <c r="O671" s="255"/>
      <c r="P671" s="255"/>
      <c r="Q671" s="255"/>
      <c r="R671" s="255"/>
      <c r="S671" s="255"/>
      <c r="T671" s="256"/>
      <c r="AT671" s="257" t="s">
        <v>171</v>
      </c>
      <c r="AU671" s="257" t="s">
        <v>89</v>
      </c>
      <c r="AV671" s="12" t="s">
        <v>89</v>
      </c>
      <c r="AW671" s="12" t="s">
        <v>42</v>
      </c>
      <c r="AX671" s="12" t="s">
        <v>79</v>
      </c>
      <c r="AY671" s="257" t="s">
        <v>162</v>
      </c>
    </row>
    <row r="672" s="12" customFormat="1">
      <c r="B672" s="246"/>
      <c r="C672" s="247"/>
      <c r="D672" s="248" t="s">
        <v>171</v>
      </c>
      <c r="E672" s="249" t="s">
        <v>36</v>
      </c>
      <c r="F672" s="250" t="s">
        <v>1843</v>
      </c>
      <c r="G672" s="247"/>
      <c r="H672" s="251">
        <v>3.6000000000000001</v>
      </c>
      <c r="I672" s="252"/>
      <c r="J672" s="247"/>
      <c r="K672" s="247"/>
      <c r="L672" s="253"/>
      <c r="M672" s="254"/>
      <c r="N672" s="255"/>
      <c r="O672" s="255"/>
      <c r="P672" s="255"/>
      <c r="Q672" s="255"/>
      <c r="R672" s="255"/>
      <c r="S672" s="255"/>
      <c r="T672" s="256"/>
      <c r="AT672" s="257" t="s">
        <v>171</v>
      </c>
      <c r="AU672" s="257" t="s">
        <v>89</v>
      </c>
      <c r="AV672" s="12" t="s">
        <v>89</v>
      </c>
      <c r="AW672" s="12" t="s">
        <v>42</v>
      </c>
      <c r="AX672" s="12" t="s">
        <v>79</v>
      </c>
      <c r="AY672" s="257" t="s">
        <v>162</v>
      </c>
    </row>
    <row r="673" s="12" customFormat="1">
      <c r="B673" s="246"/>
      <c r="C673" s="247"/>
      <c r="D673" s="248" t="s">
        <v>171</v>
      </c>
      <c r="E673" s="249" t="s">
        <v>36</v>
      </c>
      <c r="F673" s="250" t="s">
        <v>1844</v>
      </c>
      <c r="G673" s="247"/>
      <c r="H673" s="251">
        <v>1.5</v>
      </c>
      <c r="I673" s="252"/>
      <c r="J673" s="247"/>
      <c r="K673" s="247"/>
      <c r="L673" s="253"/>
      <c r="M673" s="254"/>
      <c r="N673" s="255"/>
      <c r="O673" s="255"/>
      <c r="P673" s="255"/>
      <c r="Q673" s="255"/>
      <c r="R673" s="255"/>
      <c r="S673" s="255"/>
      <c r="T673" s="256"/>
      <c r="AT673" s="257" t="s">
        <v>171</v>
      </c>
      <c r="AU673" s="257" t="s">
        <v>89</v>
      </c>
      <c r="AV673" s="12" t="s">
        <v>89</v>
      </c>
      <c r="AW673" s="12" t="s">
        <v>42</v>
      </c>
      <c r="AX673" s="12" t="s">
        <v>79</v>
      </c>
      <c r="AY673" s="257" t="s">
        <v>162</v>
      </c>
    </row>
    <row r="674" s="14" customFormat="1">
      <c r="B674" s="283"/>
      <c r="C674" s="284"/>
      <c r="D674" s="248" t="s">
        <v>171</v>
      </c>
      <c r="E674" s="285" t="s">
        <v>36</v>
      </c>
      <c r="F674" s="286" t="s">
        <v>679</v>
      </c>
      <c r="G674" s="284"/>
      <c r="H674" s="287">
        <v>29.949999999999999</v>
      </c>
      <c r="I674" s="288"/>
      <c r="J674" s="284"/>
      <c r="K674" s="284"/>
      <c r="L674" s="289"/>
      <c r="M674" s="290"/>
      <c r="N674" s="291"/>
      <c r="O674" s="291"/>
      <c r="P674" s="291"/>
      <c r="Q674" s="291"/>
      <c r="R674" s="291"/>
      <c r="S674" s="291"/>
      <c r="T674" s="292"/>
      <c r="AT674" s="293" t="s">
        <v>171</v>
      </c>
      <c r="AU674" s="293" t="s">
        <v>89</v>
      </c>
      <c r="AV674" s="14" t="s">
        <v>179</v>
      </c>
      <c r="AW674" s="14" t="s">
        <v>42</v>
      </c>
      <c r="AX674" s="14" t="s">
        <v>87</v>
      </c>
      <c r="AY674" s="293" t="s">
        <v>162</v>
      </c>
    </row>
    <row r="675" s="1" customFormat="1" ht="25.5" customHeight="1">
      <c r="B675" s="48"/>
      <c r="C675" s="235" t="s">
        <v>611</v>
      </c>
      <c r="D675" s="235" t="s">
        <v>165</v>
      </c>
      <c r="E675" s="236" t="s">
        <v>1996</v>
      </c>
      <c r="F675" s="237" t="s">
        <v>1997</v>
      </c>
      <c r="G675" s="238" t="s">
        <v>247</v>
      </c>
      <c r="H675" s="239">
        <v>38.159999999999997</v>
      </c>
      <c r="I675" s="240"/>
      <c r="J675" s="239">
        <f>ROUND(I675*H675,1)</f>
        <v>0</v>
      </c>
      <c r="K675" s="237" t="s">
        <v>239</v>
      </c>
      <c r="L675" s="74"/>
      <c r="M675" s="241" t="s">
        <v>36</v>
      </c>
      <c r="N675" s="242" t="s">
        <v>50</v>
      </c>
      <c r="O675" s="49"/>
      <c r="P675" s="243">
        <f>O675*H675</f>
        <v>0</v>
      </c>
      <c r="Q675" s="243">
        <v>8.0000000000000007E-05</v>
      </c>
      <c r="R675" s="243">
        <f>Q675*H675</f>
        <v>0.0030528</v>
      </c>
      <c r="S675" s="243">
        <v>0</v>
      </c>
      <c r="T675" s="244">
        <f>S675*H675</f>
        <v>0</v>
      </c>
      <c r="AR675" s="25" t="s">
        <v>179</v>
      </c>
      <c r="AT675" s="25" t="s">
        <v>165</v>
      </c>
      <c r="AU675" s="25" t="s">
        <v>89</v>
      </c>
      <c r="AY675" s="25" t="s">
        <v>162</v>
      </c>
      <c r="BE675" s="245">
        <f>IF(N675="základní",J675,0)</f>
        <v>0</v>
      </c>
      <c r="BF675" s="245">
        <f>IF(N675="snížená",J675,0)</f>
        <v>0</v>
      </c>
      <c r="BG675" s="245">
        <f>IF(N675="zákl. přenesená",J675,0)</f>
        <v>0</v>
      </c>
      <c r="BH675" s="245">
        <f>IF(N675="sníž. přenesená",J675,0)</f>
        <v>0</v>
      </c>
      <c r="BI675" s="245">
        <f>IF(N675="nulová",J675,0)</f>
        <v>0</v>
      </c>
      <c r="BJ675" s="25" t="s">
        <v>87</v>
      </c>
      <c r="BK675" s="245">
        <f>ROUND(I675*H675,1)</f>
        <v>0</v>
      </c>
      <c r="BL675" s="25" t="s">
        <v>179</v>
      </c>
      <c r="BM675" s="25" t="s">
        <v>1998</v>
      </c>
    </row>
    <row r="676" s="13" customFormat="1">
      <c r="B676" s="261"/>
      <c r="C676" s="262"/>
      <c r="D676" s="248" t="s">
        <v>171</v>
      </c>
      <c r="E676" s="263" t="s">
        <v>36</v>
      </c>
      <c r="F676" s="264" t="s">
        <v>1620</v>
      </c>
      <c r="G676" s="262"/>
      <c r="H676" s="263" t="s">
        <v>36</v>
      </c>
      <c r="I676" s="265"/>
      <c r="J676" s="262"/>
      <c r="K676" s="262"/>
      <c r="L676" s="266"/>
      <c r="M676" s="267"/>
      <c r="N676" s="268"/>
      <c r="O676" s="268"/>
      <c r="P676" s="268"/>
      <c r="Q676" s="268"/>
      <c r="R676" s="268"/>
      <c r="S676" s="268"/>
      <c r="T676" s="269"/>
      <c r="AT676" s="270" t="s">
        <v>171</v>
      </c>
      <c r="AU676" s="270" t="s">
        <v>89</v>
      </c>
      <c r="AV676" s="13" t="s">
        <v>87</v>
      </c>
      <c r="AW676" s="13" t="s">
        <v>42</v>
      </c>
      <c r="AX676" s="13" t="s">
        <v>79</v>
      </c>
      <c r="AY676" s="270" t="s">
        <v>162</v>
      </c>
    </row>
    <row r="677" s="12" customFormat="1">
      <c r="B677" s="246"/>
      <c r="C677" s="247"/>
      <c r="D677" s="248" t="s">
        <v>171</v>
      </c>
      <c r="E677" s="249" t="s">
        <v>36</v>
      </c>
      <c r="F677" s="250" t="s">
        <v>1999</v>
      </c>
      <c r="G677" s="247"/>
      <c r="H677" s="251">
        <v>11.77</v>
      </c>
      <c r="I677" s="252"/>
      <c r="J677" s="247"/>
      <c r="K677" s="247"/>
      <c r="L677" s="253"/>
      <c r="M677" s="254"/>
      <c r="N677" s="255"/>
      <c r="O677" s="255"/>
      <c r="P677" s="255"/>
      <c r="Q677" s="255"/>
      <c r="R677" s="255"/>
      <c r="S677" s="255"/>
      <c r="T677" s="256"/>
      <c r="AT677" s="257" t="s">
        <v>171</v>
      </c>
      <c r="AU677" s="257" t="s">
        <v>89</v>
      </c>
      <c r="AV677" s="12" t="s">
        <v>89</v>
      </c>
      <c r="AW677" s="12" t="s">
        <v>42</v>
      </c>
      <c r="AX677" s="12" t="s">
        <v>79</v>
      </c>
      <c r="AY677" s="257" t="s">
        <v>162</v>
      </c>
    </row>
    <row r="678" s="12" customFormat="1">
      <c r="B678" s="246"/>
      <c r="C678" s="247"/>
      <c r="D678" s="248" t="s">
        <v>171</v>
      </c>
      <c r="E678" s="249" t="s">
        <v>36</v>
      </c>
      <c r="F678" s="250" t="s">
        <v>2000</v>
      </c>
      <c r="G678" s="247"/>
      <c r="H678" s="251">
        <v>16.379999999999999</v>
      </c>
      <c r="I678" s="252"/>
      <c r="J678" s="247"/>
      <c r="K678" s="247"/>
      <c r="L678" s="253"/>
      <c r="M678" s="254"/>
      <c r="N678" s="255"/>
      <c r="O678" s="255"/>
      <c r="P678" s="255"/>
      <c r="Q678" s="255"/>
      <c r="R678" s="255"/>
      <c r="S678" s="255"/>
      <c r="T678" s="256"/>
      <c r="AT678" s="257" t="s">
        <v>171</v>
      </c>
      <c r="AU678" s="257" t="s">
        <v>89</v>
      </c>
      <c r="AV678" s="12" t="s">
        <v>89</v>
      </c>
      <c r="AW678" s="12" t="s">
        <v>42</v>
      </c>
      <c r="AX678" s="12" t="s">
        <v>79</v>
      </c>
      <c r="AY678" s="257" t="s">
        <v>162</v>
      </c>
    </row>
    <row r="679" s="12" customFormat="1">
      <c r="B679" s="246"/>
      <c r="C679" s="247"/>
      <c r="D679" s="248" t="s">
        <v>171</v>
      </c>
      <c r="E679" s="249" t="s">
        <v>36</v>
      </c>
      <c r="F679" s="250" t="s">
        <v>2001</v>
      </c>
      <c r="G679" s="247"/>
      <c r="H679" s="251">
        <v>7.7999999999999998</v>
      </c>
      <c r="I679" s="252"/>
      <c r="J679" s="247"/>
      <c r="K679" s="247"/>
      <c r="L679" s="253"/>
      <c r="M679" s="254"/>
      <c r="N679" s="255"/>
      <c r="O679" s="255"/>
      <c r="P679" s="255"/>
      <c r="Q679" s="255"/>
      <c r="R679" s="255"/>
      <c r="S679" s="255"/>
      <c r="T679" s="256"/>
      <c r="AT679" s="257" t="s">
        <v>171</v>
      </c>
      <c r="AU679" s="257" t="s">
        <v>89</v>
      </c>
      <c r="AV679" s="12" t="s">
        <v>89</v>
      </c>
      <c r="AW679" s="12" t="s">
        <v>42</v>
      </c>
      <c r="AX679" s="12" t="s">
        <v>79</v>
      </c>
      <c r="AY679" s="257" t="s">
        <v>162</v>
      </c>
    </row>
    <row r="680" s="12" customFormat="1">
      <c r="B680" s="246"/>
      <c r="C680" s="247"/>
      <c r="D680" s="248" t="s">
        <v>171</v>
      </c>
      <c r="E680" s="249" t="s">
        <v>36</v>
      </c>
      <c r="F680" s="250" t="s">
        <v>2002</v>
      </c>
      <c r="G680" s="247"/>
      <c r="H680" s="251">
        <v>5.0099999999999998</v>
      </c>
      <c r="I680" s="252"/>
      <c r="J680" s="247"/>
      <c r="K680" s="247"/>
      <c r="L680" s="253"/>
      <c r="M680" s="254"/>
      <c r="N680" s="255"/>
      <c r="O680" s="255"/>
      <c r="P680" s="255"/>
      <c r="Q680" s="255"/>
      <c r="R680" s="255"/>
      <c r="S680" s="255"/>
      <c r="T680" s="256"/>
      <c r="AT680" s="257" t="s">
        <v>171</v>
      </c>
      <c r="AU680" s="257" t="s">
        <v>89</v>
      </c>
      <c r="AV680" s="12" t="s">
        <v>89</v>
      </c>
      <c r="AW680" s="12" t="s">
        <v>42</v>
      </c>
      <c r="AX680" s="12" t="s">
        <v>79</v>
      </c>
      <c r="AY680" s="257" t="s">
        <v>162</v>
      </c>
    </row>
    <row r="681" s="12" customFormat="1">
      <c r="B681" s="246"/>
      <c r="C681" s="247"/>
      <c r="D681" s="248" t="s">
        <v>171</v>
      </c>
      <c r="E681" s="249" t="s">
        <v>36</v>
      </c>
      <c r="F681" s="250" t="s">
        <v>2003</v>
      </c>
      <c r="G681" s="247"/>
      <c r="H681" s="251">
        <v>-1.8</v>
      </c>
      <c r="I681" s="252"/>
      <c r="J681" s="247"/>
      <c r="K681" s="247"/>
      <c r="L681" s="253"/>
      <c r="M681" s="254"/>
      <c r="N681" s="255"/>
      <c r="O681" s="255"/>
      <c r="P681" s="255"/>
      <c r="Q681" s="255"/>
      <c r="R681" s="255"/>
      <c r="S681" s="255"/>
      <c r="T681" s="256"/>
      <c r="AT681" s="257" t="s">
        <v>171</v>
      </c>
      <c r="AU681" s="257" t="s">
        <v>89</v>
      </c>
      <c r="AV681" s="12" t="s">
        <v>89</v>
      </c>
      <c r="AW681" s="12" t="s">
        <v>42</v>
      </c>
      <c r="AX681" s="12" t="s">
        <v>79</v>
      </c>
      <c r="AY681" s="257" t="s">
        <v>162</v>
      </c>
    </row>
    <row r="682" s="12" customFormat="1">
      <c r="B682" s="246"/>
      <c r="C682" s="247"/>
      <c r="D682" s="248" t="s">
        <v>171</v>
      </c>
      <c r="E682" s="249" t="s">
        <v>36</v>
      </c>
      <c r="F682" s="250" t="s">
        <v>2004</v>
      </c>
      <c r="G682" s="247"/>
      <c r="H682" s="251">
        <v>-1</v>
      </c>
      <c r="I682" s="252"/>
      <c r="J682" s="247"/>
      <c r="K682" s="247"/>
      <c r="L682" s="253"/>
      <c r="M682" s="254"/>
      <c r="N682" s="255"/>
      <c r="O682" s="255"/>
      <c r="P682" s="255"/>
      <c r="Q682" s="255"/>
      <c r="R682" s="255"/>
      <c r="S682" s="255"/>
      <c r="T682" s="256"/>
      <c r="AT682" s="257" t="s">
        <v>171</v>
      </c>
      <c r="AU682" s="257" t="s">
        <v>89</v>
      </c>
      <c r="AV682" s="12" t="s">
        <v>89</v>
      </c>
      <c r="AW682" s="12" t="s">
        <v>42</v>
      </c>
      <c r="AX682" s="12" t="s">
        <v>79</v>
      </c>
      <c r="AY682" s="257" t="s">
        <v>162</v>
      </c>
    </row>
    <row r="683" s="14" customFormat="1">
      <c r="B683" s="283"/>
      <c r="C683" s="284"/>
      <c r="D683" s="248" t="s">
        <v>171</v>
      </c>
      <c r="E683" s="285" t="s">
        <v>36</v>
      </c>
      <c r="F683" s="286" t="s">
        <v>679</v>
      </c>
      <c r="G683" s="284"/>
      <c r="H683" s="287">
        <v>38.159999999999997</v>
      </c>
      <c r="I683" s="288"/>
      <c r="J683" s="284"/>
      <c r="K683" s="284"/>
      <c r="L683" s="289"/>
      <c r="M683" s="290"/>
      <c r="N683" s="291"/>
      <c r="O683" s="291"/>
      <c r="P683" s="291"/>
      <c r="Q683" s="291"/>
      <c r="R683" s="291"/>
      <c r="S683" s="291"/>
      <c r="T683" s="292"/>
      <c r="AT683" s="293" t="s">
        <v>171</v>
      </c>
      <c r="AU683" s="293" t="s">
        <v>89</v>
      </c>
      <c r="AV683" s="14" t="s">
        <v>179</v>
      </c>
      <c r="AW683" s="14" t="s">
        <v>42</v>
      </c>
      <c r="AX683" s="14" t="s">
        <v>87</v>
      </c>
      <c r="AY683" s="293" t="s">
        <v>162</v>
      </c>
    </row>
    <row r="684" s="1" customFormat="1" ht="25.5" customHeight="1">
      <c r="B684" s="48"/>
      <c r="C684" s="235" t="s">
        <v>618</v>
      </c>
      <c r="D684" s="235" t="s">
        <v>165</v>
      </c>
      <c r="E684" s="236" t="s">
        <v>2005</v>
      </c>
      <c r="F684" s="237" t="s">
        <v>2006</v>
      </c>
      <c r="G684" s="238" t="s">
        <v>174</v>
      </c>
      <c r="H684" s="239">
        <v>2</v>
      </c>
      <c r="I684" s="240"/>
      <c r="J684" s="239">
        <f>ROUND(I684*H684,1)</f>
        <v>0</v>
      </c>
      <c r="K684" s="237" t="s">
        <v>239</v>
      </c>
      <c r="L684" s="74"/>
      <c r="M684" s="241" t="s">
        <v>36</v>
      </c>
      <c r="N684" s="242" t="s">
        <v>50</v>
      </c>
      <c r="O684" s="49"/>
      <c r="P684" s="243">
        <f>O684*H684</f>
        <v>0</v>
      </c>
      <c r="Q684" s="243">
        <v>0.016979999999999999</v>
      </c>
      <c r="R684" s="243">
        <f>Q684*H684</f>
        <v>0.033959999999999997</v>
      </c>
      <c r="S684" s="243">
        <v>0</v>
      </c>
      <c r="T684" s="244">
        <f>S684*H684</f>
        <v>0</v>
      </c>
      <c r="AR684" s="25" t="s">
        <v>179</v>
      </c>
      <c r="AT684" s="25" t="s">
        <v>165</v>
      </c>
      <c r="AU684" s="25" t="s">
        <v>89</v>
      </c>
      <c r="AY684" s="25" t="s">
        <v>162</v>
      </c>
      <c r="BE684" s="245">
        <f>IF(N684="základní",J684,0)</f>
        <v>0</v>
      </c>
      <c r="BF684" s="245">
        <f>IF(N684="snížená",J684,0)</f>
        <v>0</v>
      </c>
      <c r="BG684" s="245">
        <f>IF(N684="zákl. přenesená",J684,0)</f>
        <v>0</v>
      </c>
      <c r="BH684" s="245">
        <f>IF(N684="sníž. přenesená",J684,0)</f>
        <v>0</v>
      </c>
      <c r="BI684" s="245">
        <f>IF(N684="nulová",J684,0)</f>
        <v>0</v>
      </c>
      <c r="BJ684" s="25" t="s">
        <v>87</v>
      </c>
      <c r="BK684" s="245">
        <f>ROUND(I684*H684,1)</f>
        <v>0</v>
      </c>
      <c r="BL684" s="25" t="s">
        <v>179</v>
      </c>
      <c r="BM684" s="25" t="s">
        <v>2007</v>
      </c>
    </row>
    <row r="685" s="13" customFormat="1">
      <c r="B685" s="261"/>
      <c r="C685" s="262"/>
      <c r="D685" s="248" t="s">
        <v>171</v>
      </c>
      <c r="E685" s="263" t="s">
        <v>36</v>
      </c>
      <c r="F685" s="264" t="s">
        <v>1620</v>
      </c>
      <c r="G685" s="262"/>
      <c r="H685" s="263" t="s">
        <v>36</v>
      </c>
      <c r="I685" s="265"/>
      <c r="J685" s="262"/>
      <c r="K685" s="262"/>
      <c r="L685" s="266"/>
      <c r="M685" s="267"/>
      <c r="N685" s="268"/>
      <c r="O685" s="268"/>
      <c r="P685" s="268"/>
      <c r="Q685" s="268"/>
      <c r="R685" s="268"/>
      <c r="S685" s="268"/>
      <c r="T685" s="269"/>
      <c r="AT685" s="270" t="s">
        <v>171</v>
      </c>
      <c r="AU685" s="270" t="s">
        <v>89</v>
      </c>
      <c r="AV685" s="13" t="s">
        <v>87</v>
      </c>
      <c r="AW685" s="13" t="s">
        <v>42</v>
      </c>
      <c r="AX685" s="13" t="s">
        <v>79</v>
      </c>
      <c r="AY685" s="270" t="s">
        <v>162</v>
      </c>
    </row>
    <row r="686" s="12" customFormat="1">
      <c r="B686" s="246"/>
      <c r="C686" s="247"/>
      <c r="D686" s="248" t="s">
        <v>171</v>
      </c>
      <c r="E686" s="249" t="s">
        <v>36</v>
      </c>
      <c r="F686" s="250" t="s">
        <v>89</v>
      </c>
      <c r="G686" s="247"/>
      <c r="H686" s="251">
        <v>2</v>
      </c>
      <c r="I686" s="252"/>
      <c r="J686" s="247"/>
      <c r="K686" s="247"/>
      <c r="L686" s="253"/>
      <c r="M686" s="254"/>
      <c r="N686" s="255"/>
      <c r="O686" s="255"/>
      <c r="P686" s="255"/>
      <c r="Q686" s="255"/>
      <c r="R686" s="255"/>
      <c r="S686" s="255"/>
      <c r="T686" s="256"/>
      <c r="AT686" s="257" t="s">
        <v>171</v>
      </c>
      <c r="AU686" s="257" t="s">
        <v>89</v>
      </c>
      <c r="AV686" s="12" t="s">
        <v>89</v>
      </c>
      <c r="AW686" s="12" t="s">
        <v>42</v>
      </c>
      <c r="AX686" s="12" t="s">
        <v>87</v>
      </c>
      <c r="AY686" s="257" t="s">
        <v>162</v>
      </c>
    </row>
    <row r="687" s="1" customFormat="1" ht="16.5" customHeight="1">
      <c r="B687" s="48"/>
      <c r="C687" s="271" t="s">
        <v>622</v>
      </c>
      <c r="D687" s="271" t="s">
        <v>159</v>
      </c>
      <c r="E687" s="272" t="s">
        <v>2008</v>
      </c>
      <c r="F687" s="273" t="s">
        <v>2009</v>
      </c>
      <c r="G687" s="274" t="s">
        <v>174</v>
      </c>
      <c r="H687" s="275">
        <v>1</v>
      </c>
      <c r="I687" s="276"/>
      <c r="J687" s="275">
        <f>ROUND(I687*H687,1)</f>
        <v>0</v>
      </c>
      <c r="K687" s="273" t="s">
        <v>239</v>
      </c>
      <c r="L687" s="277"/>
      <c r="M687" s="278" t="s">
        <v>36</v>
      </c>
      <c r="N687" s="279" t="s">
        <v>50</v>
      </c>
      <c r="O687" s="49"/>
      <c r="P687" s="243">
        <f>O687*H687</f>
        <v>0</v>
      </c>
      <c r="Q687" s="243">
        <v>0.017649999999999999</v>
      </c>
      <c r="R687" s="243">
        <f>Q687*H687</f>
        <v>0.017649999999999999</v>
      </c>
      <c r="S687" s="243">
        <v>0</v>
      </c>
      <c r="T687" s="244">
        <f>S687*H687</f>
        <v>0</v>
      </c>
      <c r="AR687" s="25" t="s">
        <v>195</v>
      </c>
      <c r="AT687" s="25" t="s">
        <v>159</v>
      </c>
      <c r="AU687" s="25" t="s">
        <v>89</v>
      </c>
      <c r="AY687" s="25" t="s">
        <v>162</v>
      </c>
      <c r="BE687" s="245">
        <f>IF(N687="základní",J687,0)</f>
        <v>0</v>
      </c>
      <c r="BF687" s="245">
        <f>IF(N687="snížená",J687,0)</f>
        <v>0</v>
      </c>
      <c r="BG687" s="245">
        <f>IF(N687="zákl. přenesená",J687,0)</f>
        <v>0</v>
      </c>
      <c r="BH687" s="245">
        <f>IF(N687="sníž. přenesená",J687,0)</f>
        <v>0</v>
      </c>
      <c r="BI687" s="245">
        <f>IF(N687="nulová",J687,0)</f>
        <v>0</v>
      </c>
      <c r="BJ687" s="25" t="s">
        <v>87</v>
      </c>
      <c r="BK687" s="245">
        <f>ROUND(I687*H687,1)</f>
        <v>0</v>
      </c>
      <c r="BL687" s="25" t="s">
        <v>179</v>
      </c>
      <c r="BM687" s="25" t="s">
        <v>2010</v>
      </c>
    </row>
    <row r="688" s="13" customFormat="1">
      <c r="B688" s="261"/>
      <c r="C688" s="262"/>
      <c r="D688" s="248" t="s">
        <v>171</v>
      </c>
      <c r="E688" s="263" t="s">
        <v>36</v>
      </c>
      <c r="F688" s="264" t="s">
        <v>2011</v>
      </c>
      <c r="G688" s="262"/>
      <c r="H688" s="263" t="s">
        <v>36</v>
      </c>
      <c r="I688" s="265"/>
      <c r="J688" s="262"/>
      <c r="K688" s="262"/>
      <c r="L688" s="266"/>
      <c r="M688" s="267"/>
      <c r="N688" s="268"/>
      <c r="O688" s="268"/>
      <c r="P688" s="268"/>
      <c r="Q688" s="268"/>
      <c r="R688" s="268"/>
      <c r="S688" s="268"/>
      <c r="T688" s="269"/>
      <c r="AT688" s="270" t="s">
        <v>171</v>
      </c>
      <c r="AU688" s="270" t="s">
        <v>89</v>
      </c>
      <c r="AV688" s="13" t="s">
        <v>87</v>
      </c>
      <c r="AW688" s="13" t="s">
        <v>42</v>
      </c>
      <c r="AX688" s="13" t="s">
        <v>79</v>
      </c>
      <c r="AY688" s="270" t="s">
        <v>162</v>
      </c>
    </row>
    <row r="689" s="12" customFormat="1">
      <c r="B689" s="246"/>
      <c r="C689" s="247"/>
      <c r="D689" s="248" t="s">
        <v>171</v>
      </c>
      <c r="E689" s="249" t="s">
        <v>36</v>
      </c>
      <c r="F689" s="250" t="s">
        <v>87</v>
      </c>
      <c r="G689" s="247"/>
      <c r="H689" s="251">
        <v>1</v>
      </c>
      <c r="I689" s="252"/>
      <c r="J689" s="247"/>
      <c r="K689" s="247"/>
      <c r="L689" s="253"/>
      <c r="M689" s="254"/>
      <c r="N689" s="255"/>
      <c r="O689" s="255"/>
      <c r="P689" s="255"/>
      <c r="Q689" s="255"/>
      <c r="R689" s="255"/>
      <c r="S689" s="255"/>
      <c r="T689" s="256"/>
      <c r="AT689" s="257" t="s">
        <v>171</v>
      </c>
      <c r="AU689" s="257" t="s">
        <v>89</v>
      </c>
      <c r="AV689" s="12" t="s">
        <v>89</v>
      </c>
      <c r="AW689" s="12" t="s">
        <v>42</v>
      </c>
      <c r="AX689" s="12" t="s">
        <v>87</v>
      </c>
      <c r="AY689" s="257" t="s">
        <v>162</v>
      </c>
    </row>
    <row r="690" s="1" customFormat="1" ht="16.5" customHeight="1">
      <c r="B690" s="48"/>
      <c r="C690" s="271" t="s">
        <v>626</v>
      </c>
      <c r="D690" s="271" t="s">
        <v>159</v>
      </c>
      <c r="E690" s="272" t="s">
        <v>2012</v>
      </c>
      <c r="F690" s="273" t="s">
        <v>2013</v>
      </c>
      <c r="G690" s="274" t="s">
        <v>174</v>
      </c>
      <c r="H690" s="275">
        <v>1</v>
      </c>
      <c r="I690" s="276"/>
      <c r="J690" s="275">
        <f>ROUND(I690*H690,1)</f>
        <v>0</v>
      </c>
      <c r="K690" s="273" t="s">
        <v>239</v>
      </c>
      <c r="L690" s="277"/>
      <c r="M690" s="278" t="s">
        <v>36</v>
      </c>
      <c r="N690" s="279" t="s">
        <v>50</v>
      </c>
      <c r="O690" s="49"/>
      <c r="P690" s="243">
        <f>O690*H690</f>
        <v>0</v>
      </c>
      <c r="Q690" s="243">
        <v>0.018020000000000001</v>
      </c>
      <c r="R690" s="243">
        <f>Q690*H690</f>
        <v>0.018020000000000001</v>
      </c>
      <c r="S690" s="243">
        <v>0</v>
      </c>
      <c r="T690" s="244">
        <f>S690*H690</f>
        <v>0</v>
      </c>
      <c r="AR690" s="25" t="s">
        <v>195</v>
      </c>
      <c r="AT690" s="25" t="s">
        <v>159</v>
      </c>
      <c r="AU690" s="25" t="s">
        <v>89</v>
      </c>
      <c r="AY690" s="25" t="s">
        <v>162</v>
      </c>
      <c r="BE690" s="245">
        <f>IF(N690="základní",J690,0)</f>
        <v>0</v>
      </c>
      <c r="BF690" s="245">
        <f>IF(N690="snížená",J690,0)</f>
        <v>0</v>
      </c>
      <c r="BG690" s="245">
        <f>IF(N690="zákl. přenesená",J690,0)</f>
        <v>0</v>
      </c>
      <c r="BH690" s="245">
        <f>IF(N690="sníž. přenesená",J690,0)</f>
        <v>0</v>
      </c>
      <c r="BI690" s="245">
        <f>IF(N690="nulová",J690,0)</f>
        <v>0</v>
      </c>
      <c r="BJ690" s="25" t="s">
        <v>87</v>
      </c>
      <c r="BK690" s="245">
        <f>ROUND(I690*H690,1)</f>
        <v>0</v>
      </c>
      <c r="BL690" s="25" t="s">
        <v>179</v>
      </c>
      <c r="BM690" s="25" t="s">
        <v>2014</v>
      </c>
    </row>
    <row r="691" s="13" customFormat="1">
      <c r="B691" s="261"/>
      <c r="C691" s="262"/>
      <c r="D691" s="248" t="s">
        <v>171</v>
      </c>
      <c r="E691" s="263" t="s">
        <v>36</v>
      </c>
      <c r="F691" s="264" t="s">
        <v>2011</v>
      </c>
      <c r="G691" s="262"/>
      <c r="H691" s="263" t="s">
        <v>36</v>
      </c>
      <c r="I691" s="265"/>
      <c r="J691" s="262"/>
      <c r="K691" s="262"/>
      <c r="L691" s="266"/>
      <c r="M691" s="267"/>
      <c r="N691" s="268"/>
      <c r="O691" s="268"/>
      <c r="P691" s="268"/>
      <c r="Q691" s="268"/>
      <c r="R691" s="268"/>
      <c r="S691" s="268"/>
      <c r="T691" s="269"/>
      <c r="AT691" s="270" t="s">
        <v>171</v>
      </c>
      <c r="AU691" s="270" t="s">
        <v>89</v>
      </c>
      <c r="AV691" s="13" t="s">
        <v>87</v>
      </c>
      <c r="AW691" s="13" t="s">
        <v>42</v>
      </c>
      <c r="AX691" s="13" t="s">
        <v>79</v>
      </c>
      <c r="AY691" s="270" t="s">
        <v>162</v>
      </c>
    </row>
    <row r="692" s="12" customFormat="1">
      <c r="B692" s="246"/>
      <c r="C692" s="247"/>
      <c r="D692" s="248" t="s">
        <v>171</v>
      </c>
      <c r="E692" s="249" t="s">
        <v>36</v>
      </c>
      <c r="F692" s="250" t="s">
        <v>87</v>
      </c>
      <c r="G692" s="247"/>
      <c r="H692" s="251">
        <v>1</v>
      </c>
      <c r="I692" s="252"/>
      <c r="J692" s="247"/>
      <c r="K692" s="247"/>
      <c r="L692" s="253"/>
      <c r="M692" s="254"/>
      <c r="N692" s="255"/>
      <c r="O692" s="255"/>
      <c r="P692" s="255"/>
      <c r="Q692" s="255"/>
      <c r="R692" s="255"/>
      <c r="S692" s="255"/>
      <c r="T692" s="256"/>
      <c r="AT692" s="257" t="s">
        <v>171</v>
      </c>
      <c r="AU692" s="257" t="s">
        <v>89</v>
      </c>
      <c r="AV692" s="12" t="s">
        <v>89</v>
      </c>
      <c r="AW692" s="12" t="s">
        <v>42</v>
      </c>
      <c r="AX692" s="12" t="s">
        <v>87</v>
      </c>
      <c r="AY692" s="257" t="s">
        <v>162</v>
      </c>
    </row>
    <row r="693" s="1" customFormat="1" ht="25.5" customHeight="1">
      <c r="B693" s="48"/>
      <c r="C693" s="235" t="s">
        <v>630</v>
      </c>
      <c r="D693" s="235" t="s">
        <v>165</v>
      </c>
      <c r="E693" s="236" t="s">
        <v>2015</v>
      </c>
      <c r="F693" s="237" t="s">
        <v>2016</v>
      </c>
      <c r="G693" s="238" t="s">
        <v>174</v>
      </c>
      <c r="H693" s="239">
        <v>1</v>
      </c>
      <c r="I693" s="240"/>
      <c r="J693" s="239">
        <f>ROUND(I693*H693,1)</f>
        <v>0</v>
      </c>
      <c r="K693" s="237" t="s">
        <v>239</v>
      </c>
      <c r="L693" s="74"/>
      <c r="M693" s="241" t="s">
        <v>36</v>
      </c>
      <c r="N693" s="242" t="s">
        <v>50</v>
      </c>
      <c r="O693" s="49"/>
      <c r="P693" s="243">
        <f>O693*H693</f>
        <v>0</v>
      </c>
      <c r="Q693" s="243">
        <v>0.44169999999999998</v>
      </c>
      <c r="R693" s="243">
        <f>Q693*H693</f>
        <v>0.44169999999999998</v>
      </c>
      <c r="S693" s="243">
        <v>0</v>
      </c>
      <c r="T693" s="244">
        <f>S693*H693</f>
        <v>0</v>
      </c>
      <c r="AR693" s="25" t="s">
        <v>179</v>
      </c>
      <c r="AT693" s="25" t="s">
        <v>165</v>
      </c>
      <c r="AU693" s="25" t="s">
        <v>89</v>
      </c>
      <c r="AY693" s="25" t="s">
        <v>162</v>
      </c>
      <c r="BE693" s="245">
        <f>IF(N693="základní",J693,0)</f>
        <v>0</v>
      </c>
      <c r="BF693" s="245">
        <f>IF(N693="snížená",J693,0)</f>
        <v>0</v>
      </c>
      <c r="BG693" s="245">
        <f>IF(N693="zákl. přenesená",J693,0)</f>
        <v>0</v>
      </c>
      <c r="BH693" s="245">
        <f>IF(N693="sníž. přenesená",J693,0)</f>
        <v>0</v>
      </c>
      <c r="BI693" s="245">
        <f>IF(N693="nulová",J693,0)</f>
        <v>0</v>
      </c>
      <c r="BJ693" s="25" t="s">
        <v>87</v>
      </c>
      <c r="BK693" s="245">
        <f>ROUND(I693*H693,1)</f>
        <v>0</v>
      </c>
      <c r="BL693" s="25" t="s">
        <v>179</v>
      </c>
      <c r="BM693" s="25" t="s">
        <v>2017</v>
      </c>
    </row>
    <row r="694" s="13" customFormat="1">
      <c r="B694" s="261"/>
      <c r="C694" s="262"/>
      <c r="D694" s="248" t="s">
        <v>171</v>
      </c>
      <c r="E694" s="263" t="s">
        <v>36</v>
      </c>
      <c r="F694" s="264" t="s">
        <v>1620</v>
      </c>
      <c r="G694" s="262"/>
      <c r="H694" s="263" t="s">
        <v>36</v>
      </c>
      <c r="I694" s="265"/>
      <c r="J694" s="262"/>
      <c r="K694" s="262"/>
      <c r="L694" s="266"/>
      <c r="M694" s="267"/>
      <c r="N694" s="268"/>
      <c r="O694" s="268"/>
      <c r="P694" s="268"/>
      <c r="Q694" s="268"/>
      <c r="R694" s="268"/>
      <c r="S694" s="268"/>
      <c r="T694" s="269"/>
      <c r="AT694" s="270" t="s">
        <v>171</v>
      </c>
      <c r="AU694" s="270" t="s">
        <v>89</v>
      </c>
      <c r="AV694" s="13" t="s">
        <v>87</v>
      </c>
      <c r="AW694" s="13" t="s">
        <v>42</v>
      </c>
      <c r="AX694" s="13" t="s">
        <v>79</v>
      </c>
      <c r="AY694" s="270" t="s">
        <v>162</v>
      </c>
    </row>
    <row r="695" s="12" customFormat="1">
      <c r="B695" s="246"/>
      <c r="C695" s="247"/>
      <c r="D695" s="248" t="s">
        <v>171</v>
      </c>
      <c r="E695" s="249" t="s">
        <v>36</v>
      </c>
      <c r="F695" s="250" t="s">
        <v>87</v>
      </c>
      <c r="G695" s="247"/>
      <c r="H695" s="251">
        <v>1</v>
      </c>
      <c r="I695" s="252"/>
      <c r="J695" s="247"/>
      <c r="K695" s="247"/>
      <c r="L695" s="253"/>
      <c r="M695" s="254"/>
      <c r="N695" s="255"/>
      <c r="O695" s="255"/>
      <c r="P695" s="255"/>
      <c r="Q695" s="255"/>
      <c r="R695" s="255"/>
      <c r="S695" s="255"/>
      <c r="T695" s="256"/>
      <c r="AT695" s="257" t="s">
        <v>171</v>
      </c>
      <c r="AU695" s="257" t="s">
        <v>89</v>
      </c>
      <c r="AV695" s="12" t="s">
        <v>89</v>
      </c>
      <c r="AW695" s="12" t="s">
        <v>42</v>
      </c>
      <c r="AX695" s="12" t="s">
        <v>87</v>
      </c>
      <c r="AY695" s="257" t="s">
        <v>162</v>
      </c>
    </row>
    <row r="696" s="1" customFormat="1" ht="38.25" customHeight="1">
      <c r="B696" s="48"/>
      <c r="C696" s="235" t="s">
        <v>635</v>
      </c>
      <c r="D696" s="235" t="s">
        <v>165</v>
      </c>
      <c r="E696" s="236" t="s">
        <v>2018</v>
      </c>
      <c r="F696" s="237" t="s">
        <v>2019</v>
      </c>
      <c r="G696" s="238" t="s">
        <v>174</v>
      </c>
      <c r="H696" s="239">
        <v>1</v>
      </c>
      <c r="I696" s="240"/>
      <c r="J696" s="239">
        <f>ROUND(I696*H696,1)</f>
        <v>0</v>
      </c>
      <c r="K696" s="237" t="s">
        <v>239</v>
      </c>
      <c r="L696" s="74"/>
      <c r="M696" s="241" t="s">
        <v>36</v>
      </c>
      <c r="N696" s="242" t="s">
        <v>50</v>
      </c>
      <c r="O696" s="49"/>
      <c r="P696" s="243">
        <f>O696*H696</f>
        <v>0</v>
      </c>
      <c r="Q696" s="243">
        <v>0.54769000000000001</v>
      </c>
      <c r="R696" s="243">
        <f>Q696*H696</f>
        <v>0.54769000000000001</v>
      </c>
      <c r="S696" s="243">
        <v>0</v>
      </c>
      <c r="T696" s="244">
        <f>S696*H696</f>
        <v>0</v>
      </c>
      <c r="AR696" s="25" t="s">
        <v>179</v>
      </c>
      <c r="AT696" s="25" t="s">
        <v>165</v>
      </c>
      <c r="AU696" s="25" t="s">
        <v>89</v>
      </c>
      <c r="AY696" s="25" t="s">
        <v>162</v>
      </c>
      <c r="BE696" s="245">
        <f>IF(N696="základní",J696,0)</f>
        <v>0</v>
      </c>
      <c r="BF696" s="245">
        <f>IF(N696="snížená",J696,0)</f>
        <v>0</v>
      </c>
      <c r="BG696" s="245">
        <f>IF(N696="zákl. přenesená",J696,0)</f>
        <v>0</v>
      </c>
      <c r="BH696" s="245">
        <f>IF(N696="sníž. přenesená",J696,0)</f>
        <v>0</v>
      </c>
      <c r="BI696" s="245">
        <f>IF(N696="nulová",J696,0)</f>
        <v>0</v>
      </c>
      <c r="BJ696" s="25" t="s">
        <v>87</v>
      </c>
      <c r="BK696" s="245">
        <f>ROUND(I696*H696,1)</f>
        <v>0</v>
      </c>
      <c r="BL696" s="25" t="s">
        <v>179</v>
      </c>
      <c r="BM696" s="25" t="s">
        <v>2020</v>
      </c>
    </row>
    <row r="697" s="13" customFormat="1">
      <c r="B697" s="261"/>
      <c r="C697" s="262"/>
      <c r="D697" s="248" t="s">
        <v>171</v>
      </c>
      <c r="E697" s="263" t="s">
        <v>36</v>
      </c>
      <c r="F697" s="264" t="s">
        <v>1620</v>
      </c>
      <c r="G697" s="262"/>
      <c r="H697" s="263" t="s">
        <v>36</v>
      </c>
      <c r="I697" s="265"/>
      <c r="J697" s="262"/>
      <c r="K697" s="262"/>
      <c r="L697" s="266"/>
      <c r="M697" s="267"/>
      <c r="N697" s="268"/>
      <c r="O697" s="268"/>
      <c r="P697" s="268"/>
      <c r="Q697" s="268"/>
      <c r="R697" s="268"/>
      <c r="S697" s="268"/>
      <c r="T697" s="269"/>
      <c r="AT697" s="270" t="s">
        <v>171</v>
      </c>
      <c r="AU697" s="270" t="s">
        <v>89</v>
      </c>
      <c r="AV697" s="13" t="s">
        <v>87</v>
      </c>
      <c r="AW697" s="13" t="s">
        <v>42</v>
      </c>
      <c r="AX697" s="13" t="s">
        <v>79</v>
      </c>
      <c r="AY697" s="270" t="s">
        <v>162</v>
      </c>
    </row>
    <row r="698" s="12" customFormat="1">
      <c r="B698" s="246"/>
      <c r="C698" s="247"/>
      <c r="D698" s="248" t="s">
        <v>171</v>
      </c>
      <c r="E698" s="249" t="s">
        <v>36</v>
      </c>
      <c r="F698" s="250" t="s">
        <v>87</v>
      </c>
      <c r="G698" s="247"/>
      <c r="H698" s="251">
        <v>1</v>
      </c>
      <c r="I698" s="252"/>
      <c r="J698" s="247"/>
      <c r="K698" s="247"/>
      <c r="L698" s="253"/>
      <c r="M698" s="254"/>
      <c r="N698" s="255"/>
      <c r="O698" s="255"/>
      <c r="P698" s="255"/>
      <c r="Q698" s="255"/>
      <c r="R698" s="255"/>
      <c r="S698" s="255"/>
      <c r="T698" s="256"/>
      <c r="AT698" s="257" t="s">
        <v>171</v>
      </c>
      <c r="AU698" s="257" t="s">
        <v>89</v>
      </c>
      <c r="AV698" s="12" t="s">
        <v>89</v>
      </c>
      <c r="AW698" s="12" t="s">
        <v>42</v>
      </c>
      <c r="AX698" s="12" t="s">
        <v>87</v>
      </c>
      <c r="AY698" s="257" t="s">
        <v>162</v>
      </c>
    </row>
    <row r="699" s="1" customFormat="1" ht="25.5" customHeight="1">
      <c r="B699" s="48"/>
      <c r="C699" s="235" t="s">
        <v>639</v>
      </c>
      <c r="D699" s="235" t="s">
        <v>165</v>
      </c>
      <c r="E699" s="236" t="s">
        <v>2021</v>
      </c>
      <c r="F699" s="237" t="s">
        <v>2022</v>
      </c>
      <c r="G699" s="238" t="s">
        <v>174</v>
      </c>
      <c r="H699" s="239">
        <v>4</v>
      </c>
      <c r="I699" s="240"/>
      <c r="J699" s="239">
        <f>ROUND(I699*H699,1)</f>
        <v>0</v>
      </c>
      <c r="K699" s="237" t="s">
        <v>239</v>
      </c>
      <c r="L699" s="74"/>
      <c r="M699" s="241" t="s">
        <v>36</v>
      </c>
      <c r="N699" s="242" t="s">
        <v>50</v>
      </c>
      <c r="O699" s="49"/>
      <c r="P699" s="243">
        <f>O699*H699</f>
        <v>0</v>
      </c>
      <c r="Q699" s="243">
        <v>0</v>
      </c>
      <c r="R699" s="243">
        <f>Q699*H699</f>
        <v>0</v>
      </c>
      <c r="S699" s="243">
        <v>0</v>
      </c>
      <c r="T699" s="244">
        <f>S699*H699</f>
        <v>0</v>
      </c>
      <c r="AR699" s="25" t="s">
        <v>179</v>
      </c>
      <c r="AT699" s="25" t="s">
        <v>165</v>
      </c>
      <c r="AU699" s="25" t="s">
        <v>89</v>
      </c>
      <c r="AY699" s="25" t="s">
        <v>162</v>
      </c>
      <c r="BE699" s="245">
        <f>IF(N699="základní",J699,0)</f>
        <v>0</v>
      </c>
      <c r="BF699" s="245">
        <f>IF(N699="snížená",J699,0)</f>
        <v>0</v>
      </c>
      <c r="BG699" s="245">
        <f>IF(N699="zákl. přenesená",J699,0)</f>
        <v>0</v>
      </c>
      <c r="BH699" s="245">
        <f>IF(N699="sníž. přenesená",J699,0)</f>
        <v>0</v>
      </c>
      <c r="BI699" s="245">
        <f>IF(N699="nulová",J699,0)</f>
        <v>0</v>
      </c>
      <c r="BJ699" s="25" t="s">
        <v>87</v>
      </c>
      <c r="BK699" s="245">
        <f>ROUND(I699*H699,1)</f>
        <v>0</v>
      </c>
      <c r="BL699" s="25" t="s">
        <v>179</v>
      </c>
      <c r="BM699" s="25" t="s">
        <v>2023</v>
      </c>
    </row>
    <row r="700" s="13" customFormat="1">
      <c r="B700" s="261"/>
      <c r="C700" s="262"/>
      <c r="D700" s="248" t="s">
        <v>171</v>
      </c>
      <c r="E700" s="263" t="s">
        <v>36</v>
      </c>
      <c r="F700" s="264" t="s">
        <v>1620</v>
      </c>
      <c r="G700" s="262"/>
      <c r="H700" s="263" t="s">
        <v>36</v>
      </c>
      <c r="I700" s="265"/>
      <c r="J700" s="262"/>
      <c r="K700" s="262"/>
      <c r="L700" s="266"/>
      <c r="M700" s="267"/>
      <c r="N700" s="268"/>
      <c r="O700" s="268"/>
      <c r="P700" s="268"/>
      <c r="Q700" s="268"/>
      <c r="R700" s="268"/>
      <c r="S700" s="268"/>
      <c r="T700" s="269"/>
      <c r="AT700" s="270" t="s">
        <v>171</v>
      </c>
      <c r="AU700" s="270" t="s">
        <v>89</v>
      </c>
      <c r="AV700" s="13" t="s">
        <v>87</v>
      </c>
      <c r="AW700" s="13" t="s">
        <v>42</v>
      </c>
      <c r="AX700" s="13" t="s">
        <v>79</v>
      </c>
      <c r="AY700" s="270" t="s">
        <v>162</v>
      </c>
    </row>
    <row r="701" s="12" customFormat="1">
      <c r="B701" s="246"/>
      <c r="C701" s="247"/>
      <c r="D701" s="248" t="s">
        <v>171</v>
      </c>
      <c r="E701" s="249" t="s">
        <v>36</v>
      </c>
      <c r="F701" s="250" t="s">
        <v>2024</v>
      </c>
      <c r="G701" s="247"/>
      <c r="H701" s="251">
        <v>4</v>
      </c>
      <c r="I701" s="252"/>
      <c r="J701" s="247"/>
      <c r="K701" s="247"/>
      <c r="L701" s="253"/>
      <c r="M701" s="254"/>
      <c r="N701" s="255"/>
      <c r="O701" s="255"/>
      <c r="P701" s="255"/>
      <c r="Q701" s="255"/>
      <c r="R701" s="255"/>
      <c r="S701" s="255"/>
      <c r="T701" s="256"/>
      <c r="AT701" s="257" t="s">
        <v>171</v>
      </c>
      <c r="AU701" s="257" t="s">
        <v>89</v>
      </c>
      <c r="AV701" s="12" t="s">
        <v>89</v>
      </c>
      <c r="AW701" s="12" t="s">
        <v>42</v>
      </c>
      <c r="AX701" s="12" t="s">
        <v>87</v>
      </c>
      <c r="AY701" s="257" t="s">
        <v>162</v>
      </c>
    </row>
    <row r="702" s="1" customFormat="1" ht="16.5" customHeight="1">
      <c r="B702" s="48"/>
      <c r="C702" s="271" t="s">
        <v>453</v>
      </c>
      <c r="D702" s="271" t="s">
        <v>159</v>
      </c>
      <c r="E702" s="272" t="s">
        <v>2025</v>
      </c>
      <c r="F702" s="273" t="s">
        <v>2026</v>
      </c>
      <c r="G702" s="274" t="s">
        <v>174</v>
      </c>
      <c r="H702" s="275">
        <v>2</v>
      </c>
      <c r="I702" s="276"/>
      <c r="J702" s="275">
        <f>ROUND(I702*H702,1)</f>
        <v>0</v>
      </c>
      <c r="K702" s="273" t="s">
        <v>36</v>
      </c>
      <c r="L702" s="277"/>
      <c r="M702" s="278" t="s">
        <v>36</v>
      </c>
      <c r="N702" s="279" t="s">
        <v>50</v>
      </c>
      <c r="O702" s="49"/>
      <c r="P702" s="243">
        <f>O702*H702</f>
        <v>0</v>
      </c>
      <c r="Q702" s="243">
        <v>0.00024000000000000001</v>
      </c>
      <c r="R702" s="243">
        <f>Q702*H702</f>
        <v>0.00048000000000000001</v>
      </c>
      <c r="S702" s="243">
        <v>0</v>
      </c>
      <c r="T702" s="244">
        <f>S702*H702</f>
        <v>0</v>
      </c>
      <c r="AR702" s="25" t="s">
        <v>195</v>
      </c>
      <c r="AT702" s="25" t="s">
        <v>159</v>
      </c>
      <c r="AU702" s="25" t="s">
        <v>89</v>
      </c>
      <c r="AY702" s="25" t="s">
        <v>162</v>
      </c>
      <c r="BE702" s="245">
        <f>IF(N702="základní",J702,0)</f>
        <v>0</v>
      </c>
      <c r="BF702" s="245">
        <f>IF(N702="snížená",J702,0)</f>
        <v>0</v>
      </c>
      <c r="BG702" s="245">
        <f>IF(N702="zákl. přenesená",J702,0)</f>
        <v>0</v>
      </c>
      <c r="BH702" s="245">
        <f>IF(N702="sníž. přenesená",J702,0)</f>
        <v>0</v>
      </c>
      <c r="BI702" s="245">
        <f>IF(N702="nulová",J702,0)</f>
        <v>0</v>
      </c>
      <c r="BJ702" s="25" t="s">
        <v>87</v>
      </c>
      <c r="BK702" s="245">
        <f>ROUND(I702*H702,1)</f>
        <v>0</v>
      </c>
      <c r="BL702" s="25" t="s">
        <v>179</v>
      </c>
      <c r="BM702" s="25" t="s">
        <v>2027</v>
      </c>
    </row>
    <row r="703" s="13" customFormat="1">
      <c r="B703" s="261"/>
      <c r="C703" s="262"/>
      <c r="D703" s="248" t="s">
        <v>171</v>
      </c>
      <c r="E703" s="263" t="s">
        <v>36</v>
      </c>
      <c r="F703" s="264" t="s">
        <v>2011</v>
      </c>
      <c r="G703" s="262"/>
      <c r="H703" s="263" t="s">
        <v>36</v>
      </c>
      <c r="I703" s="265"/>
      <c r="J703" s="262"/>
      <c r="K703" s="262"/>
      <c r="L703" s="266"/>
      <c r="M703" s="267"/>
      <c r="N703" s="268"/>
      <c r="O703" s="268"/>
      <c r="P703" s="268"/>
      <c r="Q703" s="268"/>
      <c r="R703" s="268"/>
      <c r="S703" s="268"/>
      <c r="T703" s="269"/>
      <c r="AT703" s="270" t="s">
        <v>171</v>
      </c>
      <c r="AU703" s="270" t="s">
        <v>89</v>
      </c>
      <c r="AV703" s="13" t="s">
        <v>87</v>
      </c>
      <c r="AW703" s="13" t="s">
        <v>42</v>
      </c>
      <c r="AX703" s="13" t="s">
        <v>79</v>
      </c>
      <c r="AY703" s="270" t="s">
        <v>162</v>
      </c>
    </row>
    <row r="704" s="12" customFormat="1">
      <c r="B704" s="246"/>
      <c r="C704" s="247"/>
      <c r="D704" s="248" t="s">
        <v>171</v>
      </c>
      <c r="E704" s="249" t="s">
        <v>36</v>
      </c>
      <c r="F704" s="250" t="s">
        <v>89</v>
      </c>
      <c r="G704" s="247"/>
      <c r="H704" s="251">
        <v>2</v>
      </c>
      <c r="I704" s="252"/>
      <c r="J704" s="247"/>
      <c r="K704" s="247"/>
      <c r="L704" s="253"/>
      <c r="M704" s="254"/>
      <c r="N704" s="255"/>
      <c r="O704" s="255"/>
      <c r="P704" s="255"/>
      <c r="Q704" s="255"/>
      <c r="R704" s="255"/>
      <c r="S704" s="255"/>
      <c r="T704" s="256"/>
      <c r="AT704" s="257" t="s">
        <v>171</v>
      </c>
      <c r="AU704" s="257" t="s">
        <v>89</v>
      </c>
      <c r="AV704" s="12" t="s">
        <v>89</v>
      </c>
      <c r="AW704" s="12" t="s">
        <v>42</v>
      </c>
      <c r="AX704" s="12" t="s">
        <v>87</v>
      </c>
      <c r="AY704" s="257" t="s">
        <v>162</v>
      </c>
    </row>
    <row r="705" s="1" customFormat="1" ht="16.5" customHeight="1">
      <c r="B705" s="48"/>
      <c r="C705" s="271" t="s">
        <v>166</v>
      </c>
      <c r="D705" s="271" t="s">
        <v>159</v>
      </c>
      <c r="E705" s="272" t="s">
        <v>2028</v>
      </c>
      <c r="F705" s="273" t="s">
        <v>2029</v>
      </c>
      <c r="G705" s="274" t="s">
        <v>174</v>
      </c>
      <c r="H705" s="275">
        <v>2</v>
      </c>
      <c r="I705" s="276"/>
      <c r="J705" s="275">
        <f>ROUND(I705*H705,1)</f>
        <v>0</v>
      </c>
      <c r="K705" s="273" t="s">
        <v>239</v>
      </c>
      <c r="L705" s="277"/>
      <c r="M705" s="278" t="s">
        <v>36</v>
      </c>
      <c r="N705" s="279" t="s">
        <v>50</v>
      </c>
      <c r="O705" s="49"/>
      <c r="P705" s="243">
        <f>O705*H705</f>
        <v>0</v>
      </c>
      <c r="Q705" s="243">
        <v>0.0025999999999999999</v>
      </c>
      <c r="R705" s="243">
        <f>Q705*H705</f>
        <v>0.0051999999999999998</v>
      </c>
      <c r="S705" s="243">
        <v>0</v>
      </c>
      <c r="T705" s="244">
        <f>S705*H705</f>
        <v>0</v>
      </c>
      <c r="AR705" s="25" t="s">
        <v>195</v>
      </c>
      <c r="AT705" s="25" t="s">
        <v>159</v>
      </c>
      <c r="AU705" s="25" t="s">
        <v>89</v>
      </c>
      <c r="AY705" s="25" t="s">
        <v>162</v>
      </c>
      <c r="BE705" s="245">
        <f>IF(N705="základní",J705,0)</f>
        <v>0</v>
      </c>
      <c r="BF705" s="245">
        <f>IF(N705="snížená",J705,0)</f>
        <v>0</v>
      </c>
      <c r="BG705" s="245">
        <f>IF(N705="zákl. přenesená",J705,0)</f>
        <v>0</v>
      </c>
      <c r="BH705" s="245">
        <f>IF(N705="sníž. přenesená",J705,0)</f>
        <v>0</v>
      </c>
      <c r="BI705" s="245">
        <f>IF(N705="nulová",J705,0)</f>
        <v>0</v>
      </c>
      <c r="BJ705" s="25" t="s">
        <v>87</v>
      </c>
      <c r="BK705" s="245">
        <f>ROUND(I705*H705,1)</f>
        <v>0</v>
      </c>
      <c r="BL705" s="25" t="s">
        <v>179</v>
      </c>
      <c r="BM705" s="25" t="s">
        <v>2030</v>
      </c>
    </row>
    <row r="706" s="13" customFormat="1">
      <c r="B706" s="261"/>
      <c r="C706" s="262"/>
      <c r="D706" s="248" t="s">
        <v>171</v>
      </c>
      <c r="E706" s="263" t="s">
        <v>36</v>
      </c>
      <c r="F706" s="264" t="s">
        <v>2011</v>
      </c>
      <c r="G706" s="262"/>
      <c r="H706" s="263" t="s">
        <v>36</v>
      </c>
      <c r="I706" s="265"/>
      <c r="J706" s="262"/>
      <c r="K706" s="262"/>
      <c r="L706" s="266"/>
      <c r="M706" s="267"/>
      <c r="N706" s="268"/>
      <c r="O706" s="268"/>
      <c r="P706" s="268"/>
      <c r="Q706" s="268"/>
      <c r="R706" s="268"/>
      <c r="S706" s="268"/>
      <c r="T706" s="269"/>
      <c r="AT706" s="270" t="s">
        <v>171</v>
      </c>
      <c r="AU706" s="270" t="s">
        <v>89</v>
      </c>
      <c r="AV706" s="13" t="s">
        <v>87</v>
      </c>
      <c r="AW706" s="13" t="s">
        <v>42</v>
      </c>
      <c r="AX706" s="13" t="s">
        <v>79</v>
      </c>
      <c r="AY706" s="270" t="s">
        <v>162</v>
      </c>
    </row>
    <row r="707" s="12" customFormat="1">
      <c r="B707" s="246"/>
      <c r="C707" s="247"/>
      <c r="D707" s="248" t="s">
        <v>171</v>
      </c>
      <c r="E707" s="249" t="s">
        <v>36</v>
      </c>
      <c r="F707" s="250" t="s">
        <v>89</v>
      </c>
      <c r="G707" s="247"/>
      <c r="H707" s="251">
        <v>2</v>
      </c>
      <c r="I707" s="252"/>
      <c r="J707" s="247"/>
      <c r="K707" s="247"/>
      <c r="L707" s="253"/>
      <c r="M707" s="254"/>
      <c r="N707" s="255"/>
      <c r="O707" s="255"/>
      <c r="P707" s="255"/>
      <c r="Q707" s="255"/>
      <c r="R707" s="255"/>
      <c r="S707" s="255"/>
      <c r="T707" s="256"/>
      <c r="AT707" s="257" t="s">
        <v>171</v>
      </c>
      <c r="AU707" s="257" t="s">
        <v>89</v>
      </c>
      <c r="AV707" s="12" t="s">
        <v>89</v>
      </c>
      <c r="AW707" s="12" t="s">
        <v>42</v>
      </c>
      <c r="AX707" s="12" t="s">
        <v>87</v>
      </c>
      <c r="AY707" s="257" t="s">
        <v>162</v>
      </c>
    </row>
    <row r="708" s="11" customFormat="1" ht="29.88" customHeight="1">
      <c r="B708" s="219"/>
      <c r="C708" s="220"/>
      <c r="D708" s="221" t="s">
        <v>78</v>
      </c>
      <c r="E708" s="233" t="s">
        <v>199</v>
      </c>
      <c r="F708" s="233" t="s">
        <v>236</v>
      </c>
      <c r="G708" s="220"/>
      <c r="H708" s="220"/>
      <c r="I708" s="223"/>
      <c r="J708" s="234">
        <f>BK708</f>
        <v>0</v>
      </c>
      <c r="K708" s="220"/>
      <c r="L708" s="225"/>
      <c r="M708" s="226"/>
      <c r="N708" s="227"/>
      <c r="O708" s="227"/>
      <c r="P708" s="228">
        <f>SUM(P709:P711)</f>
        <v>0</v>
      </c>
      <c r="Q708" s="227"/>
      <c r="R708" s="228">
        <f>SUM(R709:R711)</f>
        <v>0.00054000000000000001</v>
      </c>
      <c r="S708" s="227"/>
      <c r="T708" s="229">
        <f>SUM(T709:T711)</f>
        <v>0</v>
      </c>
      <c r="AR708" s="230" t="s">
        <v>87</v>
      </c>
      <c r="AT708" s="231" t="s">
        <v>78</v>
      </c>
      <c r="AU708" s="231" t="s">
        <v>87</v>
      </c>
      <c r="AY708" s="230" t="s">
        <v>162</v>
      </c>
      <c r="BK708" s="232">
        <f>SUM(BK709:BK711)</f>
        <v>0</v>
      </c>
    </row>
    <row r="709" s="1" customFormat="1" ht="25.5" customHeight="1">
      <c r="B709" s="48"/>
      <c r="C709" s="235" t="s">
        <v>176</v>
      </c>
      <c r="D709" s="235" t="s">
        <v>165</v>
      </c>
      <c r="E709" s="236" t="s">
        <v>2031</v>
      </c>
      <c r="F709" s="237" t="s">
        <v>2032</v>
      </c>
      <c r="G709" s="238" t="s">
        <v>648</v>
      </c>
      <c r="H709" s="239">
        <v>13.5</v>
      </c>
      <c r="I709" s="240"/>
      <c r="J709" s="239">
        <f>ROUND(I709*H709,1)</f>
        <v>0</v>
      </c>
      <c r="K709" s="237" t="s">
        <v>239</v>
      </c>
      <c r="L709" s="74"/>
      <c r="M709" s="241" t="s">
        <v>36</v>
      </c>
      <c r="N709" s="242" t="s">
        <v>50</v>
      </c>
      <c r="O709" s="49"/>
      <c r="P709" s="243">
        <f>O709*H709</f>
        <v>0</v>
      </c>
      <c r="Q709" s="243">
        <v>4.0000000000000003E-05</v>
      </c>
      <c r="R709" s="243">
        <f>Q709*H709</f>
        <v>0.00054000000000000001</v>
      </c>
      <c r="S709" s="243">
        <v>0</v>
      </c>
      <c r="T709" s="244">
        <f>S709*H709</f>
        <v>0</v>
      </c>
      <c r="AR709" s="25" t="s">
        <v>179</v>
      </c>
      <c r="AT709" s="25" t="s">
        <v>165</v>
      </c>
      <c r="AU709" s="25" t="s">
        <v>89</v>
      </c>
      <c r="AY709" s="25" t="s">
        <v>162</v>
      </c>
      <c r="BE709" s="245">
        <f>IF(N709="základní",J709,0)</f>
        <v>0</v>
      </c>
      <c r="BF709" s="245">
        <f>IF(N709="snížená",J709,0)</f>
        <v>0</v>
      </c>
      <c r="BG709" s="245">
        <f>IF(N709="zákl. přenesená",J709,0)</f>
        <v>0</v>
      </c>
      <c r="BH709" s="245">
        <f>IF(N709="sníž. přenesená",J709,0)</f>
        <v>0</v>
      </c>
      <c r="BI709" s="245">
        <f>IF(N709="nulová",J709,0)</f>
        <v>0</v>
      </c>
      <c r="BJ709" s="25" t="s">
        <v>87</v>
      </c>
      <c r="BK709" s="245">
        <f>ROUND(I709*H709,1)</f>
        <v>0</v>
      </c>
      <c r="BL709" s="25" t="s">
        <v>179</v>
      </c>
      <c r="BM709" s="25" t="s">
        <v>2033</v>
      </c>
    </row>
    <row r="710" s="13" customFormat="1">
      <c r="B710" s="261"/>
      <c r="C710" s="262"/>
      <c r="D710" s="248" t="s">
        <v>171</v>
      </c>
      <c r="E710" s="263" t="s">
        <v>36</v>
      </c>
      <c r="F710" s="264" t="s">
        <v>1620</v>
      </c>
      <c r="G710" s="262"/>
      <c r="H710" s="263" t="s">
        <v>36</v>
      </c>
      <c r="I710" s="265"/>
      <c r="J710" s="262"/>
      <c r="K710" s="262"/>
      <c r="L710" s="266"/>
      <c r="M710" s="267"/>
      <c r="N710" s="268"/>
      <c r="O710" s="268"/>
      <c r="P710" s="268"/>
      <c r="Q710" s="268"/>
      <c r="R710" s="268"/>
      <c r="S710" s="268"/>
      <c r="T710" s="269"/>
      <c r="AT710" s="270" t="s">
        <v>171</v>
      </c>
      <c r="AU710" s="270" t="s">
        <v>89</v>
      </c>
      <c r="AV710" s="13" t="s">
        <v>87</v>
      </c>
      <c r="AW710" s="13" t="s">
        <v>42</v>
      </c>
      <c r="AX710" s="13" t="s">
        <v>79</v>
      </c>
      <c r="AY710" s="270" t="s">
        <v>162</v>
      </c>
    </row>
    <row r="711" s="12" customFormat="1">
      <c r="B711" s="246"/>
      <c r="C711" s="247"/>
      <c r="D711" s="248" t="s">
        <v>171</v>
      </c>
      <c r="E711" s="249" t="s">
        <v>36</v>
      </c>
      <c r="F711" s="250" t="s">
        <v>2034</v>
      </c>
      <c r="G711" s="247"/>
      <c r="H711" s="251">
        <v>13.5</v>
      </c>
      <c r="I711" s="252"/>
      <c r="J711" s="247"/>
      <c r="K711" s="247"/>
      <c r="L711" s="253"/>
      <c r="M711" s="254"/>
      <c r="N711" s="255"/>
      <c r="O711" s="255"/>
      <c r="P711" s="255"/>
      <c r="Q711" s="255"/>
      <c r="R711" s="255"/>
      <c r="S711" s="255"/>
      <c r="T711" s="256"/>
      <c r="AT711" s="257" t="s">
        <v>171</v>
      </c>
      <c r="AU711" s="257" t="s">
        <v>89</v>
      </c>
      <c r="AV711" s="12" t="s">
        <v>89</v>
      </c>
      <c r="AW711" s="12" t="s">
        <v>42</v>
      </c>
      <c r="AX711" s="12" t="s">
        <v>87</v>
      </c>
      <c r="AY711" s="257" t="s">
        <v>162</v>
      </c>
    </row>
    <row r="712" s="11" customFormat="1" ht="29.88" customHeight="1">
      <c r="B712" s="219"/>
      <c r="C712" s="220"/>
      <c r="D712" s="221" t="s">
        <v>78</v>
      </c>
      <c r="E712" s="233" t="s">
        <v>1200</v>
      </c>
      <c r="F712" s="233" t="s">
        <v>1201</v>
      </c>
      <c r="G712" s="220"/>
      <c r="H712" s="220"/>
      <c r="I712" s="223"/>
      <c r="J712" s="234">
        <f>BK712</f>
        <v>0</v>
      </c>
      <c r="K712" s="220"/>
      <c r="L712" s="225"/>
      <c r="M712" s="226"/>
      <c r="N712" s="227"/>
      <c r="O712" s="227"/>
      <c r="P712" s="228">
        <f>SUM(P713:P714)</f>
        <v>0</v>
      </c>
      <c r="Q712" s="227"/>
      <c r="R712" s="228">
        <f>SUM(R713:R714)</f>
        <v>0</v>
      </c>
      <c r="S712" s="227"/>
      <c r="T712" s="229">
        <f>SUM(T713:T714)</f>
        <v>0</v>
      </c>
      <c r="AR712" s="230" t="s">
        <v>87</v>
      </c>
      <c r="AT712" s="231" t="s">
        <v>78</v>
      </c>
      <c r="AU712" s="231" t="s">
        <v>87</v>
      </c>
      <c r="AY712" s="230" t="s">
        <v>162</v>
      </c>
      <c r="BK712" s="232">
        <f>SUM(BK713:BK714)</f>
        <v>0</v>
      </c>
    </row>
    <row r="713" s="1" customFormat="1" ht="38.25" customHeight="1">
      <c r="B713" s="48"/>
      <c r="C713" s="235" t="s">
        <v>180</v>
      </c>
      <c r="D713" s="235" t="s">
        <v>165</v>
      </c>
      <c r="E713" s="236" t="s">
        <v>2035</v>
      </c>
      <c r="F713" s="237" t="s">
        <v>2036</v>
      </c>
      <c r="G713" s="238" t="s">
        <v>845</v>
      </c>
      <c r="H713" s="239">
        <v>1349.53</v>
      </c>
      <c r="I713" s="240"/>
      <c r="J713" s="239">
        <f>ROUND(I713*H713,1)</f>
        <v>0</v>
      </c>
      <c r="K713" s="237" t="s">
        <v>239</v>
      </c>
      <c r="L713" s="74"/>
      <c r="M713" s="241" t="s">
        <v>36</v>
      </c>
      <c r="N713" s="242" t="s">
        <v>50</v>
      </c>
      <c r="O713" s="49"/>
      <c r="P713" s="243">
        <f>O713*H713</f>
        <v>0</v>
      </c>
      <c r="Q713" s="243">
        <v>0</v>
      </c>
      <c r="R713" s="243">
        <f>Q713*H713</f>
        <v>0</v>
      </c>
      <c r="S713" s="243">
        <v>0</v>
      </c>
      <c r="T713" s="244">
        <f>S713*H713</f>
        <v>0</v>
      </c>
      <c r="AR713" s="25" t="s">
        <v>179</v>
      </c>
      <c r="AT713" s="25" t="s">
        <v>165</v>
      </c>
      <c r="AU713" s="25" t="s">
        <v>89</v>
      </c>
      <c r="AY713" s="25" t="s">
        <v>162</v>
      </c>
      <c r="BE713" s="245">
        <f>IF(N713="základní",J713,0)</f>
        <v>0</v>
      </c>
      <c r="BF713" s="245">
        <f>IF(N713="snížená",J713,0)</f>
        <v>0</v>
      </c>
      <c r="BG713" s="245">
        <f>IF(N713="zákl. přenesená",J713,0)</f>
        <v>0</v>
      </c>
      <c r="BH713" s="245">
        <f>IF(N713="sníž. přenesená",J713,0)</f>
        <v>0</v>
      </c>
      <c r="BI713" s="245">
        <f>IF(N713="nulová",J713,0)</f>
        <v>0</v>
      </c>
      <c r="BJ713" s="25" t="s">
        <v>87</v>
      </c>
      <c r="BK713" s="245">
        <f>ROUND(I713*H713,1)</f>
        <v>0</v>
      </c>
      <c r="BL713" s="25" t="s">
        <v>179</v>
      </c>
      <c r="BM713" s="25" t="s">
        <v>2037</v>
      </c>
    </row>
    <row r="714" s="1" customFormat="1" ht="38.25" customHeight="1">
      <c r="B714" s="48"/>
      <c r="C714" s="235" t="s">
        <v>188</v>
      </c>
      <c r="D714" s="235" t="s">
        <v>165</v>
      </c>
      <c r="E714" s="236" t="s">
        <v>2038</v>
      </c>
      <c r="F714" s="237" t="s">
        <v>2039</v>
      </c>
      <c r="G714" s="238" t="s">
        <v>845</v>
      </c>
      <c r="H714" s="239">
        <v>1349.53</v>
      </c>
      <c r="I714" s="240"/>
      <c r="J714" s="239">
        <f>ROUND(I714*H714,1)</f>
        <v>0</v>
      </c>
      <c r="K714" s="237" t="s">
        <v>239</v>
      </c>
      <c r="L714" s="74"/>
      <c r="M714" s="241" t="s">
        <v>36</v>
      </c>
      <c r="N714" s="242" t="s">
        <v>50</v>
      </c>
      <c r="O714" s="49"/>
      <c r="P714" s="243">
        <f>O714*H714</f>
        <v>0</v>
      </c>
      <c r="Q714" s="243">
        <v>0</v>
      </c>
      <c r="R714" s="243">
        <f>Q714*H714</f>
        <v>0</v>
      </c>
      <c r="S714" s="243">
        <v>0</v>
      </c>
      <c r="T714" s="244">
        <f>S714*H714</f>
        <v>0</v>
      </c>
      <c r="AR714" s="25" t="s">
        <v>179</v>
      </c>
      <c r="AT714" s="25" t="s">
        <v>165</v>
      </c>
      <c r="AU714" s="25" t="s">
        <v>89</v>
      </c>
      <c r="AY714" s="25" t="s">
        <v>162</v>
      </c>
      <c r="BE714" s="245">
        <f>IF(N714="základní",J714,0)</f>
        <v>0</v>
      </c>
      <c r="BF714" s="245">
        <f>IF(N714="snížená",J714,0)</f>
        <v>0</v>
      </c>
      <c r="BG714" s="245">
        <f>IF(N714="zákl. přenesená",J714,0)</f>
        <v>0</v>
      </c>
      <c r="BH714" s="245">
        <f>IF(N714="sníž. přenesená",J714,0)</f>
        <v>0</v>
      </c>
      <c r="BI714" s="245">
        <f>IF(N714="nulová",J714,0)</f>
        <v>0</v>
      </c>
      <c r="BJ714" s="25" t="s">
        <v>87</v>
      </c>
      <c r="BK714" s="245">
        <f>ROUND(I714*H714,1)</f>
        <v>0</v>
      </c>
      <c r="BL714" s="25" t="s">
        <v>179</v>
      </c>
      <c r="BM714" s="25" t="s">
        <v>2040</v>
      </c>
    </row>
    <row r="715" s="11" customFormat="1" ht="37.44001" customHeight="1">
      <c r="B715" s="219"/>
      <c r="C715" s="220"/>
      <c r="D715" s="221" t="s">
        <v>78</v>
      </c>
      <c r="E715" s="222" t="s">
        <v>257</v>
      </c>
      <c r="F715" s="222" t="s">
        <v>258</v>
      </c>
      <c r="G715" s="220"/>
      <c r="H715" s="220"/>
      <c r="I715" s="223"/>
      <c r="J715" s="224">
        <f>BK715</f>
        <v>0</v>
      </c>
      <c r="K715" s="220"/>
      <c r="L715" s="225"/>
      <c r="M715" s="226"/>
      <c r="N715" s="227"/>
      <c r="O715" s="227"/>
      <c r="P715" s="228">
        <f>P716+P742+P754+P768+P809+P817+P852+P894+P905+P924+P943+P949+P967+P1001</f>
        <v>0</v>
      </c>
      <c r="Q715" s="227"/>
      <c r="R715" s="228">
        <f>R716+R742+R754+R768+R809+R817+R852+R894+R905+R924+R943+R949+R967+R1001</f>
        <v>8.1470215999999986</v>
      </c>
      <c r="S715" s="227"/>
      <c r="T715" s="229">
        <f>T716+T742+T754+T768+T809+T817+T852+T894+T905+T924+T943+T949+T967+T1001</f>
        <v>0</v>
      </c>
      <c r="AR715" s="230" t="s">
        <v>89</v>
      </c>
      <c r="AT715" s="231" t="s">
        <v>78</v>
      </c>
      <c r="AU715" s="231" t="s">
        <v>79</v>
      </c>
      <c r="AY715" s="230" t="s">
        <v>162</v>
      </c>
      <c r="BK715" s="232">
        <f>BK716+BK742+BK754+BK768+BK809+BK817+BK852+BK894+BK905+BK924+BK943+BK949+BK967+BK1001</f>
        <v>0</v>
      </c>
    </row>
    <row r="716" s="11" customFormat="1" ht="19.92" customHeight="1">
      <c r="B716" s="219"/>
      <c r="C716" s="220"/>
      <c r="D716" s="221" t="s">
        <v>78</v>
      </c>
      <c r="E716" s="233" t="s">
        <v>2041</v>
      </c>
      <c r="F716" s="233" t="s">
        <v>2042</v>
      </c>
      <c r="G716" s="220"/>
      <c r="H716" s="220"/>
      <c r="I716" s="223"/>
      <c r="J716" s="234">
        <f>BK716</f>
        <v>0</v>
      </c>
      <c r="K716" s="220"/>
      <c r="L716" s="225"/>
      <c r="M716" s="226"/>
      <c r="N716" s="227"/>
      <c r="O716" s="227"/>
      <c r="P716" s="228">
        <f>SUM(P717:P741)</f>
        <v>0</v>
      </c>
      <c r="Q716" s="227"/>
      <c r="R716" s="228">
        <f>SUM(R717:R741)</f>
        <v>0.68864000000000003</v>
      </c>
      <c r="S716" s="227"/>
      <c r="T716" s="229">
        <f>SUM(T717:T741)</f>
        <v>0</v>
      </c>
      <c r="AR716" s="230" t="s">
        <v>89</v>
      </c>
      <c r="AT716" s="231" t="s">
        <v>78</v>
      </c>
      <c r="AU716" s="231" t="s">
        <v>87</v>
      </c>
      <c r="AY716" s="230" t="s">
        <v>162</v>
      </c>
      <c r="BK716" s="232">
        <f>SUM(BK717:BK741)</f>
        <v>0</v>
      </c>
    </row>
    <row r="717" s="1" customFormat="1" ht="25.5" customHeight="1">
      <c r="B717" s="48"/>
      <c r="C717" s="235" t="s">
        <v>192</v>
      </c>
      <c r="D717" s="235" t="s">
        <v>165</v>
      </c>
      <c r="E717" s="236" t="s">
        <v>2043</v>
      </c>
      <c r="F717" s="237" t="s">
        <v>2044</v>
      </c>
      <c r="G717" s="238" t="s">
        <v>648</v>
      </c>
      <c r="H717" s="239">
        <v>38.539999999999999</v>
      </c>
      <c r="I717" s="240"/>
      <c r="J717" s="239">
        <f>ROUND(I717*H717,1)</f>
        <v>0</v>
      </c>
      <c r="K717" s="237" t="s">
        <v>239</v>
      </c>
      <c r="L717" s="74"/>
      <c r="M717" s="241" t="s">
        <v>36</v>
      </c>
      <c r="N717" s="242" t="s">
        <v>50</v>
      </c>
      <c r="O717" s="49"/>
      <c r="P717" s="243">
        <f>O717*H717</f>
        <v>0</v>
      </c>
      <c r="Q717" s="243">
        <v>0</v>
      </c>
      <c r="R717" s="243">
        <f>Q717*H717</f>
        <v>0</v>
      </c>
      <c r="S717" s="243">
        <v>0</v>
      </c>
      <c r="T717" s="244">
        <f>S717*H717</f>
        <v>0</v>
      </c>
      <c r="AR717" s="25" t="s">
        <v>264</v>
      </c>
      <c r="AT717" s="25" t="s">
        <v>165</v>
      </c>
      <c r="AU717" s="25" t="s">
        <v>89</v>
      </c>
      <c r="AY717" s="25" t="s">
        <v>162</v>
      </c>
      <c r="BE717" s="245">
        <f>IF(N717="základní",J717,0)</f>
        <v>0</v>
      </c>
      <c r="BF717" s="245">
        <f>IF(N717="snížená",J717,0)</f>
        <v>0</v>
      </c>
      <c r="BG717" s="245">
        <f>IF(N717="zákl. přenesená",J717,0)</f>
        <v>0</v>
      </c>
      <c r="BH717" s="245">
        <f>IF(N717="sníž. přenesená",J717,0)</f>
        <v>0</v>
      </c>
      <c r="BI717" s="245">
        <f>IF(N717="nulová",J717,0)</f>
        <v>0</v>
      </c>
      <c r="BJ717" s="25" t="s">
        <v>87</v>
      </c>
      <c r="BK717" s="245">
        <f>ROUND(I717*H717,1)</f>
        <v>0</v>
      </c>
      <c r="BL717" s="25" t="s">
        <v>264</v>
      </c>
      <c r="BM717" s="25" t="s">
        <v>2045</v>
      </c>
    </row>
    <row r="718" s="13" customFormat="1">
      <c r="B718" s="261"/>
      <c r="C718" s="262"/>
      <c r="D718" s="248" t="s">
        <v>171</v>
      </c>
      <c r="E718" s="263" t="s">
        <v>36</v>
      </c>
      <c r="F718" s="264" t="s">
        <v>1620</v>
      </c>
      <c r="G718" s="262"/>
      <c r="H718" s="263" t="s">
        <v>36</v>
      </c>
      <c r="I718" s="265"/>
      <c r="J718" s="262"/>
      <c r="K718" s="262"/>
      <c r="L718" s="266"/>
      <c r="M718" s="267"/>
      <c r="N718" s="268"/>
      <c r="O718" s="268"/>
      <c r="P718" s="268"/>
      <c r="Q718" s="268"/>
      <c r="R718" s="268"/>
      <c r="S718" s="268"/>
      <c r="T718" s="269"/>
      <c r="AT718" s="270" t="s">
        <v>171</v>
      </c>
      <c r="AU718" s="270" t="s">
        <v>89</v>
      </c>
      <c r="AV718" s="13" t="s">
        <v>87</v>
      </c>
      <c r="AW718" s="13" t="s">
        <v>42</v>
      </c>
      <c r="AX718" s="13" t="s">
        <v>79</v>
      </c>
      <c r="AY718" s="270" t="s">
        <v>162</v>
      </c>
    </row>
    <row r="719" s="12" customFormat="1">
      <c r="B719" s="246"/>
      <c r="C719" s="247"/>
      <c r="D719" s="248" t="s">
        <v>171</v>
      </c>
      <c r="E719" s="249" t="s">
        <v>36</v>
      </c>
      <c r="F719" s="250" t="s">
        <v>2046</v>
      </c>
      <c r="G719" s="247"/>
      <c r="H719" s="251">
        <v>38.539999999999999</v>
      </c>
      <c r="I719" s="252"/>
      <c r="J719" s="247"/>
      <c r="K719" s="247"/>
      <c r="L719" s="253"/>
      <c r="M719" s="254"/>
      <c r="N719" s="255"/>
      <c r="O719" s="255"/>
      <c r="P719" s="255"/>
      <c r="Q719" s="255"/>
      <c r="R719" s="255"/>
      <c r="S719" s="255"/>
      <c r="T719" s="256"/>
      <c r="AT719" s="257" t="s">
        <v>171</v>
      </c>
      <c r="AU719" s="257" t="s">
        <v>89</v>
      </c>
      <c r="AV719" s="12" t="s">
        <v>89</v>
      </c>
      <c r="AW719" s="12" t="s">
        <v>42</v>
      </c>
      <c r="AX719" s="12" t="s">
        <v>87</v>
      </c>
      <c r="AY719" s="257" t="s">
        <v>162</v>
      </c>
    </row>
    <row r="720" s="1" customFormat="1" ht="16.5" customHeight="1">
      <c r="B720" s="48"/>
      <c r="C720" s="271" t="s">
        <v>196</v>
      </c>
      <c r="D720" s="271" t="s">
        <v>159</v>
      </c>
      <c r="E720" s="272" t="s">
        <v>2047</v>
      </c>
      <c r="F720" s="273" t="s">
        <v>2048</v>
      </c>
      <c r="G720" s="274" t="s">
        <v>845</v>
      </c>
      <c r="H720" s="275">
        <v>0.01</v>
      </c>
      <c r="I720" s="276"/>
      <c r="J720" s="275">
        <f>ROUND(I720*H720,1)</f>
        <v>0</v>
      </c>
      <c r="K720" s="273" t="s">
        <v>239</v>
      </c>
      <c r="L720" s="277"/>
      <c r="M720" s="278" t="s">
        <v>36</v>
      </c>
      <c r="N720" s="279" t="s">
        <v>50</v>
      </c>
      <c r="O720" s="49"/>
      <c r="P720" s="243">
        <f>O720*H720</f>
        <v>0</v>
      </c>
      <c r="Q720" s="243">
        <v>1</v>
      </c>
      <c r="R720" s="243">
        <f>Q720*H720</f>
        <v>0.01</v>
      </c>
      <c r="S720" s="243">
        <v>0</v>
      </c>
      <c r="T720" s="244">
        <f>S720*H720</f>
        <v>0</v>
      </c>
      <c r="AR720" s="25" t="s">
        <v>273</v>
      </c>
      <c r="AT720" s="25" t="s">
        <v>159</v>
      </c>
      <c r="AU720" s="25" t="s">
        <v>89</v>
      </c>
      <c r="AY720" s="25" t="s">
        <v>162</v>
      </c>
      <c r="BE720" s="245">
        <f>IF(N720="základní",J720,0)</f>
        <v>0</v>
      </c>
      <c r="BF720" s="245">
        <f>IF(N720="snížená",J720,0)</f>
        <v>0</v>
      </c>
      <c r="BG720" s="245">
        <f>IF(N720="zákl. přenesená",J720,0)</f>
        <v>0</v>
      </c>
      <c r="BH720" s="245">
        <f>IF(N720="sníž. přenesená",J720,0)</f>
        <v>0</v>
      </c>
      <c r="BI720" s="245">
        <f>IF(N720="nulová",J720,0)</f>
        <v>0</v>
      </c>
      <c r="BJ720" s="25" t="s">
        <v>87</v>
      </c>
      <c r="BK720" s="245">
        <f>ROUND(I720*H720,1)</f>
        <v>0</v>
      </c>
      <c r="BL720" s="25" t="s">
        <v>264</v>
      </c>
      <c r="BM720" s="25" t="s">
        <v>2049</v>
      </c>
    </row>
    <row r="721" s="12" customFormat="1">
      <c r="B721" s="246"/>
      <c r="C721" s="247"/>
      <c r="D721" s="248" t="s">
        <v>171</v>
      </c>
      <c r="E721" s="247"/>
      <c r="F721" s="250" t="s">
        <v>2050</v>
      </c>
      <c r="G721" s="247"/>
      <c r="H721" s="251">
        <v>0.01</v>
      </c>
      <c r="I721" s="252"/>
      <c r="J721" s="247"/>
      <c r="K721" s="247"/>
      <c r="L721" s="253"/>
      <c r="M721" s="254"/>
      <c r="N721" s="255"/>
      <c r="O721" s="255"/>
      <c r="P721" s="255"/>
      <c r="Q721" s="255"/>
      <c r="R721" s="255"/>
      <c r="S721" s="255"/>
      <c r="T721" s="256"/>
      <c r="AT721" s="257" t="s">
        <v>171</v>
      </c>
      <c r="AU721" s="257" t="s">
        <v>89</v>
      </c>
      <c r="AV721" s="12" t="s">
        <v>89</v>
      </c>
      <c r="AW721" s="12" t="s">
        <v>6</v>
      </c>
      <c r="AX721" s="12" t="s">
        <v>87</v>
      </c>
      <c r="AY721" s="257" t="s">
        <v>162</v>
      </c>
    </row>
    <row r="722" s="1" customFormat="1" ht="25.5" customHeight="1">
      <c r="B722" s="48"/>
      <c r="C722" s="235" t="s">
        <v>200</v>
      </c>
      <c r="D722" s="235" t="s">
        <v>165</v>
      </c>
      <c r="E722" s="236" t="s">
        <v>2051</v>
      </c>
      <c r="F722" s="237" t="s">
        <v>2052</v>
      </c>
      <c r="G722" s="238" t="s">
        <v>648</v>
      </c>
      <c r="H722" s="239">
        <v>16.199999999999999</v>
      </c>
      <c r="I722" s="240"/>
      <c r="J722" s="239">
        <f>ROUND(I722*H722,1)</f>
        <v>0</v>
      </c>
      <c r="K722" s="237" t="s">
        <v>239</v>
      </c>
      <c r="L722" s="74"/>
      <c r="M722" s="241" t="s">
        <v>36</v>
      </c>
      <c r="N722" s="242" t="s">
        <v>50</v>
      </c>
      <c r="O722" s="49"/>
      <c r="P722" s="243">
        <f>O722*H722</f>
        <v>0</v>
      </c>
      <c r="Q722" s="243">
        <v>0</v>
      </c>
      <c r="R722" s="243">
        <f>Q722*H722</f>
        <v>0</v>
      </c>
      <c r="S722" s="243">
        <v>0</v>
      </c>
      <c r="T722" s="244">
        <f>S722*H722</f>
        <v>0</v>
      </c>
      <c r="AR722" s="25" t="s">
        <v>264</v>
      </c>
      <c r="AT722" s="25" t="s">
        <v>165</v>
      </c>
      <c r="AU722" s="25" t="s">
        <v>89</v>
      </c>
      <c r="AY722" s="25" t="s">
        <v>162</v>
      </c>
      <c r="BE722" s="245">
        <f>IF(N722="základní",J722,0)</f>
        <v>0</v>
      </c>
      <c r="BF722" s="245">
        <f>IF(N722="snížená",J722,0)</f>
        <v>0</v>
      </c>
      <c r="BG722" s="245">
        <f>IF(N722="zákl. přenesená",J722,0)</f>
        <v>0</v>
      </c>
      <c r="BH722" s="245">
        <f>IF(N722="sníž. přenesená",J722,0)</f>
        <v>0</v>
      </c>
      <c r="BI722" s="245">
        <f>IF(N722="nulová",J722,0)</f>
        <v>0</v>
      </c>
      <c r="BJ722" s="25" t="s">
        <v>87</v>
      </c>
      <c r="BK722" s="245">
        <f>ROUND(I722*H722,1)</f>
        <v>0</v>
      </c>
      <c r="BL722" s="25" t="s">
        <v>264</v>
      </c>
      <c r="BM722" s="25" t="s">
        <v>2053</v>
      </c>
    </row>
    <row r="723" s="13" customFormat="1">
      <c r="B723" s="261"/>
      <c r="C723" s="262"/>
      <c r="D723" s="248" t="s">
        <v>171</v>
      </c>
      <c r="E723" s="263" t="s">
        <v>36</v>
      </c>
      <c r="F723" s="264" t="s">
        <v>1620</v>
      </c>
      <c r="G723" s="262"/>
      <c r="H723" s="263" t="s">
        <v>36</v>
      </c>
      <c r="I723" s="265"/>
      <c r="J723" s="262"/>
      <c r="K723" s="262"/>
      <c r="L723" s="266"/>
      <c r="M723" s="267"/>
      <c r="N723" s="268"/>
      <c r="O723" s="268"/>
      <c r="P723" s="268"/>
      <c r="Q723" s="268"/>
      <c r="R723" s="268"/>
      <c r="S723" s="268"/>
      <c r="T723" s="269"/>
      <c r="AT723" s="270" t="s">
        <v>171</v>
      </c>
      <c r="AU723" s="270" t="s">
        <v>89</v>
      </c>
      <c r="AV723" s="13" t="s">
        <v>87</v>
      </c>
      <c r="AW723" s="13" t="s">
        <v>42</v>
      </c>
      <c r="AX723" s="13" t="s">
        <v>79</v>
      </c>
      <c r="AY723" s="270" t="s">
        <v>162</v>
      </c>
    </row>
    <row r="724" s="12" customFormat="1">
      <c r="B724" s="246"/>
      <c r="C724" s="247"/>
      <c r="D724" s="248" t="s">
        <v>171</v>
      </c>
      <c r="E724" s="249" t="s">
        <v>36</v>
      </c>
      <c r="F724" s="250" t="s">
        <v>2054</v>
      </c>
      <c r="G724" s="247"/>
      <c r="H724" s="251">
        <v>11.279999999999999</v>
      </c>
      <c r="I724" s="252"/>
      <c r="J724" s="247"/>
      <c r="K724" s="247"/>
      <c r="L724" s="253"/>
      <c r="M724" s="254"/>
      <c r="N724" s="255"/>
      <c r="O724" s="255"/>
      <c r="P724" s="255"/>
      <c r="Q724" s="255"/>
      <c r="R724" s="255"/>
      <c r="S724" s="255"/>
      <c r="T724" s="256"/>
      <c r="AT724" s="257" t="s">
        <v>171</v>
      </c>
      <c r="AU724" s="257" t="s">
        <v>89</v>
      </c>
      <c r="AV724" s="12" t="s">
        <v>89</v>
      </c>
      <c r="AW724" s="12" t="s">
        <v>42</v>
      </c>
      <c r="AX724" s="12" t="s">
        <v>79</v>
      </c>
      <c r="AY724" s="257" t="s">
        <v>162</v>
      </c>
    </row>
    <row r="725" s="12" customFormat="1">
      <c r="B725" s="246"/>
      <c r="C725" s="247"/>
      <c r="D725" s="248" t="s">
        <v>171</v>
      </c>
      <c r="E725" s="249" t="s">
        <v>36</v>
      </c>
      <c r="F725" s="250" t="s">
        <v>2055</v>
      </c>
      <c r="G725" s="247"/>
      <c r="H725" s="251">
        <v>4.9199999999999999</v>
      </c>
      <c r="I725" s="252"/>
      <c r="J725" s="247"/>
      <c r="K725" s="247"/>
      <c r="L725" s="253"/>
      <c r="M725" s="254"/>
      <c r="N725" s="255"/>
      <c r="O725" s="255"/>
      <c r="P725" s="255"/>
      <c r="Q725" s="255"/>
      <c r="R725" s="255"/>
      <c r="S725" s="255"/>
      <c r="T725" s="256"/>
      <c r="AT725" s="257" t="s">
        <v>171</v>
      </c>
      <c r="AU725" s="257" t="s">
        <v>89</v>
      </c>
      <c r="AV725" s="12" t="s">
        <v>89</v>
      </c>
      <c r="AW725" s="12" t="s">
        <v>42</v>
      </c>
      <c r="AX725" s="12" t="s">
        <v>79</v>
      </c>
      <c r="AY725" s="257" t="s">
        <v>162</v>
      </c>
    </row>
    <row r="726" s="14" customFormat="1">
      <c r="B726" s="283"/>
      <c r="C726" s="284"/>
      <c r="D726" s="248" t="s">
        <v>171</v>
      </c>
      <c r="E726" s="285" t="s">
        <v>36</v>
      </c>
      <c r="F726" s="286" t="s">
        <v>679</v>
      </c>
      <c r="G726" s="284"/>
      <c r="H726" s="287">
        <v>16.199999999999999</v>
      </c>
      <c r="I726" s="288"/>
      <c r="J726" s="284"/>
      <c r="K726" s="284"/>
      <c r="L726" s="289"/>
      <c r="M726" s="290"/>
      <c r="N726" s="291"/>
      <c r="O726" s="291"/>
      <c r="P726" s="291"/>
      <c r="Q726" s="291"/>
      <c r="R726" s="291"/>
      <c r="S726" s="291"/>
      <c r="T726" s="292"/>
      <c r="AT726" s="293" t="s">
        <v>171</v>
      </c>
      <c r="AU726" s="293" t="s">
        <v>89</v>
      </c>
      <c r="AV726" s="14" t="s">
        <v>179</v>
      </c>
      <c r="AW726" s="14" t="s">
        <v>42</v>
      </c>
      <c r="AX726" s="14" t="s">
        <v>87</v>
      </c>
      <c r="AY726" s="293" t="s">
        <v>162</v>
      </c>
    </row>
    <row r="727" s="1" customFormat="1" ht="16.5" customHeight="1">
      <c r="B727" s="48"/>
      <c r="C727" s="271" t="s">
        <v>204</v>
      </c>
      <c r="D727" s="271" t="s">
        <v>159</v>
      </c>
      <c r="E727" s="272" t="s">
        <v>2047</v>
      </c>
      <c r="F727" s="273" t="s">
        <v>2048</v>
      </c>
      <c r="G727" s="274" t="s">
        <v>845</v>
      </c>
      <c r="H727" s="275">
        <v>0.01</v>
      </c>
      <c r="I727" s="276"/>
      <c r="J727" s="275">
        <f>ROUND(I727*H727,1)</f>
        <v>0</v>
      </c>
      <c r="K727" s="273" t="s">
        <v>239</v>
      </c>
      <c r="L727" s="277"/>
      <c r="M727" s="278" t="s">
        <v>36</v>
      </c>
      <c r="N727" s="279" t="s">
        <v>50</v>
      </c>
      <c r="O727" s="49"/>
      <c r="P727" s="243">
        <f>O727*H727</f>
        <v>0</v>
      </c>
      <c r="Q727" s="243">
        <v>1</v>
      </c>
      <c r="R727" s="243">
        <f>Q727*H727</f>
        <v>0.01</v>
      </c>
      <c r="S727" s="243">
        <v>0</v>
      </c>
      <c r="T727" s="244">
        <f>S727*H727</f>
        <v>0</v>
      </c>
      <c r="AR727" s="25" t="s">
        <v>273</v>
      </c>
      <c r="AT727" s="25" t="s">
        <v>159</v>
      </c>
      <c r="AU727" s="25" t="s">
        <v>89</v>
      </c>
      <c r="AY727" s="25" t="s">
        <v>162</v>
      </c>
      <c r="BE727" s="245">
        <f>IF(N727="základní",J727,0)</f>
        <v>0</v>
      </c>
      <c r="BF727" s="245">
        <f>IF(N727="snížená",J727,0)</f>
        <v>0</v>
      </c>
      <c r="BG727" s="245">
        <f>IF(N727="zákl. přenesená",J727,0)</f>
        <v>0</v>
      </c>
      <c r="BH727" s="245">
        <f>IF(N727="sníž. přenesená",J727,0)</f>
        <v>0</v>
      </c>
      <c r="BI727" s="245">
        <f>IF(N727="nulová",J727,0)</f>
        <v>0</v>
      </c>
      <c r="BJ727" s="25" t="s">
        <v>87</v>
      </c>
      <c r="BK727" s="245">
        <f>ROUND(I727*H727,1)</f>
        <v>0</v>
      </c>
      <c r="BL727" s="25" t="s">
        <v>264</v>
      </c>
      <c r="BM727" s="25" t="s">
        <v>2056</v>
      </c>
    </row>
    <row r="728" s="12" customFormat="1">
      <c r="B728" s="246"/>
      <c r="C728" s="247"/>
      <c r="D728" s="248" t="s">
        <v>171</v>
      </c>
      <c r="E728" s="247"/>
      <c r="F728" s="250" t="s">
        <v>2057</v>
      </c>
      <c r="G728" s="247"/>
      <c r="H728" s="251">
        <v>0.01</v>
      </c>
      <c r="I728" s="252"/>
      <c r="J728" s="247"/>
      <c r="K728" s="247"/>
      <c r="L728" s="253"/>
      <c r="M728" s="254"/>
      <c r="N728" s="255"/>
      <c r="O728" s="255"/>
      <c r="P728" s="255"/>
      <c r="Q728" s="255"/>
      <c r="R728" s="255"/>
      <c r="S728" s="255"/>
      <c r="T728" s="256"/>
      <c r="AT728" s="257" t="s">
        <v>171</v>
      </c>
      <c r="AU728" s="257" t="s">
        <v>89</v>
      </c>
      <c r="AV728" s="12" t="s">
        <v>89</v>
      </c>
      <c r="AW728" s="12" t="s">
        <v>6</v>
      </c>
      <c r="AX728" s="12" t="s">
        <v>87</v>
      </c>
      <c r="AY728" s="257" t="s">
        <v>162</v>
      </c>
    </row>
    <row r="729" s="1" customFormat="1" ht="25.5" customHeight="1">
      <c r="B729" s="48"/>
      <c r="C729" s="235" t="s">
        <v>208</v>
      </c>
      <c r="D729" s="235" t="s">
        <v>165</v>
      </c>
      <c r="E729" s="236" t="s">
        <v>2058</v>
      </c>
      <c r="F729" s="237" t="s">
        <v>2059</v>
      </c>
      <c r="G729" s="238" t="s">
        <v>648</v>
      </c>
      <c r="H729" s="239">
        <v>77.079999999999998</v>
      </c>
      <c r="I729" s="240"/>
      <c r="J729" s="239">
        <f>ROUND(I729*H729,1)</f>
        <v>0</v>
      </c>
      <c r="K729" s="237" t="s">
        <v>239</v>
      </c>
      <c r="L729" s="74"/>
      <c r="M729" s="241" t="s">
        <v>36</v>
      </c>
      <c r="N729" s="242" t="s">
        <v>50</v>
      </c>
      <c r="O729" s="49"/>
      <c r="P729" s="243">
        <f>O729*H729</f>
        <v>0</v>
      </c>
      <c r="Q729" s="243">
        <v>0.00040000000000000002</v>
      </c>
      <c r="R729" s="243">
        <f>Q729*H729</f>
        <v>0.030832000000000002</v>
      </c>
      <c r="S729" s="243">
        <v>0</v>
      </c>
      <c r="T729" s="244">
        <f>S729*H729</f>
        <v>0</v>
      </c>
      <c r="AR729" s="25" t="s">
        <v>264</v>
      </c>
      <c r="AT729" s="25" t="s">
        <v>165</v>
      </c>
      <c r="AU729" s="25" t="s">
        <v>89</v>
      </c>
      <c r="AY729" s="25" t="s">
        <v>162</v>
      </c>
      <c r="BE729" s="245">
        <f>IF(N729="základní",J729,0)</f>
        <v>0</v>
      </c>
      <c r="BF729" s="245">
        <f>IF(N729="snížená",J729,0)</f>
        <v>0</v>
      </c>
      <c r="BG729" s="245">
        <f>IF(N729="zákl. přenesená",J729,0)</f>
        <v>0</v>
      </c>
      <c r="BH729" s="245">
        <f>IF(N729="sníž. přenesená",J729,0)</f>
        <v>0</v>
      </c>
      <c r="BI729" s="245">
        <f>IF(N729="nulová",J729,0)</f>
        <v>0</v>
      </c>
      <c r="BJ729" s="25" t="s">
        <v>87</v>
      </c>
      <c r="BK729" s="245">
        <f>ROUND(I729*H729,1)</f>
        <v>0</v>
      </c>
      <c r="BL729" s="25" t="s">
        <v>264</v>
      </c>
      <c r="BM729" s="25" t="s">
        <v>2060</v>
      </c>
    </row>
    <row r="730" s="13" customFormat="1">
      <c r="B730" s="261"/>
      <c r="C730" s="262"/>
      <c r="D730" s="248" t="s">
        <v>171</v>
      </c>
      <c r="E730" s="263" t="s">
        <v>36</v>
      </c>
      <c r="F730" s="264" t="s">
        <v>1620</v>
      </c>
      <c r="G730" s="262"/>
      <c r="H730" s="263" t="s">
        <v>36</v>
      </c>
      <c r="I730" s="265"/>
      <c r="J730" s="262"/>
      <c r="K730" s="262"/>
      <c r="L730" s="266"/>
      <c r="M730" s="267"/>
      <c r="N730" s="268"/>
      <c r="O730" s="268"/>
      <c r="P730" s="268"/>
      <c r="Q730" s="268"/>
      <c r="R730" s="268"/>
      <c r="S730" s="268"/>
      <c r="T730" s="269"/>
      <c r="AT730" s="270" t="s">
        <v>171</v>
      </c>
      <c r="AU730" s="270" t="s">
        <v>89</v>
      </c>
      <c r="AV730" s="13" t="s">
        <v>87</v>
      </c>
      <c r="AW730" s="13" t="s">
        <v>42</v>
      </c>
      <c r="AX730" s="13" t="s">
        <v>79</v>
      </c>
      <c r="AY730" s="270" t="s">
        <v>162</v>
      </c>
    </row>
    <row r="731" s="12" customFormat="1">
      <c r="B731" s="246"/>
      <c r="C731" s="247"/>
      <c r="D731" s="248" t="s">
        <v>171</v>
      </c>
      <c r="E731" s="249" t="s">
        <v>36</v>
      </c>
      <c r="F731" s="250" t="s">
        <v>2061</v>
      </c>
      <c r="G731" s="247"/>
      <c r="H731" s="251">
        <v>77.079999999999998</v>
      </c>
      <c r="I731" s="252"/>
      <c r="J731" s="247"/>
      <c r="K731" s="247"/>
      <c r="L731" s="253"/>
      <c r="M731" s="254"/>
      <c r="N731" s="255"/>
      <c r="O731" s="255"/>
      <c r="P731" s="255"/>
      <c r="Q731" s="255"/>
      <c r="R731" s="255"/>
      <c r="S731" s="255"/>
      <c r="T731" s="256"/>
      <c r="AT731" s="257" t="s">
        <v>171</v>
      </c>
      <c r="AU731" s="257" t="s">
        <v>89</v>
      </c>
      <c r="AV731" s="12" t="s">
        <v>89</v>
      </c>
      <c r="AW731" s="12" t="s">
        <v>42</v>
      </c>
      <c r="AX731" s="12" t="s">
        <v>87</v>
      </c>
      <c r="AY731" s="257" t="s">
        <v>162</v>
      </c>
    </row>
    <row r="732" s="1" customFormat="1" ht="25.5" customHeight="1">
      <c r="B732" s="48"/>
      <c r="C732" s="271" t="s">
        <v>212</v>
      </c>
      <c r="D732" s="271" t="s">
        <v>159</v>
      </c>
      <c r="E732" s="272" t="s">
        <v>2062</v>
      </c>
      <c r="F732" s="273" t="s">
        <v>2063</v>
      </c>
      <c r="G732" s="274" t="s">
        <v>648</v>
      </c>
      <c r="H732" s="275">
        <v>88.640000000000001</v>
      </c>
      <c r="I732" s="276"/>
      <c r="J732" s="275">
        <f>ROUND(I732*H732,1)</f>
        <v>0</v>
      </c>
      <c r="K732" s="273" t="s">
        <v>239</v>
      </c>
      <c r="L732" s="277"/>
      <c r="M732" s="278" t="s">
        <v>36</v>
      </c>
      <c r="N732" s="279" t="s">
        <v>50</v>
      </c>
      <c r="O732" s="49"/>
      <c r="P732" s="243">
        <f>O732*H732</f>
        <v>0</v>
      </c>
      <c r="Q732" s="243">
        <v>0.0048999999999999998</v>
      </c>
      <c r="R732" s="243">
        <f>Q732*H732</f>
        <v>0.434336</v>
      </c>
      <c r="S732" s="243">
        <v>0</v>
      </c>
      <c r="T732" s="244">
        <f>S732*H732</f>
        <v>0</v>
      </c>
      <c r="AR732" s="25" t="s">
        <v>273</v>
      </c>
      <c r="AT732" s="25" t="s">
        <v>159</v>
      </c>
      <c r="AU732" s="25" t="s">
        <v>89</v>
      </c>
      <c r="AY732" s="25" t="s">
        <v>162</v>
      </c>
      <c r="BE732" s="245">
        <f>IF(N732="základní",J732,0)</f>
        <v>0</v>
      </c>
      <c r="BF732" s="245">
        <f>IF(N732="snížená",J732,0)</f>
        <v>0</v>
      </c>
      <c r="BG732" s="245">
        <f>IF(N732="zákl. přenesená",J732,0)</f>
        <v>0</v>
      </c>
      <c r="BH732" s="245">
        <f>IF(N732="sníž. přenesená",J732,0)</f>
        <v>0</v>
      </c>
      <c r="BI732" s="245">
        <f>IF(N732="nulová",J732,0)</f>
        <v>0</v>
      </c>
      <c r="BJ732" s="25" t="s">
        <v>87</v>
      </c>
      <c r="BK732" s="245">
        <f>ROUND(I732*H732,1)</f>
        <v>0</v>
      </c>
      <c r="BL732" s="25" t="s">
        <v>264</v>
      </c>
      <c r="BM732" s="25" t="s">
        <v>2064</v>
      </c>
    </row>
    <row r="733" s="12" customFormat="1">
      <c r="B733" s="246"/>
      <c r="C733" s="247"/>
      <c r="D733" s="248" t="s">
        <v>171</v>
      </c>
      <c r="E733" s="247"/>
      <c r="F733" s="250" t="s">
        <v>2065</v>
      </c>
      <c r="G733" s="247"/>
      <c r="H733" s="251">
        <v>88.640000000000001</v>
      </c>
      <c r="I733" s="252"/>
      <c r="J733" s="247"/>
      <c r="K733" s="247"/>
      <c r="L733" s="253"/>
      <c r="M733" s="254"/>
      <c r="N733" s="255"/>
      <c r="O733" s="255"/>
      <c r="P733" s="255"/>
      <c r="Q733" s="255"/>
      <c r="R733" s="255"/>
      <c r="S733" s="255"/>
      <c r="T733" s="256"/>
      <c r="AT733" s="257" t="s">
        <v>171</v>
      </c>
      <c r="AU733" s="257" t="s">
        <v>89</v>
      </c>
      <c r="AV733" s="12" t="s">
        <v>89</v>
      </c>
      <c r="AW733" s="12" t="s">
        <v>6</v>
      </c>
      <c r="AX733" s="12" t="s">
        <v>87</v>
      </c>
      <c r="AY733" s="257" t="s">
        <v>162</v>
      </c>
    </row>
    <row r="734" s="1" customFormat="1" ht="25.5" customHeight="1">
      <c r="B734" s="48"/>
      <c r="C734" s="235" t="s">
        <v>216</v>
      </c>
      <c r="D734" s="235" t="s">
        <v>165</v>
      </c>
      <c r="E734" s="236" t="s">
        <v>2066</v>
      </c>
      <c r="F734" s="237" t="s">
        <v>2067</v>
      </c>
      <c r="G734" s="238" t="s">
        <v>648</v>
      </c>
      <c r="H734" s="239">
        <v>32.399999999999999</v>
      </c>
      <c r="I734" s="240"/>
      <c r="J734" s="239">
        <f>ROUND(I734*H734,1)</f>
        <v>0</v>
      </c>
      <c r="K734" s="237" t="s">
        <v>239</v>
      </c>
      <c r="L734" s="74"/>
      <c r="M734" s="241" t="s">
        <v>36</v>
      </c>
      <c r="N734" s="242" t="s">
        <v>50</v>
      </c>
      <c r="O734" s="49"/>
      <c r="P734" s="243">
        <f>O734*H734</f>
        <v>0</v>
      </c>
      <c r="Q734" s="243">
        <v>0.00040000000000000002</v>
      </c>
      <c r="R734" s="243">
        <f>Q734*H734</f>
        <v>0.012959999999999999</v>
      </c>
      <c r="S734" s="243">
        <v>0</v>
      </c>
      <c r="T734" s="244">
        <f>S734*H734</f>
        <v>0</v>
      </c>
      <c r="AR734" s="25" t="s">
        <v>264</v>
      </c>
      <c r="AT734" s="25" t="s">
        <v>165</v>
      </c>
      <c r="AU734" s="25" t="s">
        <v>89</v>
      </c>
      <c r="AY734" s="25" t="s">
        <v>162</v>
      </c>
      <c r="BE734" s="245">
        <f>IF(N734="základní",J734,0)</f>
        <v>0</v>
      </c>
      <c r="BF734" s="245">
        <f>IF(N734="snížená",J734,0)</f>
        <v>0</v>
      </c>
      <c r="BG734" s="245">
        <f>IF(N734="zákl. přenesená",J734,0)</f>
        <v>0</v>
      </c>
      <c r="BH734" s="245">
        <f>IF(N734="sníž. přenesená",J734,0)</f>
        <v>0</v>
      </c>
      <c r="BI734" s="245">
        <f>IF(N734="nulová",J734,0)</f>
        <v>0</v>
      </c>
      <c r="BJ734" s="25" t="s">
        <v>87</v>
      </c>
      <c r="BK734" s="245">
        <f>ROUND(I734*H734,1)</f>
        <v>0</v>
      </c>
      <c r="BL734" s="25" t="s">
        <v>264</v>
      </c>
      <c r="BM734" s="25" t="s">
        <v>2068</v>
      </c>
    </row>
    <row r="735" s="13" customFormat="1">
      <c r="B735" s="261"/>
      <c r="C735" s="262"/>
      <c r="D735" s="248" t="s">
        <v>171</v>
      </c>
      <c r="E735" s="263" t="s">
        <v>36</v>
      </c>
      <c r="F735" s="264" t="s">
        <v>1620</v>
      </c>
      <c r="G735" s="262"/>
      <c r="H735" s="263" t="s">
        <v>36</v>
      </c>
      <c r="I735" s="265"/>
      <c r="J735" s="262"/>
      <c r="K735" s="262"/>
      <c r="L735" s="266"/>
      <c r="M735" s="267"/>
      <c r="N735" s="268"/>
      <c r="O735" s="268"/>
      <c r="P735" s="268"/>
      <c r="Q735" s="268"/>
      <c r="R735" s="268"/>
      <c r="S735" s="268"/>
      <c r="T735" s="269"/>
      <c r="AT735" s="270" t="s">
        <v>171</v>
      </c>
      <c r="AU735" s="270" t="s">
        <v>89</v>
      </c>
      <c r="AV735" s="13" t="s">
        <v>87</v>
      </c>
      <c r="AW735" s="13" t="s">
        <v>42</v>
      </c>
      <c r="AX735" s="13" t="s">
        <v>79</v>
      </c>
      <c r="AY735" s="270" t="s">
        <v>162</v>
      </c>
    </row>
    <row r="736" s="12" customFormat="1">
      <c r="B736" s="246"/>
      <c r="C736" s="247"/>
      <c r="D736" s="248" t="s">
        <v>171</v>
      </c>
      <c r="E736" s="249" t="s">
        <v>36</v>
      </c>
      <c r="F736" s="250" t="s">
        <v>2069</v>
      </c>
      <c r="G736" s="247"/>
      <c r="H736" s="251">
        <v>22.559999999999999</v>
      </c>
      <c r="I736" s="252"/>
      <c r="J736" s="247"/>
      <c r="K736" s="247"/>
      <c r="L736" s="253"/>
      <c r="M736" s="254"/>
      <c r="N736" s="255"/>
      <c r="O736" s="255"/>
      <c r="P736" s="255"/>
      <c r="Q736" s="255"/>
      <c r="R736" s="255"/>
      <c r="S736" s="255"/>
      <c r="T736" s="256"/>
      <c r="AT736" s="257" t="s">
        <v>171</v>
      </c>
      <c r="AU736" s="257" t="s">
        <v>89</v>
      </c>
      <c r="AV736" s="12" t="s">
        <v>89</v>
      </c>
      <c r="AW736" s="12" t="s">
        <v>42</v>
      </c>
      <c r="AX736" s="12" t="s">
        <v>79</v>
      </c>
      <c r="AY736" s="257" t="s">
        <v>162</v>
      </c>
    </row>
    <row r="737" s="12" customFormat="1">
      <c r="B737" s="246"/>
      <c r="C737" s="247"/>
      <c r="D737" s="248" t="s">
        <v>171</v>
      </c>
      <c r="E737" s="249" t="s">
        <v>36</v>
      </c>
      <c r="F737" s="250" t="s">
        <v>2070</v>
      </c>
      <c r="G737" s="247"/>
      <c r="H737" s="251">
        <v>9.8399999999999999</v>
      </c>
      <c r="I737" s="252"/>
      <c r="J737" s="247"/>
      <c r="K737" s="247"/>
      <c r="L737" s="253"/>
      <c r="M737" s="254"/>
      <c r="N737" s="255"/>
      <c r="O737" s="255"/>
      <c r="P737" s="255"/>
      <c r="Q737" s="255"/>
      <c r="R737" s="255"/>
      <c r="S737" s="255"/>
      <c r="T737" s="256"/>
      <c r="AT737" s="257" t="s">
        <v>171</v>
      </c>
      <c r="AU737" s="257" t="s">
        <v>89</v>
      </c>
      <c r="AV737" s="12" t="s">
        <v>89</v>
      </c>
      <c r="AW737" s="12" t="s">
        <v>42</v>
      </c>
      <c r="AX737" s="12" t="s">
        <v>79</v>
      </c>
      <c r="AY737" s="257" t="s">
        <v>162</v>
      </c>
    </row>
    <row r="738" s="14" customFormat="1">
      <c r="B738" s="283"/>
      <c r="C738" s="284"/>
      <c r="D738" s="248" t="s">
        <v>171</v>
      </c>
      <c r="E738" s="285" t="s">
        <v>36</v>
      </c>
      <c r="F738" s="286" t="s">
        <v>679</v>
      </c>
      <c r="G738" s="284"/>
      <c r="H738" s="287">
        <v>32.399999999999999</v>
      </c>
      <c r="I738" s="288"/>
      <c r="J738" s="284"/>
      <c r="K738" s="284"/>
      <c r="L738" s="289"/>
      <c r="M738" s="290"/>
      <c r="N738" s="291"/>
      <c r="O738" s="291"/>
      <c r="P738" s="291"/>
      <c r="Q738" s="291"/>
      <c r="R738" s="291"/>
      <c r="S738" s="291"/>
      <c r="T738" s="292"/>
      <c r="AT738" s="293" t="s">
        <v>171</v>
      </c>
      <c r="AU738" s="293" t="s">
        <v>89</v>
      </c>
      <c r="AV738" s="14" t="s">
        <v>179</v>
      </c>
      <c r="AW738" s="14" t="s">
        <v>42</v>
      </c>
      <c r="AX738" s="14" t="s">
        <v>87</v>
      </c>
      <c r="AY738" s="293" t="s">
        <v>162</v>
      </c>
    </row>
    <row r="739" s="1" customFormat="1" ht="25.5" customHeight="1">
      <c r="B739" s="48"/>
      <c r="C739" s="271" t="s">
        <v>220</v>
      </c>
      <c r="D739" s="271" t="s">
        <v>159</v>
      </c>
      <c r="E739" s="272" t="s">
        <v>2062</v>
      </c>
      <c r="F739" s="273" t="s">
        <v>2063</v>
      </c>
      <c r="G739" s="274" t="s">
        <v>648</v>
      </c>
      <c r="H739" s="275">
        <v>38.880000000000003</v>
      </c>
      <c r="I739" s="276"/>
      <c r="J739" s="275">
        <f>ROUND(I739*H739,1)</f>
        <v>0</v>
      </c>
      <c r="K739" s="273" t="s">
        <v>239</v>
      </c>
      <c r="L739" s="277"/>
      <c r="M739" s="278" t="s">
        <v>36</v>
      </c>
      <c r="N739" s="279" t="s">
        <v>50</v>
      </c>
      <c r="O739" s="49"/>
      <c r="P739" s="243">
        <f>O739*H739</f>
        <v>0</v>
      </c>
      <c r="Q739" s="243">
        <v>0.0048999999999999998</v>
      </c>
      <c r="R739" s="243">
        <f>Q739*H739</f>
        <v>0.19051200000000002</v>
      </c>
      <c r="S739" s="243">
        <v>0</v>
      </c>
      <c r="T739" s="244">
        <f>S739*H739</f>
        <v>0</v>
      </c>
      <c r="AR739" s="25" t="s">
        <v>273</v>
      </c>
      <c r="AT739" s="25" t="s">
        <v>159</v>
      </c>
      <c r="AU739" s="25" t="s">
        <v>89</v>
      </c>
      <c r="AY739" s="25" t="s">
        <v>162</v>
      </c>
      <c r="BE739" s="245">
        <f>IF(N739="základní",J739,0)</f>
        <v>0</v>
      </c>
      <c r="BF739" s="245">
        <f>IF(N739="snížená",J739,0)</f>
        <v>0</v>
      </c>
      <c r="BG739" s="245">
        <f>IF(N739="zákl. přenesená",J739,0)</f>
        <v>0</v>
      </c>
      <c r="BH739" s="245">
        <f>IF(N739="sníž. přenesená",J739,0)</f>
        <v>0</v>
      </c>
      <c r="BI739" s="245">
        <f>IF(N739="nulová",J739,0)</f>
        <v>0</v>
      </c>
      <c r="BJ739" s="25" t="s">
        <v>87</v>
      </c>
      <c r="BK739" s="245">
        <f>ROUND(I739*H739,1)</f>
        <v>0</v>
      </c>
      <c r="BL739" s="25" t="s">
        <v>264</v>
      </c>
      <c r="BM739" s="25" t="s">
        <v>2071</v>
      </c>
    </row>
    <row r="740" s="12" customFormat="1">
      <c r="B740" s="246"/>
      <c r="C740" s="247"/>
      <c r="D740" s="248" t="s">
        <v>171</v>
      </c>
      <c r="E740" s="247"/>
      <c r="F740" s="250" t="s">
        <v>2072</v>
      </c>
      <c r="G740" s="247"/>
      <c r="H740" s="251">
        <v>38.880000000000003</v>
      </c>
      <c r="I740" s="252"/>
      <c r="J740" s="247"/>
      <c r="K740" s="247"/>
      <c r="L740" s="253"/>
      <c r="M740" s="254"/>
      <c r="N740" s="255"/>
      <c r="O740" s="255"/>
      <c r="P740" s="255"/>
      <c r="Q740" s="255"/>
      <c r="R740" s="255"/>
      <c r="S740" s="255"/>
      <c r="T740" s="256"/>
      <c r="AT740" s="257" t="s">
        <v>171</v>
      </c>
      <c r="AU740" s="257" t="s">
        <v>89</v>
      </c>
      <c r="AV740" s="12" t="s">
        <v>89</v>
      </c>
      <c r="AW740" s="12" t="s">
        <v>6</v>
      </c>
      <c r="AX740" s="12" t="s">
        <v>87</v>
      </c>
      <c r="AY740" s="257" t="s">
        <v>162</v>
      </c>
    </row>
    <row r="741" s="1" customFormat="1" ht="38.25" customHeight="1">
      <c r="B741" s="48"/>
      <c r="C741" s="235" t="s">
        <v>223</v>
      </c>
      <c r="D741" s="235" t="s">
        <v>165</v>
      </c>
      <c r="E741" s="236" t="s">
        <v>2073</v>
      </c>
      <c r="F741" s="237" t="s">
        <v>2074</v>
      </c>
      <c r="G741" s="238" t="s">
        <v>558</v>
      </c>
      <c r="H741" s="240"/>
      <c r="I741" s="240"/>
      <c r="J741" s="239">
        <f>ROUND(I741*H741,1)</f>
        <v>0</v>
      </c>
      <c r="K741" s="237" t="s">
        <v>239</v>
      </c>
      <c r="L741" s="74"/>
      <c r="M741" s="241" t="s">
        <v>36</v>
      </c>
      <c r="N741" s="242" t="s">
        <v>50</v>
      </c>
      <c r="O741" s="49"/>
      <c r="P741" s="243">
        <f>O741*H741</f>
        <v>0</v>
      </c>
      <c r="Q741" s="243">
        <v>0</v>
      </c>
      <c r="R741" s="243">
        <f>Q741*H741</f>
        <v>0</v>
      </c>
      <c r="S741" s="243">
        <v>0</v>
      </c>
      <c r="T741" s="244">
        <f>S741*H741</f>
        <v>0</v>
      </c>
      <c r="AR741" s="25" t="s">
        <v>264</v>
      </c>
      <c r="AT741" s="25" t="s">
        <v>165</v>
      </c>
      <c r="AU741" s="25" t="s">
        <v>89</v>
      </c>
      <c r="AY741" s="25" t="s">
        <v>162</v>
      </c>
      <c r="BE741" s="245">
        <f>IF(N741="základní",J741,0)</f>
        <v>0</v>
      </c>
      <c r="BF741" s="245">
        <f>IF(N741="snížená",J741,0)</f>
        <v>0</v>
      </c>
      <c r="BG741" s="245">
        <f>IF(N741="zákl. přenesená",J741,0)</f>
        <v>0</v>
      </c>
      <c r="BH741" s="245">
        <f>IF(N741="sníž. přenesená",J741,0)</f>
        <v>0</v>
      </c>
      <c r="BI741" s="245">
        <f>IF(N741="nulová",J741,0)</f>
        <v>0</v>
      </c>
      <c r="BJ741" s="25" t="s">
        <v>87</v>
      </c>
      <c r="BK741" s="245">
        <f>ROUND(I741*H741,1)</f>
        <v>0</v>
      </c>
      <c r="BL741" s="25" t="s">
        <v>264</v>
      </c>
      <c r="BM741" s="25" t="s">
        <v>2075</v>
      </c>
    </row>
    <row r="742" s="11" customFormat="1" ht="29.88" customHeight="1">
      <c r="B742" s="219"/>
      <c r="C742" s="220"/>
      <c r="D742" s="221" t="s">
        <v>78</v>
      </c>
      <c r="E742" s="233" t="s">
        <v>2076</v>
      </c>
      <c r="F742" s="233" t="s">
        <v>2077</v>
      </c>
      <c r="G742" s="220"/>
      <c r="H742" s="220"/>
      <c r="I742" s="223"/>
      <c r="J742" s="234">
        <f>BK742</f>
        <v>0</v>
      </c>
      <c r="K742" s="220"/>
      <c r="L742" s="225"/>
      <c r="M742" s="226"/>
      <c r="N742" s="227"/>
      <c r="O742" s="227"/>
      <c r="P742" s="228">
        <f>SUM(P743:P753)</f>
        <v>0</v>
      </c>
      <c r="Q742" s="227"/>
      <c r="R742" s="228">
        <f>SUM(R743:R753)</f>
        <v>0.36152000000000001</v>
      </c>
      <c r="S742" s="227"/>
      <c r="T742" s="229">
        <f>SUM(T743:T753)</f>
        <v>0</v>
      </c>
      <c r="AR742" s="230" t="s">
        <v>89</v>
      </c>
      <c r="AT742" s="231" t="s">
        <v>78</v>
      </c>
      <c r="AU742" s="231" t="s">
        <v>87</v>
      </c>
      <c r="AY742" s="230" t="s">
        <v>162</v>
      </c>
      <c r="BK742" s="232">
        <f>SUM(BK743:BK753)</f>
        <v>0</v>
      </c>
    </row>
    <row r="743" s="1" customFormat="1" ht="25.5" customHeight="1">
      <c r="B743" s="48"/>
      <c r="C743" s="235" t="s">
        <v>1155</v>
      </c>
      <c r="D743" s="235" t="s">
        <v>165</v>
      </c>
      <c r="E743" s="236" t="s">
        <v>2078</v>
      </c>
      <c r="F743" s="237" t="s">
        <v>2079</v>
      </c>
      <c r="G743" s="238" t="s">
        <v>648</v>
      </c>
      <c r="H743" s="239">
        <v>38.539999999999999</v>
      </c>
      <c r="I743" s="240"/>
      <c r="J743" s="239">
        <f>ROUND(I743*H743,1)</f>
        <v>0</v>
      </c>
      <c r="K743" s="237" t="s">
        <v>239</v>
      </c>
      <c r="L743" s="74"/>
      <c r="M743" s="241" t="s">
        <v>36</v>
      </c>
      <c r="N743" s="242" t="s">
        <v>50</v>
      </c>
      <c r="O743" s="49"/>
      <c r="P743" s="243">
        <f>O743*H743</f>
        <v>0</v>
      </c>
      <c r="Q743" s="243">
        <v>0</v>
      </c>
      <c r="R743" s="243">
        <f>Q743*H743</f>
        <v>0</v>
      </c>
      <c r="S743" s="243">
        <v>0</v>
      </c>
      <c r="T743" s="244">
        <f>S743*H743</f>
        <v>0</v>
      </c>
      <c r="AR743" s="25" t="s">
        <v>264</v>
      </c>
      <c r="AT743" s="25" t="s">
        <v>165</v>
      </c>
      <c r="AU743" s="25" t="s">
        <v>89</v>
      </c>
      <c r="AY743" s="25" t="s">
        <v>162</v>
      </c>
      <c r="BE743" s="245">
        <f>IF(N743="základní",J743,0)</f>
        <v>0</v>
      </c>
      <c r="BF743" s="245">
        <f>IF(N743="snížená",J743,0)</f>
        <v>0</v>
      </c>
      <c r="BG743" s="245">
        <f>IF(N743="zákl. přenesená",J743,0)</f>
        <v>0</v>
      </c>
      <c r="BH743" s="245">
        <f>IF(N743="sníž. přenesená",J743,0)</f>
        <v>0</v>
      </c>
      <c r="BI743" s="245">
        <f>IF(N743="nulová",J743,0)</f>
        <v>0</v>
      </c>
      <c r="BJ743" s="25" t="s">
        <v>87</v>
      </c>
      <c r="BK743" s="245">
        <f>ROUND(I743*H743,1)</f>
        <v>0</v>
      </c>
      <c r="BL743" s="25" t="s">
        <v>264</v>
      </c>
      <c r="BM743" s="25" t="s">
        <v>2080</v>
      </c>
    </row>
    <row r="744" s="13" customFormat="1">
      <c r="B744" s="261"/>
      <c r="C744" s="262"/>
      <c r="D744" s="248" t="s">
        <v>171</v>
      </c>
      <c r="E744" s="263" t="s">
        <v>36</v>
      </c>
      <c r="F744" s="264" t="s">
        <v>1620</v>
      </c>
      <c r="G744" s="262"/>
      <c r="H744" s="263" t="s">
        <v>36</v>
      </c>
      <c r="I744" s="265"/>
      <c r="J744" s="262"/>
      <c r="K744" s="262"/>
      <c r="L744" s="266"/>
      <c r="M744" s="267"/>
      <c r="N744" s="268"/>
      <c r="O744" s="268"/>
      <c r="P744" s="268"/>
      <c r="Q744" s="268"/>
      <c r="R744" s="268"/>
      <c r="S744" s="268"/>
      <c r="T744" s="269"/>
      <c r="AT744" s="270" t="s">
        <v>171</v>
      </c>
      <c r="AU744" s="270" t="s">
        <v>89</v>
      </c>
      <c r="AV744" s="13" t="s">
        <v>87</v>
      </c>
      <c r="AW744" s="13" t="s">
        <v>42</v>
      </c>
      <c r="AX744" s="13" t="s">
        <v>79</v>
      </c>
      <c r="AY744" s="270" t="s">
        <v>162</v>
      </c>
    </row>
    <row r="745" s="12" customFormat="1">
      <c r="B745" s="246"/>
      <c r="C745" s="247"/>
      <c r="D745" s="248" t="s">
        <v>171</v>
      </c>
      <c r="E745" s="249" t="s">
        <v>36</v>
      </c>
      <c r="F745" s="250" t="s">
        <v>2046</v>
      </c>
      <c r="G745" s="247"/>
      <c r="H745" s="251">
        <v>38.539999999999999</v>
      </c>
      <c r="I745" s="252"/>
      <c r="J745" s="247"/>
      <c r="K745" s="247"/>
      <c r="L745" s="253"/>
      <c r="M745" s="254"/>
      <c r="N745" s="255"/>
      <c r="O745" s="255"/>
      <c r="P745" s="255"/>
      <c r="Q745" s="255"/>
      <c r="R745" s="255"/>
      <c r="S745" s="255"/>
      <c r="T745" s="256"/>
      <c r="AT745" s="257" t="s">
        <v>171</v>
      </c>
      <c r="AU745" s="257" t="s">
        <v>89</v>
      </c>
      <c r="AV745" s="12" t="s">
        <v>89</v>
      </c>
      <c r="AW745" s="12" t="s">
        <v>42</v>
      </c>
      <c r="AX745" s="12" t="s">
        <v>87</v>
      </c>
      <c r="AY745" s="257" t="s">
        <v>162</v>
      </c>
    </row>
    <row r="746" s="1" customFormat="1" ht="16.5" customHeight="1">
      <c r="B746" s="48"/>
      <c r="C746" s="271" t="s">
        <v>1160</v>
      </c>
      <c r="D746" s="271" t="s">
        <v>159</v>
      </c>
      <c r="E746" s="272" t="s">
        <v>2081</v>
      </c>
      <c r="F746" s="273" t="s">
        <v>2082</v>
      </c>
      <c r="G746" s="274" t="s">
        <v>648</v>
      </c>
      <c r="H746" s="275">
        <v>39.310000000000002</v>
      </c>
      <c r="I746" s="276"/>
      <c r="J746" s="275">
        <f>ROUND(I746*H746,1)</f>
        <v>0</v>
      </c>
      <c r="K746" s="273" t="s">
        <v>239</v>
      </c>
      <c r="L746" s="277"/>
      <c r="M746" s="278" t="s">
        <v>36</v>
      </c>
      <c r="N746" s="279" t="s">
        <v>50</v>
      </c>
      <c r="O746" s="49"/>
      <c r="P746" s="243">
        <f>O746*H746</f>
        <v>0</v>
      </c>
      <c r="Q746" s="243">
        <v>0.0060000000000000001</v>
      </c>
      <c r="R746" s="243">
        <f>Q746*H746</f>
        <v>0.23586000000000001</v>
      </c>
      <c r="S746" s="243">
        <v>0</v>
      </c>
      <c r="T746" s="244">
        <f>S746*H746</f>
        <v>0</v>
      </c>
      <c r="AR746" s="25" t="s">
        <v>273</v>
      </c>
      <c r="AT746" s="25" t="s">
        <v>159</v>
      </c>
      <c r="AU746" s="25" t="s">
        <v>89</v>
      </c>
      <c r="AY746" s="25" t="s">
        <v>162</v>
      </c>
      <c r="BE746" s="245">
        <f>IF(N746="základní",J746,0)</f>
        <v>0</v>
      </c>
      <c r="BF746" s="245">
        <f>IF(N746="snížená",J746,0)</f>
        <v>0</v>
      </c>
      <c r="BG746" s="245">
        <f>IF(N746="zákl. přenesená",J746,0)</f>
        <v>0</v>
      </c>
      <c r="BH746" s="245">
        <f>IF(N746="sníž. přenesená",J746,0)</f>
        <v>0</v>
      </c>
      <c r="BI746" s="245">
        <f>IF(N746="nulová",J746,0)</f>
        <v>0</v>
      </c>
      <c r="BJ746" s="25" t="s">
        <v>87</v>
      </c>
      <c r="BK746" s="245">
        <f>ROUND(I746*H746,1)</f>
        <v>0</v>
      </c>
      <c r="BL746" s="25" t="s">
        <v>264</v>
      </c>
      <c r="BM746" s="25" t="s">
        <v>2083</v>
      </c>
    </row>
    <row r="747" s="12" customFormat="1">
      <c r="B747" s="246"/>
      <c r="C747" s="247"/>
      <c r="D747" s="248" t="s">
        <v>171</v>
      </c>
      <c r="E747" s="247"/>
      <c r="F747" s="250" t="s">
        <v>2084</v>
      </c>
      <c r="G747" s="247"/>
      <c r="H747" s="251">
        <v>39.310000000000002</v>
      </c>
      <c r="I747" s="252"/>
      <c r="J747" s="247"/>
      <c r="K747" s="247"/>
      <c r="L747" s="253"/>
      <c r="M747" s="254"/>
      <c r="N747" s="255"/>
      <c r="O747" s="255"/>
      <c r="P747" s="255"/>
      <c r="Q747" s="255"/>
      <c r="R747" s="255"/>
      <c r="S747" s="255"/>
      <c r="T747" s="256"/>
      <c r="AT747" s="257" t="s">
        <v>171</v>
      </c>
      <c r="AU747" s="257" t="s">
        <v>89</v>
      </c>
      <c r="AV747" s="12" t="s">
        <v>89</v>
      </c>
      <c r="AW747" s="12" t="s">
        <v>6</v>
      </c>
      <c r="AX747" s="12" t="s">
        <v>87</v>
      </c>
      <c r="AY747" s="257" t="s">
        <v>162</v>
      </c>
    </row>
    <row r="748" s="1" customFormat="1" ht="25.5" customHeight="1">
      <c r="B748" s="48"/>
      <c r="C748" s="235" t="s">
        <v>1166</v>
      </c>
      <c r="D748" s="235" t="s">
        <v>165</v>
      </c>
      <c r="E748" s="236" t="s">
        <v>2085</v>
      </c>
      <c r="F748" s="237" t="s">
        <v>2086</v>
      </c>
      <c r="G748" s="238" t="s">
        <v>648</v>
      </c>
      <c r="H748" s="239">
        <v>30.800000000000001</v>
      </c>
      <c r="I748" s="240"/>
      <c r="J748" s="239">
        <f>ROUND(I748*H748,1)</f>
        <v>0</v>
      </c>
      <c r="K748" s="237" t="s">
        <v>239</v>
      </c>
      <c r="L748" s="74"/>
      <c r="M748" s="241" t="s">
        <v>36</v>
      </c>
      <c r="N748" s="242" t="s">
        <v>50</v>
      </c>
      <c r="O748" s="49"/>
      <c r="P748" s="243">
        <f>O748*H748</f>
        <v>0</v>
      </c>
      <c r="Q748" s="243">
        <v>0</v>
      </c>
      <c r="R748" s="243">
        <f>Q748*H748</f>
        <v>0</v>
      </c>
      <c r="S748" s="243">
        <v>0</v>
      </c>
      <c r="T748" s="244">
        <f>S748*H748</f>
        <v>0</v>
      </c>
      <c r="AR748" s="25" t="s">
        <v>264</v>
      </c>
      <c r="AT748" s="25" t="s">
        <v>165</v>
      </c>
      <c r="AU748" s="25" t="s">
        <v>89</v>
      </c>
      <c r="AY748" s="25" t="s">
        <v>162</v>
      </c>
      <c r="BE748" s="245">
        <f>IF(N748="základní",J748,0)</f>
        <v>0</v>
      </c>
      <c r="BF748" s="245">
        <f>IF(N748="snížená",J748,0)</f>
        <v>0</v>
      </c>
      <c r="BG748" s="245">
        <f>IF(N748="zákl. přenesená",J748,0)</f>
        <v>0</v>
      </c>
      <c r="BH748" s="245">
        <f>IF(N748="sníž. přenesená",J748,0)</f>
        <v>0</v>
      </c>
      <c r="BI748" s="245">
        <f>IF(N748="nulová",J748,0)</f>
        <v>0</v>
      </c>
      <c r="BJ748" s="25" t="s">
        <v>87</v>
      </c>
      <c r="BK748" s="245">
        <f>ROUND(I748*H748,1)</f>
        <v>0</v>
      </c>
      <c r="BL748" s="25" t="s">
        <v>264</v>
      </c>
      <c r="BM748" s="25" t="s">
        <v>2087</v>
      </c>
    </row>
    <row r="749" s="13" customFormat="1">
      <c r="B749" s="261"/>
      <c r="C749" s="262"/>
      <c r="D749" s="248" t="s">
        <v>171</v>
      </c>
      <c r="E749" s="263" t="s">
        <v>36</v>
      </c>
      <c r="F749" s="264" t="s">
        <v>1620</v>
      </c>
      <c r="G749" s="262"/>
      <c r="H749" s="263" t="s">
        <v>36</v>
      </c>
      <c r="I749" s="265"/>
      <c r="J749" s="262"/>
      <c r="K749" s="262"/>
      <c r="L749" s="266"/>
      <c r="M749" s="267"/>
      <c r="N749" s="268"/>
      <c r="O749" s="268"/>
      <c r="P749" s="268"/>
      <c r="Q749" s="268"/>
      <c r="R749" s="268"/>
      <c r="S749" s="268"/>
      <c r="T749" s="269"/>
      <c r="AT749" s="270" t="s">
        <v>171</v>
      </c>
      <c r="AU749" s="270" t="s">
        <v>89</v>
      </c>
      <c r="AV749" s="13" t="s">
        <v>87</v>
      </c>
      <c r="AW749" s="13" t="s">
        <v>42</v>
      </c>
      <c r="AX749" s="13" t="s">
        <v>79</v>
      </c>
      <c r="AY749" s="270" t="s">
        <v>162</v>
      </c>
    </row>
    <row r="750" s="12" customFormat="1">
      <c r="B750" s="246"/>
      <c r="C750" s="247"/>
      <c r="D750" s="248" t="s">
        <v>171</v>
      </c>
      <c r="E750" s="249" t="s">
        <v>36</v>
      </c>
      <c r="F750" s="250" t="s">
        <v>1832</v>
      </c>
      <c r="G750" s="247"/>
      <c r="H750" s="251">
        <v>30.800000000000001</v>
      </c>
      <c r="I750" s="252"/>
      <c r="J750" s="247"/>
      <c r="K750" s="247"/>
      <c r="L750" s="253"/>
      <c r="M750" s="254"/>
      <c r="N750" s="255"/>
      <c r="O750" s="255"/>
      <c r="P750" s="255"/>
      <c r="Q750" s="255"/>
      <c r="R750" s="255"/>
      <c r="S750" s="255"/>
      <c r="T750" s="256"/>
      <c r="AT750" s="257" t="s">
        <v>171</v>
      </c>
      <c r="AU750" s="257" t="s">
        <v>89</v>
      </c>
      <c r="AV750" s="12" t="s">
        <v>89</v>
      </c>
      <c r="AW750" s="12" t="s">
        <v>42</v>
      </c>
      <c r="AX750" s="12" t="s">
        <v>87</v>
      </c>
      <c r="AY750" s="257" t="s">
        <v>162</v>
      </c>
    </row>
    <row r="751" s="1" customFormat="1" ht="25.5" customHeight="1">
      <c r="B751" s="48"/>
      <c r="C751" s="271" t="s">
        <v>1170</v>
      </c>
      <c r="D751" s="271" t="s">
        <v>159</v>
      </c>
      <c r="E751" s="272" t="s">
        <v>2088</v>
      </c>
      <c r="F751" s="273" t="s">
        <v>2089</v>
      </c>
      <c r="G751" s="274" t="s">
        <v>648</v>
      </c>
      <c r="H751" s="275">
        <v>62.829999999999998</v>
      </c>
      <c r="I751" s="276"/>
      <c r="J751" s="275">
        <f>ROUND(I751*H751,1)</f>
        <v>0</v>
      </c>
      <c r="K751" s="273" t="s">
        <v>239</v>
      </c>
      <c r="L751" s="277"/>
      <c r="M751" s="278" t="s">
        <v>36</v>
      </c>
      <c r="N751" s="279" t="s">
        <v>50</v>
      </c>
      <c r="O751" s="49"/>
      <c r="P751" s="243">
        <f>O751*H751</f>
        <v>0</v>
      </c>
      <c r="Q751" s="243">
        <v>0.002</v>
      </c>
      <c r="R751" s="243">
        <f>Q751*H751</f>
        <v>0.12565999999999999</v>
      </c>
      <c r="S751" s="243">
        <v>0</v>
      </c>
      <c r="T751" s="244">
        <f>S751*H751</f>
        <v>0</v>
      </c>
      <c r="AR751" s="25" t="s">
        <v>273</v>
      </c>
      <c r="AT751" s="25" t="s">
        <v>159</v>
      </c>
      <c r="AU751" s="25" t="s">
        <v>89</v>
      </c>
      <c r="AY751" s="25" t="s">
        <v>162</v>
      </c>
      <c r="BE751" s="245">
        <f>IF(N751="základní",J751,0)</f>
        <v>0</v>
      </c>
      <c r="BF751" s="245">
        <f>IF(N751="snížená",J751,0)</f>
        <v>0</v>
      </c>
      <c r="BG751" s="245">
        <f>IF(N751="zákl. přenesená",J751,0)</f>
        <v>0</v>
      </c>
      <c r="BH751" s="245">
        <f>IF(N751="sníž. přenesená",J751,0)</f>
        <v>0</v>
      </c>
      <c r="BI751" s="245">
        <f>IF(N751="nulová",J751,0)</f>
        <v>0</v>
      </c>
      <c r="BJ751" s="25" t="s">
        <v>87</v>
      </c>
      <c r="BK751" s="245">
        <f>ROUND(I751*H751,1)</f>
        <v>0</v>
      </c>
      <c r="BL751" s="25" t="s">
        <v>264</v>
      </c>
      <c r="BM751" s="25" t="s">
        <v>2090</v>
      </c>
    </row>
    <row r="752" s="12" customFormat="1">
      <c r="B752" s="246"/>
      <c r="C752" s="247"/>
      <c r="D752" s="248" t="s">
        <v>171</v>
      </c>
      <c r="E752" s="247"/>
      <c r="F752" s="250" t="s">
        <v>2091</v>
      </c>
      <c r="G752" s="247"/>
      <c r="H752" s="251">
        <v>62.829999999999998</v>
      </c>
      <c r="I752" s="252"/>
      <c r="J752" s="247"/>
      <c r="K752" s="247"/>
      <c r="L752" s="253"/>
      <c r="M752" s="254"/>
      <c r="N752" s="255"/>
      <c r="O752" s="255"/>
      <c r="P752" s="255"/>
      <c r="Q752" s="255"/>
      <c r="R752" s="255"/>
      <c r="S752" s="255"/>
      <c r="T752" s="256"/>
      <c r="AT752" s="257" t="s">
        <v>171</v>
      </c>
      <c r="AU752" s="257" t="s">
        <v>89</v>
      </c>
      <c r="AV752" s="12" t="s">
        <v>89</v>
      </c>
      <c r="AW752" s="12" t="s">
        <v>6</v>
      </c>
      <c r="AX752" s="12" t="s">
        <v>87</v>
      </c>
      <c r="AY752" s="257" t="s">
        <v>162</v>
      </c>
    </row>
    <row r="753" s="1" customFormat="1" ht="25.5" customHeight="1">
      <c r="B753" s="48"/>
      <c r="C753" s="235" t="s">
        <v>1178</v>
      </c>
      <c r="D753" s="235" t="s">
        <v>165</v>
      </c>
      <c r="E753" s="236" t="s">
        <v>2092</v>
      </c>
      <c r="F753" s="237" t="s">
        <v>2093</v>
      </c>
      <c r="G753" s="238" t="s">
        <v>558</v>
      </c>
      <c r="H753" s="240"/>
      <c r="I753" s="240"/>
      <c r="J753" s="239">
        <f>ROUND(I753*H753,1)</f>
        <v>0</v>
      </c>
      <c r="K753" s="237" t="s">
        <v>239</v>
      </c>
      <c r="L753" s="74"/>
      <c r="M753" s="241" t="s">
        <v>36</v>
      </c>
      <c r="N753" s="242" t="s">
        <v>50</v>
      </c>
      <c r="O753" s="49"/>
      <c r="P753" s="243">
        <f>O753*H753</f>
        <v>0</v>
      </c>
      <c r="Q753" s="243">
        <v>0</v>
      </c>
      <c r="R753" s="243">
        <f>Q753*H753</f>
        <v>0</v>
      </c>
      <c r="S753" s="243">
        <v>0</v>
      </c>
      <c r="T753" s="244">
        <f>S753*H753</f>
        <v>0</v>
      </c>
      <c r="AR753" s="25" t="s">
        <v>264</v>
      </c>
      <c r="AT753" s="25" t="s">
        <v>165</v>
      </c>
      <c r="AU753" s="25" t="s">
        <v>89</v>
      </c>
      <c r="AY753" s="25" t="s">
        <v>162</v>
      </c>
      <c r="BE753" s="245">
        <f>IF(N753="základní",J753,0)</f>
        <v>0</v>
      </c>
      <c r="BF753" s="245">
        <f>IF(N753="snížená",J753,0)</f>
        <v>0</v>
      </c>
      <c r="BG753" s="245">
        <f>IF(N753="zákl. přenesená",J753,0)</f>
        <v>0</v>
      </c>
      <c r="BH753" s="245">
        <f>IF(N753="sníž. přenesená",J753,0)</f>
        <v>0</v>
      </c>
      <c r="BI753" s="245">
        <f>IF(N753="nulová",J753,0)</f>
        <v>0</v>
      </c>
      <c r="BJ753" s="25" t="s">
        <v>87</v>
      </c>
      <c r="BK753" s="245">
        <f>ROUND(I753*H753,1)</f>
        <v>0</v>
      </c>
      <c r="BL753" s="25" t="s">
        <v>264</v>
      </c>
      <c r="BM753" s="25" t="s">
        <v>2094</v>
      </c>
    </row>
    <row r="754" s="11" customFormat="1" ht="29.88" customHeight="1">
      <c r="B754" s="219"/>
      <c r="C754" s="220"/>
      <c r="D754" s="221" t="s">
        <v>78</v>
      </c>
      <c r="E754" s="233" t="s">
        <v>2095</v>
      </c>
      <c r="F754" s="233" t="s">
        <v>2096</v>
      </c>
      <c r="G754" s="220"/>
      <c r="H754" s="220"/>
      <c r="I754" s="223"/>
      <c r="J754" s="234">
        <f>BK754</f>
        <v>0</v>
      </c>
      <c r="K754" s="220"/>
      <c r="L754" s="225"/>
      <c r="M754" s="226"/>
      <c r="N754" s="227"/>
      <c r="O754" s="227"/>
      <c r="P754" s="228">
        <f>SUM(P755:P767)</f>
        <v>0</v>
      </c>
      <c r="Q754" s="227"/>
      <c r="R754" s="228">
        <f>SUM(R755:R767)</f>
        <v>0.017440000000000001</v>
      </c>
      <c r="S754" s="227"/>
      <c r="T754" s="229">
        <f>SUM(T755:T767)</f>
        <v>0</v>
      </c>
      <c r="AR754" s="230" t="s">
        <v>89</v>
      </c>
      <c r="AT754" s="231" t="s">
        <v>78</v>
      </c>
      <c r="AU754" s="231" t="s">
        <v>87</v>
      </c>
      <c r="AY754" s="230" t="s">
        <v>162</v>
      </c>
      <c r="BK754" s="232">
        <f>SUM(BK755:BK767)</f>
        <v>0</v>
      </c>
    </row>
    <row r="755" s="1" customFormat="1" ht="16.5" customHeight="1">
      <c r="B755" s="48"/>
      <c r="C755" s="235" t="s">
        <v>1182</v>
      </c>
      <c r="D755" s="235" t="s">
        <v>165</v>
      </c>
      <c r="E755" s="236" t="s">
        <v>2097</v>
      </c>
      <c r="F755" s="237" t="s">
        <v>2098</v>
      </c>
      <c r="G755" s="238" t="s">
        <v>247</v>
      </c>
      <c r="H755" s="239">
        <v>10.5</v>
      </c>
      <c r="I755" s="240"/>
      <c r="J755" s="239">
        <f>ROUND(I755*H755,1)</f>
        <v>0</v>
      </c>
      <c r="K755" s="237" t="s">
        <v>239</v>
      </c>
      <c r="L755" s="74"/>
      <c r="M755" s="241" t="s">
        <v>36</v>
      </c>
      <c r="N755" s="242" t="s">
        <v>50</v>
      </c>
      <c r="O755" s="49"/>
      <c r="P755" s="243">
        <f>O755*H755</f>
        <v>0</v>
      </c>
      <c r="Q755" s="243">
        <v>0.0011000000000000001</v>
      </c>
      <c r="R755" s="243">
        <f>Q755*H755</f>
        <v>0.011550000000000001</v>
      </c>
      <c r="S755" s="243">
        <v>0</v>
      </c>
      <c r="T755" s="244">
        <f>S755*H755</f>
        <v>0</v>
      </c>
      <c r="AR755" s="25" t="s">
        <v>264</v>
      </c>
      <c r="AT755" s="25" t="s">
        <v>165</v>
      </c>
      <c r="AU755" s="25" t="s">
        <v>89</v>
      </c>
      <c r="AY755" s="25" t="s">
        <v>162</v>
      </c>
      <c r="BE755" s="245">
        <f>IF(N755="základní",J755,0)</f>
        <v>0</v>
      </c>
      <c r="BF755" s="245">
        <f>IF(N755="snížená",J755,0)</f>
        <v>0</v>
      </c>
      <c r="BG755" s="245">
        <f>IF(N755="zákl. přenesená",J755,0)</f>
        <v>0</v>
      </c>
      <c r="BH755" s="245">
        <f>IF(N755="sníž. přenesená",J755,0)</f>
        <v>0</v>
      </c>
      <c r="BI755" s="245">
        <f>IF(N755="nulová",J755,0)</f>
        <v>0</v>
      </c>
      <c r="BJ755" s="25" t="s">
        <v>87</v>
      </c>
      <c r="BK755" s="245">
        <f>ROUND(I755*H755,1)</f>
        <v>0</v>
      </c>
      <c r="BL755" s="25" t="s">
        <v>264</v>
      </c>
      <c r="BM755" s="25" t="s">
        <v>2099</v>
      </c>
    </row>
    <row r="756" s="13" customFormat="1">
      <c r="B756" s="261"/>
      <c r="C756" s="262"/>
      <c r="D756" s="248" t="s">
        <v>171</v>
      </c>
      <c r="E756" s="263" t="s">
        <v>36</v>
      </c>
      <c r="F756" s="264" t="s">
        <v>1620</v>
      </c>
      <c r="G756" s="262"/>
      <c r="H756" s="263" t="s">
        <v>36</v>
      </c>
      <c r="I756" s="265"/>
      <c r="J756" s="262"/>
      <c r="K756" s="262"/>
      <c r="L756" s="266"/>
      <c r="M756" s="267"/>
      <c r="N756" s="268"/>
      <c r="O756" s="268"/>
      <c r="P756" s="268"/>
      <c r="Q756" s="268"/>
      <c r="R756" s="268"/>
      <c r="S756" s="268"/>
      <c r="T756" s="269"/>
      <c r="AT756" s="270" t="s">
        <v>171</v>
      </c>
      <c r="AU756" s="270" t="s">
        <v>89</v>
      </c>
      <c r="AV756" s="13" t="s">
        <v>87</v>
      </c>
      <c r="AW756" s="13" t="s">
        <v>42</v>
      </c>
      <c r="AX756" s="13" t="s">
        <v>79</v>
      </c>
      <c r="AY756" s="270" t="s">
        <v>162</v>
      </c>
    </row>
    <row r="757" s="12" customFormat="1">
      <c r="B757" s="246"/>
      <c r="C757" s="247"/>
      <c r="D757" s="248" t="s">
        <v>171</v>
      </c>
      <c r="E757" s="249" t="s">
        <v>36</v>
      </c>
      <c r="F757" s="250" t="s">
        <v>2100</v>
      </c>
      <c r="G757" s="247"/>
      <c r="H757" s="251">
        <v>10.5</v>
      </c>
      <c r="I757" s="252"/>
      <c r="J757" s="247"/>
      <c r="K757" s="247"/>
      <c r="L757" s="253"/>
      <c r="M757" s="254"/>
      <c r="N757" s="255"/>
      <c r="O757" s="255"/>
      <c r="P757" s="255"/>
      <c r="Q757" s="255"/>
      <c r="R757" s="255"/>
      <c r="S757" s="255"/>
      <c r="T757" s="256"/>
      <c r="AT757" s="257" t="s">
        <v>171</v>
      </c>
      <c r="AU757" s="257" t="s">
        <v>89</v>
      </c>
      <c r="AV757" s="12" t="s">
        <v>89</v>
      </c>
      <c r="AW757" s="12" t="s">
        <v>42</v>
      </c>
      <c r="AX757" s="12" t="s">
        <v>87</v>
      </c>
      <c r="AY757" s="257" t="s">
        <v>162</v>
      </c>
    </row>
    <row r="758" s="1" customFormat="1" ht="16.5" customHeight="1">
      <c r="B758" s="48"/>
      <c r="C758" s="235" t="s">
        <v>1187</v>
      </c>
      <c r="D758" s="235" t="s">
        <v>165</v>
      </c>
      <c r="E758" s="236" t="s">
        <v>2101</v>
      </c>
      <c r="F758" s="237" t="s">
        <v>2102</v>
      </c>
      <c r="G758" s="238" t="s">
        <v>247</v>
      </c>
      <c r="H758" s="239">
        <v>4</v>
      </c>
      <c r="I758" s="240"/>
      <c r="J758" s="239">
        <f>ROUND(I758*H758,1)</f>
        <v>0</v>
      </c>
      <c r="K758" s="237" t="s">
        <v>239</v>
      </c>
      <c r="L758" s="74"/>
      <c r="M758" s="241" t="s">
        <v>36</v>
      </c>
      <c r="N758" s="242" t="s">
        <v>50</v>
      </c>
      <c r="O758" s="49"/>
      <c r="P758" s="243">
        <f>O758*H758</f>
        <v>0</v>
      </c>
      <c r="Q758" s="243">
        <v>0.0012099999999999999</v>
      </c>
      <c r="R758" s="243">
        <f>Q758*H758</f>
        <v>0.0048399999999999997</v>
      </c>
      <c r="S758" s="243">
        <v>0</v>
      </c>
      <c r="T758" s="244">
        <f>S758*H758</f>
        <v>0</v>
      </c>
      <c r="AR758" s="25" t="s">
        <v>264</v>
      </c>
      <c r="AT758" s="25" t="s">
        <v>165</v>
      </c>
      <c r="AU758" s="25" t="s">
        <v>89</v>
      </c>
      <c r="AY758" s="25" t="s">
        <v>162</v>
      </c>
      <c r="BE758" s="245">
        <f>IF(N758="základní",J758,0)</f>
        <v>0</v>
      </c>
      <c r="BF758" s="245">
        <f>IF(N758="snížená",J758,0)</f>
        <v>0</v>
      </c>
      <c r="BG758" s="245">
        <f>IF(N758="zákl. přenesená",J758,0)</f>
        <v>0</v>
      </c>
      <c r="BH758" s="245">
        <f>IF(N758="sníž. přenesená",J758,0)</f>
        <v>0</v>
      </c>
      <c r="BI758" s="245">
        <f>IF(N758="nulová",J758,0)</f>
        <v>0</v>
      </c>
      <c r="BJ758" s="25" t="s">
        <v>87</v>
      </c>
      <c r="BK758" s="245">
        <f>ROUND(I758*H758,1)</f>
        <v>0</v>
      </c>
      <c r="BL758" s="25" t="s">
        <v>264</v>
      </c>
      <c r="BM758" s="25" t="s">
        <v>2103</v>
      </c>
    </row>
    <row r="759" s="13" customFormat="1">
      <c r="B759" s="261"/>
      <c r="C759" s="262"/>
      <c r="D759" s="248" t="s">
        <v>171</v>
      </c>
      <c r="E759" s="263" t="s">
        <v>36</v>
      </c>
      <c r="F759" s="264" t="s">
        <v>1620</v>
      </c>
      <c r="G759" s="262"/>
      <c r="H759" s="263" t="s">
        <v>36</v>
      </c>
      <c r="I759" s="265"/>
      <c r="J759" s="262"/>
      <c r="K759" s="262"/>
      <c r="L759" s="266"/>
      <c r="M759" s="267"/>
      <c r="N759" s="268"/>
      <c r="O759" s="268"/>
      <c r="P759" s="268"/>
      <c r="Q759" s="268"/>
      <c r="R759" s="268"/>
      <c r="S759" s="268"/>
      <c r="T759" s="269"/>
      <c r="AT759" s="270" t="s">
        <v>171</v>
      </c>
      <c r="AU759" s="270" t="s">
        <v>89</v>
      </c>
      <c r="AV759" s="13" t="s">
        <v>87</v>
      </c>
      <c r="AW759" s="13" t="s">
        <v>42</v>
      </c>
      <c r="AX759" s="13" t="s">
        <v>79</v>
      </c>
      <c r="AY759" s="270" t="s">
        <v>162</v>
      </c>
    </row>
    <row r="760" s="12" customFormat="1">
      <c r="B760" s="246"/>
      <c r="C760" s="247"/>
      <c r="D760" s="248" t="s">
        <v>171</v>
      </c>
      <c r="E760" s="249" t="s">
        <v>36</v>
      </c>
      <c r="F760" s="250" t="s">
        <v>179</v>
      </c>
      <c r="G760" s="247"/>
      <c r="H760" s="251">
        <v>4</v>
      </c>
      <c r="I760" s="252"/>
      <c r="J760" s="247"/>
      <c r="K760" s="247"/>
      <c r="L760" s="253"/>
      <c r="M760" s="254"/>
      <c r="N760" s="255"/>
      <c r="O760" s="255"/>
      <c r="P760" s="255"/>
      <c r="Q760" s="255"/>
      <c r="R760" s="255"/>
      <c r="S760" s="255"/>
      <c r="T760" s="256"/>
      <c r="AT760" s="257" t="s">
        <v>171</v>
      </c>
      <c r="AU760" s="257" t="s">
        <v>89</v>
      </c>
      <c r="AV760" s="12" t="s">
        <v>89</v>
      </c>
      <c r="AW760" s="12" t="s">
        <v>42</v>
      </c>
      <c r="AX760" s="12" t="s">
        <v>87</v>
      </c>
      <c r="AY760" s="257" t="s">
        <v>162</v>
      </c>
    </row>
    <row r="761" s="1" customFormat="1" ht="16.5" customHeight="1">
      <c r="B761" s="48"/>
      <c r="C761" s="235" t="s">
        <v>1191</v>
      </c>
      <c r="D761" s="235" t="s">
        <v>165</v>
      </c>
      <c r="E761" s="236" t="s">
        <v>2104</v>
      </c>
      <c r="F761" s="237" t="s">
        <v>2105</v>
      </c>
      <c r="G761" s="238" t="s">
        <v>247</v>
      </c>
      <c r="H761" s="239">
        <v>3</v>
      </c>
      <c r="I761" s="240"/>
      <c r="J761" s="239">
        <f>ROUND(I761*H761,1)</f>
        <v>0</v>
      </c>
      <c r="K761" s="237" t="s">
        <v>239</v>
      </c>
      <c r="L761" s="74"/>
      <c r="M761" s="241" t="s">
        <v>36</v>
      </c>
      <c r="N761" s="242" t="s">
        <v>50</v>
      </c>
      <c r="O761" s="49"/>
      <c r="P761" s="243">
        <f>O761*H761</f>
        <v>0</v>
      </c>
      <c r="Q761" s="243">
        <v>0.00035</v>
      </c>
      <c r="R761" s="243">
        <f>Q761*H761</f>
        <v>0.0010499999999999999</v>
      </c>
      <c r="S761" s="243">
        <v>0</v>
      </c>
      <c r="T761" s="244">
        <f>S761*H761</f>
        <v>0</v>
      </c>
      <c r="AR761" s="25" t="s">
        <v>264</v>
      </c>
      <c r="AT761" s="25" t="s">
        <v>165</v>
      </c>
      <c r="AU761" s="25" t="s">
        <v>89</v>
      </c>
      <c r="AY761" s="25" t="s">
        <v>162</v>
      </c>
      <c r="BE761" s="245">
        <f>IF(N761="základní",J761,0)</f>
        <v>0</v>
      </c>
      <c r="BF761" s="245">
        <f>IF(N761="snížená",J761,0)</f>
        <v>0</v>
      </c>
      <c r="BG761" s="245">
        <f>IF(N761="zákl. přenesená",J761,0)</f>
        <v>0</v>
      </c>
      <c r="BH761" s="245">
        <f>IF(N761="sníž. přenesená",J761,0)</f>
        <v>0</v>
      </c>
      <c r="BI761" s="245">
        <f>IF(N761="nulová",J761,0)</f>
        <v>0</v>
      </c>
      <c r="BJ761" s="25" t="s">
        <v>87</v>
      </c>
      <c r="BK761" s="245">
        <f>ROUND(I761*H761,1)</f>
        <v>0</v>
      </c>
      <c r="BL761" s="25" t="s">
        <v>264</v>
      </c>
      <c r="BM761" s="25" t="s">
        <v>2106</v>
      </c>
    </row>
    <row r="762" s="13" customFormat="1">
      <c r="B762" s="261"/>
      <c r="C762" s="262"/>
      <c r="D762" s="248" t="s">
        <v>171</v>
      </c>
      <c r="E762" s="263" t="s">
        <v>36</v>
      </c>
      <c r="F762" s="264" t="s">
        <v>1620</v>
      </c>
      <c r="G762" s="262"/>
      <c r="H762" s="263" t="s">
        <v>36</v>
      </c>
      <c r="I762" s="265"/>
      <c r="J762" s="262"/>
      <c r="K762" s="262"/>
      <c r="L762" s="266"/>
      <c r="M762" s="267"/>
      <c r="N762" s="268"/>
      <c r="O762" s="268"/>
      <c r="P762" s="268"/>
      <c r="Q762" s="268"/>
      <c r="R762" s="268"/>
      <c r="S762" s="268"/>
      <c r="T762" s="269"/>
      <c r="AT762" s="270" t="s">
        <v>171</v>
      </c>
      <c r="AU762" s="270" t="s">
        <v>89</v>
      </c>
      <c r="AV762" s="13" t="s">
        <v>87</v>
      </c>
      <c r="AW762" s="13" t="s">
        <v>42</v>
      </c>
      <c r="AX762" s="13" t="s">
        <v>79</v>
      </c>
      <c r="AY762" s="270" t="s">
        <v>162</v>
      </c>
    </row>
    <row r="763" s="12" customFormat="1">
      <c r="B763" s="246"/>
      <c r="C763" s="247"/>
      <c r="D763" s="248" t="s">
        <v>171</v>
      </c>
      <c r="E763" s="249" t="s">
        <v>36</v>
      </c>
      <c r="F763" s="250" t="s">
        <v>161</v>
      </c>
      <c r="G763" s="247"/>
      <c r="H763" s="251">
        <v>3</v>
      </c>
      <c r="I763" s="252"/>
      <c r="J763" s="247"/>
      <c r="K763" s="247"/>
      <c r="L763" s="253"/>
      <c r="M763" s="254"/>
      <c r="N763" s="255"/>
      <c r="O763" s="255"/>
      <c r="P763" s="255"/>
      <c r="Q763" s="255"/>
      <c r="R763" s="255"/>
      <c r="S763" s="255"/>
      <c r="T763" s="256"/>
      <c r="AT763" s="257" t="s">
        <v>171</v>
      </c>
      <c r="AU763" s="257" t="s">
        <v>89</v>
      </c>
      <c r="AV763" s="12" t="s">
        <v>89</v>
      </c>
      <c r="AW763" s="12" t="s">
        <v>42</v>
      </c>
      <c r="AX763" s="12" t="s">
        <v>87</v>
      </c>
      <c r="AY763" s="257" t="s">
        <v>162</v>
      </c>
    </row>
    <row r="764" s="1" customFormat="1" ht="16.5" customHeight="1">
      <c r="B764" s="48"/>
      <c r="C764" s="235" t="s">
        <v>1196</v>
      </c>
      <c r="D764" s="235" t="s">
        <v>165</v>
      </c>
      <c r="E764" s="236" t="s">
        <v>2107</v>
      </c>
      <c r="F764" s="237" t="s">
        <v>2108</v>
      </c>
      <c r="G764" s="238" t="s">
        <v>247</v>
      </c>
      <c r="H764" s="239">
        <v>17.5</v>
      </c>
      <c r="I764" s="240"/>
      <c r="J764" s="239">
        <f>ROUND(I764*H764,1)</f>
        <v>0</v>
      </c>
      <c r="K764" s="237" t="s">
        <v>239</v>
      </c>
      <c r="L764" s="74"/>
      <c r="M764" s="241" t="s">
        <v>36</v>
      </c>
      <c r="N764" s="242" t="s">
        <v>50</v>
      </c>
      <c r="O764" s="49"/>
      <c r="P764" s="243">
        <f>O764*H764</f>
        <v>0</v>
      </c>
      <c r="Q764" s="243">
        <v>0</v>
      </c>
      <c r="R764" s="243">
        <f>Q764*H764</f>
        <v>0</v>
      </c>
      <c r="S764" s="243">
        <v>0</v>
      </c>
      <c r="T764" s="244">
        <f>S764*H764</f>
        <v>0</v>
      </c>
      <c r="AR764" s="25" t="s">
        <v>264</v>
      </c>
      <c r="AT764" s="25" t="s">
        <v>165</v>
      </c>
      <c r="AU764" s="25" t="s">
        <v>89</v>
      </c>
      <c r="AY764" s="25" t="s">
        <v>162</v>
      </c>
      <c r="BE764" s="245">
        <f>IF(N764="základní",J764,0)</f>
        <v>0</v>
      </c>
      <c r="BF764" s="245">
        <f>IF(N764="snížená",J764,0)</f>
        <v>0</v>
      </c>
      <c r="BG764" s="245">
        <f>IF(N764="zákl. přenesená",J764,0)</f>
        <v>0</v>
      </c>
      <c r="BH764" s="245">
        <f>IF(N764="sníž. přenesená",J764,0)</f>
        <v>0</v>
      </c>
      <c r="BI764" s="245">
        <f>IF(N764="nulová",J764,0)</f>
        <v>0</v>
      </c>
      <c r="BJ764" s="25" t="s">
        <v>87</v>
      </c>
      <c r="BK764" s="245">
        <f>ROUND(I764*H764,1)</f>
        <v>0</v>
      </c>
      <c r="BL764" s="25" t="s">
        <v>264</v>
      </c>
      <c r="BM764" s="25" t="s">
        <v>2109</v>
      </c>
    </row>
    <row r="765" s="13" customFormat="1">
      <c r="B765" s="261"/>
      <c r="C765" s="262"/>
      <c r="D765" s="248" t="s">
        <v>171</v>
      </c>
      <c r="E765" s="263" t="s">
        <v>36</v>
      </c>
      <c r="F765" s="264" t="s">
        <v>1620</v>
      </c>
      <c r="G765" s="262"/>
      <c r="H765" s="263" t="s">
        <v>36</v>
      </c>
      <c r="I765" s="265"/>
      <c r="J765" s="262"/>
      <c r="K765" s="262"/>
      <c r="L765" s="266"/>
      <c r="M765" s="267"/>
      <c r="N765" s="268"/>
      <c r="O765" s="268"/>
      <c r="P765" s="268"/>
      <c r="Q765" s="268"/>
      <c r="R765" s="268"/>
      <c r="S765" s="268"/>
      <c r="T765" s="269"/>
      <c r="AT765" s="270" t="s">
        <v>171</v>
      </c>
      <c r="AU765" s="270" t="s">
        <v>89</v>
      </c>
      <c r="AV765" s="13" t="s">
        <v>87</v>
      </c>
      <c r="AW765" s="13" t="s">
        <v>42</v>
      </c>
      <c r="AX765" s="13" t="s">
        <v>79</v>
      </c>
      <c r="AY765" s="270" t="s">
        <v>162</v>
      </c>
    </row>
    <row r="766" s="12" customFormat="1">
      <c r="B766" s="246"/>
      <c r="C766" s="247"/>
      <c r="D766" s="248" t="s">
        <v>171</v>
      </c>
      <c r="E766" s="249" t="s">
        <v>36</v>
      </c>
      <c r="F766" s="250" t="s">
        <v>2110</v>
      </c>
      <c r="G766" s="247"/>
      <c r="H766" s="251">
        <v>17.5</v>
      </c>
      <c r="I766" s="252"/>
      <c r="J766" s="247"/>
      <c r="K766" s="247"/>
      <c r="L766" s="253"/>
      <c r="M766" s="254"/>
      <c r="N766" s="255"/>
      <c r="O766" s="255"/>
      <c r="P766" s="255"/>
      <c r="Q766" s="255"/>
      <c r="R766" s="255"/>
      <c r="S766" s="255"/>
      <c r="T766" s="256"/>
      <c r="AT766" s="257" t="s">
        <v>171</v>
      </c>
      <c r="AU766" s="257" t="s">
        <v>89</v>
      </c>
      <c r="AV766" s="12" t="s">
        <v>89</v>
      </c>
      <c r="AW766" s="12" t="s">
        <v>42</v>
      </c>
      <c r="AX766" s="12" t="s">
        <v>87</v>
      </c>
      <c r="AY766" s="257" t="s">
        <v>162</v>
      </c>
    </row>
    <row r="767" s="1" customFormat="1" ht="25.5" customHeight="1">
      <c r="B767" s="48"/>
      <c r="C767" s="235" t="s">
        <v>1202</v>
      </c>
      <c r="D767" s="235" t="s">
        <v>165</v>
      </c>
      <c r="E767" s="236" t="s">
        <v>2111</v>
      </c>
      <c r="F767" s="237" t="s">
        <v>2112</v>
      </c>
      <c r="G767" s="238" t="s">
        <v>558</v>
      </c>
      <c r="H767" s="240"/>
      <c r="I767" s="240"/>
      <c r="J767" s="239">
        <f>ROUND(I767*H767,1)</f>
        <v>0</v>
      </c>
      <c r="K767" s="237" t="s">
        <v>239</v>
      </c>
      <c r="L767" s="74"/>
      <c r="M767" s="241" t="s">
        <v>36</v>
      </c>
      <c r="N767" s="242" t="s">
        <v>50</v>
      </c>
      <c r="O767" s="49"/>
      <c r="P767" s="243">
        <f>O767*H767</f>
        <v>0</v>
      </c>
      <c r="Q767" s="243">
        <v>0</v>
      </c>
      <c r="R767" s="243">
        <f>Q767*H767</f>
        <v>0</v>
      </c>
      <c r="S767" s="243">
        <v>0</v>
      </c>
      <c r="T767" s="244">
        <f>S767*H767</f>
        <v>0</v>
      </c>
      <c r="AR767" s="25" t="s">
        <v>264</v>
      </c>
      <c r="AT767" s="25" t="s">
        <v>165</v>
      </c>
      <c r="AU767" s="25" t="s">
        <v>89</v>
      </c>
      <c r="AY767" s="25" t="s">
        <v>162</v>
      </c>
      <c r="BE767" s="245">
        <f>IF(N767="základní",J767,0)</f>
        <v>0</v>
      </c>
      <c r="BF767" s="245">
        <f>IF(N767="snížená",J767,0)</f>
        <v>0</v>
      </c>
      <c r="BG767" s="245">
        <f>IF(N767="zákl. přenesená",J767,0)</f>
        <v>0</v>
      </c>
      <c r="BH767" s="245">
        <f>IF(N767="sníž. přenesená",J767,0)</f>
        <v>0</v>
      </c>
      <c r="BI767" s="245">
        <f>IF(N767="nulová",J767,0)</f>
        <v>0</v>
      </c>
      <c r="BJ767" s="25" t="s">
        <v>87</v>
      </c>
      <c r="BK767" s="245">
        <f>ROUND(I767*H767,1)</f>
        <v>0</v>
      </c>
      <c r="BL767" s="25" t="s">
        <v>264</v>
      </c>
      <c r="BM767" s="25" t="s">
        <v>2113</v>
      </c>
    </row>
    <row r="768" s="11" customFormat="1" ht="29.88" customHeight="1">
      <c r="B768" s="219"/>
      <c r="C768" s="220"/>
      <c r="D768" s="221" t="s">
        <v>78</v>
      </c>
      <c r="E768" s="233" t="s">
        <v>2114</v>
      </c>
      <c r="F768" s="233" t="s">
        <v>2115</v>
      </c>
      <c r="G768" s="220"/>
      <c r="H768" s="220"/>
      <c r="I768" s="223"/>
      <c r="J768" s="234">
        <f>BK768</f>
        <v>0</v>
      </c>
      <c r="K768" s="220"/>
      <c r="L768" s="225"/>
      <c r="M768" s="226"/>
      <c r="N768" s="227"/>
      <c r="O768" s="227"/>
      <c r="P768" s="228">
        <f>SUM(P769:P808)</f>
        <v>0</v>
      </c>
      <c r="Q768" s="227"/>
      <c r="R768" s="228">
        <f>SUM(R769:R808)</f>
        <v>0.01213</v>
      </c>
      <c r="S768" s="227"/>
      <c r="T768" s="229">
        <f>SUM(T769:T808)</f>
        <v>0</v>
      </c>
      <c r="AR768" s="230" t="s">
        <v>89</v>
      </c>
      <c r="AT768" s="231" t="s">
        <v>78</v>
      </c>
      <c r="AU768" s="231" t="s">
        <v>87</v>
      </c>
      <c r="AY768" s="230" t="s">
        <v>162</v>
      </c>
      <c r="BK768" s="232">
        <f>SUM(BK769:BK808)</f>
        <v>0</v>
      </c>
    </row>
    <row r="769" s="1" customFormat="1" ht="25.5" customHeight="1">
      <c r="B769" s="48"/>
      <c r="C769" s="235" t="s">
        <v>1206</v>
      </c>
      <c r="D769" s="235" t="s">
        <v>165</v>
      </c>
      <c r="E769" s="236" t="s">
        <v>2116</v>
      </c>
      <c r="F769" s="237" t="s">
        <v>2117</v>
      </c>
      <c r="G769" s="238" t="s">
        <v>247</v>
      </c>
      <c r="H769" s="239">
        <v>3.5</v>
      </c>
      <c r="I769" s="240"/>
      <c r="J769" s="239">
        <f>ROUND(I769*H769,1)</f>
        <v>0</v>
      </c>
      <c r="K769" s="237" t="s">
        <v>239</v>
      </c>
      <c r="L769" s="74"/>
      <c r="M769" s="241" t="s">
        <v>36</v>
      </c>
      <c r="N769" s="242" t="s">
        <v>50</v>
      </c>
      <c r="O769" s="49"/>
      <c r="P769" s="243">
        <f>O769*H769</f>
        <v>0</v>
      </c>
      <c r="Q769" s="243">
        <v>0.00077999999999999999</v>
      </c>
      <c r="R769" s="243">
        <f>Q769*H769</f>
        <v>0.0027299999999999998</v>
      </c>
      <c r="S769" s="243">
        <v>0</v>
      </c>
      <c r="T769" s="244">
        <f>S769*H769</f>
        <v>0</v>
      </c>
      <c r="AR769" s="25" t="s">
        <v>264</v>
      </c>
      <c r="AT769" s="25" t="s">
        <v>165</v>
      </c>
      <c r="AU769" s="25" t="s">
        <v>89</v>
      </c>
      <c r="AY769" s="25" t="s">
        <v>162</v>
      </c>
      <c r="BE769" s="245">
        <f>IF(N769="základní",J769,0)</f>
        <v>0</v>
      </c>
      <c r="BF769" s="245">
        <f>IF(N769="snížená",J769,0)</f>
        <v>0</v>
      </c>
      <c r="BG769" s="245">
        <f>IF(N769="zákl. přenesená",J769,0)</f>
        <v>0</v>
      </c>
      <c r="BH769" s="245">
        <f>IF(N769="sníž. přenesená",J769,0)</f>
        <v>0</v>
      </c>
      <c r="BI769" s="245">
        <f>IF(N769="nulová",J769,0)</f>
        <v>0</v>
      </c>
      <c r="BJ769" s="25" t="s">
        <v>87</v>
      </c>
      <c r="BK769" s="245">
        <f>ROUND(I769*H769,1)</f>
        <v>0</v>
      </c>
      <c r="BL769" s="25" t="s">
        <v>264</v>
      </c>
      <c r="BM769" s="25" t="s">
        <v>2118</v>
      </c>
    </row>
    <row r="770" s="13" customFormat="1">
      <c r="B770" s="261"/>
      <c r="C770" s="262"/>
      <c r="D770" s="248" t="s">
        <v>171</v>
      </c>
      <c r="E770" s="263" t="s">
        <v>36</v>
      </c>
      <c r="F770" s="264" t="s">
        <v>1620</v>
      </c>
      <c r="G770" s="262"/>
      <c r="H770" s="263" t="s">
        <v>36</v>
      </c>
      <c r="I770" s="265"/>
      <c r="J770" s="262"/>
      <c r="K770" s="262"/>
      <c r="L770" s="266"/>
      <c r="M770" s="267"/>
      <c r="N770" s="268"/>
      <c r="O770" s="268"/>
      <c r="P770" s="268"/>
      <c r="Q770" s="268"/>
      <c r="R770" s="268"/>
      <c r="S770" s="268"/>
      <c r="T770" s="269"/>
      <c r="AT770" s="270" t="s">
        <v>171</v>
      </c>
      <c r="AU770" s="270" t="s">
        <v>89</v>
      </c>
      <c r="AV770" s="13" t="s">
        <v>87</v>
      </c>
      <c r="AW770" s="13" t="s">
        <v>42</v>
      </c>
      <c r="AX770" s="13" t="s">
        <v>79</v>
      </c>
      <c r="AY770" s="270" t="s">
        <v>162</v>
      </c>
    </row>
    <row r="771" s="12" customFormat="1">
      <c r="B771" s="246"/>
      <c r="C771" s="247"/>
      <c r="D771" s="248" t="s">
        <v>171</v>
      </c>
      <c r="E771" s="249" t="s">
        <v>36</v>
      </c>
      <c r="F771" s="250" t="s">
        <v>2119</v>
      </c>
      <c r="G771" s="247"/>
      <c r="H771" s="251">
        <v>3.5</v>
      </c>
      <c r="I771" s="252"/>
      <c r="J771" s="247"/>
      <c r="K771" s="247"/>
      <c r="L771" s="253"/>
      <c r="M771" s="254"/>
      <c r="N771" s="255"/>
      <c r="O771" s="255"/>
      <c r="P771" s="255"/>
      <c r="Q771" s="255"/>
      <c r="R771" s="255"/>
      <c r="S771" s="255"/>
      <c r="T771" s="256"/>
      <c r="AT771" s="257" t="s">
        <v>171</v>
      </c>
      <c r="AU771" s="257" t="s">
        <v>89</v>
      </c>
      <c r="AV771" s="12" t="s">
        <v>89</v>
      </c>
      <c r="AW771" s="12" t="s">
        <v>42</v>
      </c>
      <c r="AX771" s="12" t="s">
        <v>87</v>
      </c>
      <c r="AY771" s="257" t="s">
        <v>162</v>
      </c>
    </row>
    <row r="772" s="1" customFormat="1" ht="25.5" customHeight="1">
      <c r="B772" s="48"/>
      <c r="C772" s="235" t="s">
        <v>1210</v>
      </c>
      <c r="D772" s="235" t="s">
        <v>165</v>
      </c>
      <c r="E772" s="236" t="s">
        <v>2120</v>
      </c>
      <c r="F772" s="237" t="s">
        <v>2121</v>
      </c>
      <c r="G772" s="238" t="s">
        <v>247</v>
      </c>
      <c r="H772" s="239">
        <v>3.5</v>
      </c>
      <c r="I772" s="240"/>
      <c r="J772" s="239">
        <f>ROUND(I772*H772,1)</f>
        <v>0</v>
      </c>
      <c r="K772" s="237" t="s">
        <v>239</v>
      </c>
      <c r="L772" s="74"/>
      <c r="M772" s="241" t="s">
        <v>36</v>
      </c>
      <c r="N772" s="242" t="s">
        <v>50</v>
      </c>
      <c r="O772" s="49"/>
      <c r="P772" s="243">
        <f>O772*H772</f>
        <v>0</v>
      </c>
      <c r="Q772" s="243">
        <v>0.00096000000000000002</v>
      </c>
      <c r="R772" s="243">
        <f>Q772*H772</f>
        <v>0.0033600000000000001</v>
      </c>
      <c r="S772" s="243">
        <v>0</v>
      </c>
      <c r="T772" s="244">
        <f>S772*H772</f>
        <v>0</v>
      </c>
      <c r="AR772" s="25" t="s">
        <v>264</v>
      </c>
      <c r="AT772" s="25" t="s">
        <v>165</v>
      </c>
      <c r="AU772" s="25" t="s">
        <v>89</v>
      </c>
      <c r="AY772" s="25" t="s">
        <v>162</v>
      </c>
      <c r="BE772" s="245">
        <f>IF(N772="základní",J772,0)</f>
        <v>0</v>
      </c>
      <c r="BF772" s="245">
        <f>IF(N772="snížená",J772,0)</f>
        <v>0</v>
      </c>
      <c r="BG772" s="245">
        <f>IF(N772="zákl. přenesená",J772,0)</f>
        <v>0</v>
      </c>
      <c r="BH772" s="245">
        <f>IF(N772="sníž. přenesená",J772,0)</f>
        <v>0</v>
      </c>
      <c r="BI772" s="245">
        <f>IF(N772="nulová",J772,0)</f>
        <v>0</v>
      </c>
      <c r="BJ772" s="25" t="s">
        <v>87</v>
      </c>
      <c r="BK772" s="245">
        <f>ROUND(I772*H772,1)</f>
        <v>0</v>
      </c>
      <c r="BL772" s="25" t="s">
        <v>264</v>
      </c>
      <c r="BM772" s="25" t="s">
        <v>2122</v>
      </c>
    </row>
    <row r="773" s="13" customFormat="1">
      <c r="B773" s="261"/>
      <c r="C773" s="262"/>
      <c r="D773" s="248" t="s">
        <v>171</v>
      </c>
      <c r="E773" s="263" t="s">
        <v>36</v>
      </c>
      <c r="F773" s="264" t="s">
        <v>1620</v>
      </c>
      <c r="G773" s="262"/>
      <c r="H773" s="263" t="s">
        <v>36</v>
      </c>
      <c r="I773" s="265"/>
      <c r="J773" s="262"/>
      <c r="K773" s="262"/>
      <c r="L773" s="266"/>
      <c r="M773" s="267"/>
      <c r="N773" s="268"/>
      <c r="O773" s="268"/>
      <c r="P773" s="268"/>
      <c r="Q773" s="268"/>
      <c r="R773" s="268"/>
      <c r="S773" s="268"/>
      <c r="T773" s="269"/>
      <c r="AT773" s="270" t="s">
        <v>171</v>
      </c>
      <c r="AU773" s="270" t="s">
        <v>89</v>
      </c>
      <c r="AV773" s="13" t="s">
        <v>87</v>
      </c>
      <c r="AW773" s="13" t="s">
        <v>42</v>
      </c>
      <c r="AX773" s="13" t="s">
        <v>79</v>
      </c>
      <c r="AY773" s="270" t="s">
        <v>162</v>
      </c>
    </row>
    <row r="774" s="12" customFormat="1">
      <c r="B774" s="246"/>
      <c r="C774" s="247"/>
      <c r="D774" s="248" t="s">
        <v>171</v>
      </c>
      <c r="E774" s="249" t="s">
        <v>36</v>
      </c>
      <c r="F774" s="250" t="s">
        <v>2119</v>
      </c>
      <c r="G774" s="247"/>
      <c r="H774" s="251">
        <v>3.5</v>
      </c>
      <c r="I774" s="252"/>
      <c r="J774" s="247"/>
      <c r="K774" s="247"/>
      <c r="L774" s="253"/>
      <c r="M774" s="254"/>
      <c r="N774" s="255"/>
      <c r="O774" s="255"/>
      <c r="P774" s="255"/>
      <c r="Q774" s="255"/>
      <c r="R774" s="255"/>
      <c r="S774" s="255"/>
      <c r="T774" s="256"/>
      <c r="AT774" s="257" t="s">
        <v>171</v>
      </c>
      <c r="AU774" s="257" t="s">
        <v>89</v>
      </c>
      <c r="AV774" s="12" t="s">
        <v>89</v>
      </c>
      <c r="AW774" s="12" t="s">
        <v>42</v>
      </c>
      <c r="AX774" s="12" t="s">
        <v>87</v>
      </c>
      <c r="AY774" s="257" t="s">
        <v>162</v>
      </c>
    </row>
    <row r="775" s="1" customFormat="1" ht="25.5" customHeight="1">
      <c r="B775" s="48"/>
      <c r="C775" s="235" t="s">
        <v>1216</v>
      </c>
      <c r="D775" s="235" t="s">
        <v>165</v>
      </c>
      <c r="E775" s="236" t="s">
        <v>2123</v>
      </c>
      <c r="F775" s="237" t="s">
        <v>2124</v>
      </c>
      <c r="G775" s="238" t="s">
        <v>174</v>
      </c>
      <c r="H775" s="239">
        <v>2</v>
      </c>
      <c r="I775" s="240"/>
      <c r="J775" s="239">
        <f>ROUND(I775*H775,1)</f>
        <v>0</v>
      </c>
      <c r="K775" s="237" t="s">
        <v>239</v>
      </c>
      <c r="L775" s="74"/>
      <c r="M775" s="241" t="s">
        <v>36</v>
      </c>
      <c r="N775" s="242" t="s">
        <v>50</v>
      </c>
      <c r="O775" s="49"/>
      <c r="P775" s="243">
        <f>O775*H775</f>
        <v>0</v>
      </c>
      <c r="Q775" s="243">
        <v>0.00032000000000000003</v>
      </c>
      <c r="R775" s="243">
        <f>Q775*H775</f>
        <v>0.00064000000000000005</v>
      </c>
      <c r="S775" s="243">
        <v>0</v>
      </c>
      <c r="T775" s="244">
        <f>S775*H775</f>
        <v>0</v>
      </c>
      <c r="AR775" s="25" t="s">
        <v>264</v>
      </c>
      <c r="AT775" s="25" t="s">
        <v>165</v>
      </c>
      <c r="AU775" s="25" t="s">
        <v>89</v>
      </c>
      <c r="AY775" s="25" t="s">
        <v>162</v>
      </c>
      <c r="BE775" s="245">
        <f>IF(N775="základní",J775,0)</f>
        <v>0</v>
      </c>
      <c r="BF775" s="245">
        <f>IF(N775="snížená",J775,0)</f>
        <v>0</v>
      </c>
      <c r="BG775" s="245">
        <f>IF(N775="zákl. přenesená",J775,0)</f>
        <v>0</v>
      </c>
      <c r="BH775" s="245">
        <f>IF(N775="sníž. přenesená",J775,0)</f>
        <v>0</v>
      </c>
      <c r="BI775" s="245">
        <f>IF(N775="nulová",J775,0)</f>
        <v>0</v>
      </c>
      <c r="BJ775" s="25" t="s">
        <v>87</v>
      </c>
      <c r="BK775" s="245">
        <f>ROUND(I775*H775,1)</f>
        <v>0</v>
      </c>
      <c r="BL775" s="25" t="s">
        <v>264</v>
      </c>
      <c r="BM775" s="25" t="s">
        <v>2125</v>
      </c>
    </row>
    <row r="776" s="13" customFormat="1">
      <c r="B776" s="261"/>
      <c r="C776" s="262"/>
      <c r="D776" s="248" t="s">
        <v>171</v>
      </c>
      <c r="E776" s="263" t="s">
        <v>36</v>
      </c>
      <c r="F776" s="264" t="s">
        <v>1620</v>
      </c>
      <c r="G776" s="262"/>
      <c r="H776" s="263" t="s">
        <v>36</v>
      </c>
      <c r="I776" s="265"/>
      <c r="J776" s="262"/>
      <c r="K776" s="262"/>
      <c r="L776" s="266"/>
      <c r="M776" s="267"/>
      <c r="N776" s="268"/>
      <c r="O776" s="268"/>
      <c r="P776" s="268"/>
      <c r="Q776" s="268"/>
      <c r="R776" s="268"/>
      <c r="S776" s="268"/>
      <c r="T776" s="269"/>
      <c r="AT776" s="270" t="s">
        <v>171</v>
      </c>
      <c r="AU776" s="270" t="s">
        <v>89</v>
      </c>
      <c r="AV776" s="13" t="s">
        <v>87</v>
      </c>
      <c r="AW776" s="13" t="s">
        <v>42</v>
      </c>
      <c r="AX776" s="13" t="s">
        <v>79</v>
      </c>
      <c r="AY776" s="270" t="s">
        <v>162</v>
      </c>
    </row>
    <row r="777" s="12" customFormat="1">
      <c r="B777" s="246"/>
      <c r="C777" s="247"/>
      <c r="D777" s="248" t="s">
        <v>171</v>
      </c>
      <c r="E777" s="249" t="s">
        <v>36</v>
      </c>
      <c r="F777" s="250" t="s">
        <v>89</v>
      </c>
      <c r="G777" s="247"/>
      <c r="H777" s="251">
        <v>2</v>
      </c>
      <c r="I777" s="252"/>
      <c r="J777" s="247"/>
      <c r="K777" s="247"/>
      <c r="L777" s="253"/>
      <c r="M777" s="254"/>
      <c r="N777" s="255"/>
      <c r="O777" s="255"/>
      <c r="P777" s="255"/>
      <c r="Q777" s="255"/>
      <c r="R777" s="255"/>
      <c r="S777" s="255"/>
      <c r="T777" s="256"/>
      <c r="AT777" s="257" t="s">
        <v>171</v>
      </c>
      <c r="AU777" s="257" t="s">
        <v>89</v>
      </c>
      <c r="AV777" s="12" t="s">
        <v>89</v>
      </c>
      <c r="AW777" s="12" t="s">
        <v>42</v>
      </c>
      <c r="AX777" s="12" t="s">
        <v>87</v>
      </c>
      <c r="AY777" s="257" t="s">
        <v>162</v>
      </c>
    </row>
    <row r="778" s="1" customFormat="1" ht="25.5" customHeight="1">
      <c r="B778" s="48"/>
      <c r="C778" s="235" t="s">
        <v>2126</v>
      </c>
      <c r="D778" s="235" t="s">
        <v>165</v>
      </c>
      <c r="E778" s="236" t="s">
        <v>2127</v>
      </c>
      <c r="F778" s="237" t="s">
        <v>2128</v>
      </c>
      <c r="G778" s="238" t="s">
        <v>263</v>
      </c>
      <c r="H778" s="239">
        <v>1</v>
      </c>
      <c r="I778" s="240"/>
      <c r="J778" s="239">
        <f>ROUND(I778*H778,1)</f>
        <v>0</v>
      </c>
      <c r="K778" s="237" t="s">
        <v>239</v>
      </c>
      <c r="L778" s="74"/>
      <c r="M778" s="241" t="s">
        <v>36</v>
      </c>
      <c r="N778" s="242" t="s">
        <v>50</v>
      </c>
      <c r="O778" s="49"/>
      <c r="P778" s="243">
        <f>O778*H778</f>
        <v>0</v>
      </c>
      <c r="Q778" s="243">
        <v>0</v>
      </c>
      <c r="R778" s="243">
        <f>Q778*H778</f>
        <v>0</v>
      </c>
      <c r="S778" s="243">
        <v>0</v>
      </c>
      <c r="T778" s="244">
        <f>S778*H778</f>
        <v>0</v>
      </c>
      <c r="AR778" s="25" t="s">
        <v>264</v>
      </c>
      <c r="AT778" s="25" t="s">
        <v>165</v>
      </c>
      <c r="AU778" s="25" t="s">
        <v>89</v>
      </c>
      <c r="AY778" s="25" t="s">
        <v>162</v>
      </c>
      <c r="BE778" s="245">
        <f>IF(N778="základní",J778,0)</f>
        <v>0</v>
      </c>
      <c r="BF778" s="245">
        <f>IF(N778="snížená",J778,0)</f>
        <v>0</v>
      </c>
      <c r="BG778" s="245">
        <f>IF(N778="zákl. přenesená",J778,0)</f>
        <v>0</v>
      </c>
      <c r="BH778" s="245">
        <f>IF(N778="sníž. přenesená",J778,0)</f>
        <v>0</v>
      </c>
      <c r="BI778" s="245">
        <f>IF(N778="nulová",J778,0)</f>
        <v>0</v>
      </c>
      <c r="BJ778" s="25" t="s">
        <v>87</v>
      </c>
      <c r="BK778" s="245">
        <f>ROUND(I778*H778,1)</f>
        <v>0</v>
      </c>
      <c r="BL778" s="25" t="s">
        <v>264</v>
      </c>
      <c r="BM778" s="25" t="s">
        <v>2129</v>
      </c>
    </row>
    <row r="779" s="13" customFormat="1">
      <c r="B779" s="261"/>
      <c r="C779" s="262"/>
      <c r="D779" s="248" t="s">
        <v>171</v>
      </c>
      <c r="E779" s="263" t="s">
        <v>36</v>
      </c>
      <c r="F779" s="264" t="s">
        <v>1620</v>
      </c>
      <c r="G779" s="262"/>
      <c r="H779" s="263" t="s">
        <v>36</v>
      </c>
      <c r="I779" s="265"/>
      <c r="J779" s="262"/>
      <c r="K779" s="262"/>
      <c r="L779" s="266"/>
      <c r="M779" s="267"/>
      <c r="N779" s="268"/>
      <c r="O779" s="268"/>
      <c r="P779" s="268"/>
      <c r="Q779" s="268"/>
      <c r="R779" s="268"/>
      <c r="S779" s="268"/>
      <c r="T779" s="269"/>
      <c r="AT779" s="270" t="s">
        <v>171</v>
      </c>
      <c r="AU779" s="270" t="s">
        <v>89</v>
      </c>
      <c r="AV779" s="13" t="s">
        <v>87</v>
      </c>
      <c r="AW779" s="13" t="s">
        <v>42</v>
      </c>
      <c r="AX779" s="13" t="s">
        <v>79</v>
      </c>
      <c r="AY779" s="270" t="s">
        <v>162</v>
      </c>
    </row>
    <row r="780" s="12" customFormat="1">
      <c r="B780" s="246"/>
      <c r="C780" s="247"/>
      <c r="D780" s="248" t="s">
        <v>171</v>
      </c>
      <c r="E780" s="249" t="s">
        <v>36</v>
      </c>
      <c r="F780" s="250" t="s">
        <v>87</v>
      </c>
      <c r="G780" s="247"/>
      <c r="H780" s="251">
        <v>1</v>
      </c>
      <c r="I780" s="252"/>
      <c r="J780" s="247"/>
      <c r="K780" s="247"/>
      <c r="L780" s="253"/>
      <c r="M780" s="254"/>
      <c r="N780" s="255"/>
      <c r="O780" s="255"/>
      <c r="P780" s="255"/>
      <c r="Q780" s="255"/>
      <c r="R780" s="255"/>
      <c r="S780" s="255"/>
      <c r="T780" s="256"/>
      <c r="AT780" s="257" t="s">
        <v>171</v>
      </c>
      <c r="AU780" s="257" t="s">
        <v>89</v>
      </c>
      <c r="AV780" s="12" t="s">
        <v>89</v>
      </c>
      <c r="AW780" s="12" t="s">
        <v>42</v>
      </c>
      <c r="AX780" s="12" t="s">
        <v>87</v>
      </c>
      <c r="AY780" s="257" t="s">
        <v>162</v>
      </c>
    </row>
    <row r="781" s="1" customFormat="1" ht="25.5" customHeight="1">
      <c r="B781" s="48"/>
      <c r="C781" s="235" t="s">
        <v>2130</v>
      </c>
      <c r="D781" s="235" t="s">
        <v>165</v>
      </c>
      <c r="E781" s="236" t="s">
        <v>2131</v>
      </c>
      <c r="F781" s="237" t="s">
        <v>2132</v>
      </c>
      <c r="G781" s="238" t="s">
        <v>263</v>
      </c>
      <c r="H781" s="239">
        <v>1</v>
      </c>
      <c r="I781" s="240"/>
      <c r="J781" s="239">
        <f>ROUND(I781*H781,1)</f>
        <v>0</v>
      </c>
      <c r="K781" s="237" t="s">
        <v>239</v>
      </c>
      <c r="L781" s="74"/>
      <c r="M781" s="241" t="s">
        <v>36</v>
      </c>
      <c r="N781" s="242" t="s">
        <v>50</v>
      </c>
      <c r="O781" s="49"/>
      <c r="P781" s="243">
        <f>O781*H781</f>
        <v>0</v>
      </c>
      <c r="Q781" s="243">
        <v>0</v>
      </c>
      <c r="R781" s="243">
        <f>Q781*H781</f>
        <v>0</v>
      </c>
      <c r="S781" s="243">
        <v>0</v>
      </c>
      <c r="T781" s="244">
        <f>S781*H781</f>
        <v>0</v>
      </c>
      <c r="AR781" s="25" t="s">
        <v>264</v>
      </c>
      <c r="AT781" s="25" t="s">
        <v>165</v>
      </c>
      <c r="AU781" s="25" t="s">
        <v>89</v>
      </c>
      <c r="AY781" s="25" t="s">
        <v>162</v>
      </c>
      <c r="BE781" s="245">
        <f>IF(N781="základní",J781,0)</f>
        <v>0</v>
      </c>
      <c r="BF781" s="245">
        <f>IF(N781="snížená",J781,0)</f>
        <v>0</v>
      </c>
      <c r="BG781" s="245">
        <f>IF(N781="zákl. přenesená",J781,0)</f>
        <v>0</v>
      </c>
      <c r="BH781" s="245">
        <f>IF(N781="sníž. přenesená",J781,0)</f>
        <v>0</v>
      </c>
      <c r="BI781" s="245">
        <f>IF(N781="nulová",J781,0)</f>
        <v>0</v>
      </c>
      <c r="BJ781" s="25" t="s">
        <v>87</v>
      </c>
      <c r="BK781" s="245">
        <f>ROUND(I781*H781,1)</f>
        <v>0</v>
      </c>
      <c r="BL781" s="25" t="s">
        <v>264</v>
      </c>
      <c r="BM781" s="25" t="s">
        <v>2133</v>
      </c>
    </row>
    <row r="782" s="13" customFormat="1">
      <c r="B782" s="261"/>
      <c r="C782" s="262"/>
      <c r="D782" s="248" t="s">
        <v>171</v>
      </c>
      <c r="E782" s="263" t="s">
        <v>36</v>
      </c>
      <c r="F782" s="264" t="s">
        <v>1620</v>
      </c>
      <c r="G782" s="262"/>
      <c r="H782" s="263" t="s">
        <v>36</v>
      </c>
      <c r="I782" s="265"/>
      <c r="J782" s="262"/>
      <c r="K782" s="262"/>
      <c r="L782" s="266"/>
      <c r="M782" s="267"/>
      <c r="N782" s="268"/>
      <c r="O782" s="268"/>
      <c r="P782" s="268"/>
      <c r="Q782" s="268"/>
      <c r="R782" s="268"/>
      <c r="S782" s="268"/>
      <c r="T782" s="269"/>
      <c r="AT782" s="270" t="s">
        <v>171</v>
      </c>
      <c r="AU782" s="270" t="s">
        <v>89</v>
      </c>
      <c r="AV782" s="13" t="s">
        <v>87</v>
      </c>
      <c r="AW782" s="13" t="s">
        <v>42</v>
      </c>
      <c r="AX782" s="13" t="s">
        <v>79</v>
      </c>
      <c r="AY782" s="270" t="s">
        <v>162</v>
      </c>
    </row>
    <row r="783" s="12" customFormat="1">
      <c r="B783" s="246"/>
      <c r="C783" s="247"/>
      <c r="D783" s="248" t="s">
        <v>171</v>
      </c>
      <c r="E783" s="249" t="s">
        <v>36</v>
      </c>
      <c r="F783" s="250" t="s">
        <v>87</v>
      </c>
      <c r="G783" s="247"/>
      <c r="H783" s="251">
        <v>1</v>
      </c>
      <c r="I783" s="252"/>
      <c r="J783" s="247"/>
      <c r="K783" s="247"/>
      <c r="L783" s="253"/>
      <c r="M783" s="254"/>
      <c r="N783" s="255"/>
      <c r="O783" s="255"/>
      <c r="P783" s="255"/>
      <c r="Q783" s="255"/>
      <c r="R783" s="255"/>
      <c r="S783" s="255"/>
      <c r="T783" s="256"/>
      <c r="AT783" s="257" t="s">
        <v>171</v>
      </c>
      <c r="AU783" s="257" t="s">
        <v>89</v>
      </c>
      <c r="AV783" s="12" t="s">
        <v>89</v>
      </c>
      <c r="AW783" s="12" t="s">
        <v>42</v>
      </c>
      <c r="AX783" s="12" t="s">
        <v>87</v>
      </c>
      <c r="AY783" s="257" t="s">
        <v>162</v>
      </c>
    </row>
    <row r="784" s="1" customFormat="1" ht="38.25" customHeight="1">
      <c r="B784" s="48"/>
      <c r="C784" s="235" t="s">
        <v>2134</v>
      </c>
      <c r="D784" s="235" t="s">
        <v>165</v>
      </c>
      <c r="E784" s="236" t="s">
        <v>2135</v>
      </c>
      <c r="F784" s="237" t="s">
        <v>2136</v>
      </c>
      <c r="G784" s="238" t="s">
        <v>247</v>
      </c>
      <c r="H784" s="239">
        <v>3.5</v>
      </c>
      <c r="I784" s="240"/>
      <c r="J784" s="239">
        <f>ROUND(I784*H784,1)</f>
        <v>0</v>
      </c>
      <c r="K784" s="237" t="s">
        <v>239</v>
      </c>
      <c r="L784" s="74"/>
      <c r="M784" s="241" t="s">
        <v>36</v>
      </c>
      <c r="N784" s="242" t="s">
        <v>50</v>
      </c>
      <c r="O784" s="49"/>
      <c r="P784" s="243">
        <f>O784*H784</f>
        <v>0</v>
      </c>
      <c r="Q784" s="243">
        <v>6.9999999999999994E-05</v>
      </c>
      <c r="R784" s="243">
        <f>Q784*H784</f>
        <v>0.00024499999999999999</v>
      </c>
      <c r="S784" s="243">
        <v>0</v>
      </c>
      <c r="T784" s="244">
        <f>S784*H784</f>
        <v>0</v>
      </c>
      <c r="AR784" s="25" t="s">
        <v>264</v>
      </c>
      <c r="AT784" s="25" t="s">
        <v>165</v>
      </c>
      <c r="AU784" s="25" t="s">
        <v>89</v>
      </c>
      <c r="AY784" s="25" t="s">
        <v>162</v>
      </c>
      <c r="BE784" s="245">
        <f>IF(N784="základní",J784,0)</f>
        <v>0</v>
      </c>
      <c r="BF784" s="245">
        <f>IF(N784="snížená",J784,0)</f>
        <v>0</v>
      </c>
      <c r="BG784" s="245">
        <f>IF(N784="zákl. přenesená",J784,0)</f>
        <v>0</v>
      </c>
      <c r="BH784" s="245">
        <f>IF(N784="sníž. přenesená",J784,0)</f>
        <v>0</v>
      </c>
      <c r="BI784" s="245">
        <f>IF(N784="nulová",J784,0)</f>
        <v>0</v>
      </c>
      <c r="BJ784" s="25" t="s">
        <v>87</v>
      </c>
      <c r="BK784" s="245">
        <f>ROUND(I784*H784,1)</f>
        <v>0</v>
      </c>
      <c r="BL784" s="25" t="s">
        <v>264</v>
      </c>
      <c r="BM784" s="25" t="s">
        <v>2137</v>
      </c>
    </row>
    <row r="785" s="13" customFormat="1">
      <c r="B785" s="261"/>
      <c r="C785" s="262"/>
      <c r="D785" s="248" t="s">
        <v>171</v>
      </c>
      <c r="E785" s="263" t="s">
        <v>36</v>
      </c>
      <c r="F785" s="264" t="s">
        <v>1620</v>
      </c>
      <c r="G785" s="262"/>
      <c r="H785" s="263" t="s">
        <v>36</v>
      </c>
      <c r="I785" s="265"/>
      <c r="J785" s="262"/>
      <c r="K785" s="262"/>
      <c r="L785" s="266"/>
      <c r="M785" s="267"/>
      <c r="N785" s="268"/>
      <c r="O785" s="268"/>
      <c r="P785" s="268"/>
      <c r="Q785" s="268"/>
      <c r="R785" s="268"/>
      <c r="S785" s="268"/>
      <c r="T785" s="269"/>
      <c r="AT785" s="270" t="s">
        <v>171</v>
      </c>
      <c r="AU785" s="270" t="s">
        <v>89</v>
      </c>
      <c r="AV785" s="13" t="s">
        <v>87</v>
      </c>
      <c r="AW785" s="13" t="s">
        <v>42</v>
      </c>
      <c r="AX785" s="13" t="s">
        <v>79</v>
      </c>
      <c r="AY785" s="270" t="s">
        <v>162</v>
      </c>
    </row>
    <row r="786" s="12" customFormat="1">
      <c r="B786" s="246"/>
      <c r="C786" s="247"/>
      <c r="D786" s="248" t="s">
        <v>171</v>
      </c>
      <c r="E786" s="249" t="s">
        <v>36</v>
      </c>
      <c r="F786" s="250" t="s">
        <v>2119</v>
      </c>
      <c r="G786" s="247"/>
      <c r="H786" s="251">
        <v>3.5</v>
      </c>
      <c r="I786" s="252"/>
      <c r="J786" s="247"/>
      <c r="K786" s="247"/>
      <c r="L786" s="253"/>
      <c r="M786" s="254"/>
      <c r="N786" s="255"/>
      <c r="O786" s="255"/>
      <c r="P786" s="255"/>
      <c r="Q786" s="255"/>
      <c r="R786" s="255"/>
      <c r="S786" s="255"/>
      <c r="T786" s="256"/>
      <c r="AT786" s="257" t="s">
        <v>171</v>
      </c>
      <c r="AU786" s="257" t="s">
        <v>89</v>
      </c>
      <c r="AV786" s="12" t="s">
        <v>89</v>
      </c>
      <c r="AW786" s="12" t="s">
        <v>42</v>
      </c>
      <c r="AX786" s="12" t="s">
        <v>87</v>
      </c>
      <c r="AY786" s="257" t="s">
        <v>162</v>
      </c>
    </row>
    <row r="787" s="1" customFormat="1" ht="38.25" customHeight="1">
      <c r="B787" s="48"/>
      <c r="C787" s="235" t="s">
        <v>2138</v>
      </c>
      <c r="D787" s="235" t="s">
        <v>165</v>
      </c>
      <c r="E787" s="236" t="s">
        <v>2139</v>
      </c>
      <c r="F787" s="237" t="s">
        <v>2140</v>
      </c>
      <c r="G787" s="238" t="s">
        <v>247</v>
      </c>
      <c r="H787" s="239">
        <v>3.5</v>
      </c>
      <c r="I787" s="240"/>
      <c r="J787" s="239">
        <f>ROUND(I787*H787,1)</f>
        <v>0</v>
      </c>
      <c r="K787" s="237" t="s">
        <v>239</v>
      </c>
      <c r="L787" s="74"/>
      <c r="M787" s="241" t="s">
        <v>36</v>
      </c>
      <c r="N787" s="242" t="s">
        <v>50</v>
      </c>
      <c r="O787" s="49"/>
      <c r="P787" s="243">
        <f>O787*H787</f>
        <v>0</v>
      </c>
      <c r="Q787" s="243">
        <v>9.0000000000000006E-05</v>
      </c>
      <c r="R787" s="243">
        <f>Q787*H787</f>
        <v>0.00031500000000000001</v>
      </c>
      <c r="S787" s="243">
        <v>0</v>
      </c>
      <c r="T787" s="244">
        <f>S787*H787</f>
        <v>0</v>
      </c>
      <c r="AR787" s="25" t="s">
        <v>264</v>
      </c>
      <c r="AT787" s="25" t="s">
        <v>165</v>
      </c>
      <c r="AU787" s="25" t="s">
        <v>89</v>
      </c>
      <c r="AY787" s="25" t="s">
        <v>162</v>
      </c>
      <c r="BE787" s="245">
        <f>IF(N787="základní",J787,0)</f>
        <v>0</v>
      </c>
      <c r="BF787" s="245">
        <f>IF(N787="snížená",J787,0)</f>
        <v>0</v>
      </c>
      <c r="BG787" s="245">
        <f>IF(N787="zákl. přenesená",J787,0)</f>
        <v>0</v>
      </c>
      <c r="BH787" s="245">
        <f>IF(N787="sníž. přenesená",J787,0)</f>
        <v>0</v>
      </c>
      <c r="BI787" s="245">
        <f>IF(N787="nulová",J787,0)</f>
        <v>0</v>
      </c>
      <c r="BJ787" s="25" t="s">
        <v>87</v>
      </c>
      <c r="BK787" s="245">
        <f>ROUND(I787*H787,1)</f>
        <v>0</v>
      </c>
      <c r="BL787" s="25" t="s">
        <v>264</v>
      </c>
      <c r="BM787" s="25" t="s">
        <v>2141</v>
      </c>
    </row>
    <row r="788" s="13" customFormat="1">
      <c r="B788" s="261"/>
      <c r="C788" s="262"/>
      <c r="D788" s="248" t="s">
        <v>171</v>
      </c>
      <c r="E788" s="263" t="s">
        <v>36</v>
      </c>
      <c r="F788" s="264" t="s">
        <v>1620</v>
      </c>
      <c r="G788" s="262"/>
      <c r="H788" s="263" t="s">
        <v>36</v>
      </c>
      <c r="I788" s="265"/>
      <c r="J788" s="262"/>
      <c r="K788" s="262"/>
      <c r="L788" s="266"/>
      <c r="M788" s="267"/>
      <c r="N788" s="268"/>
      <c r="O788" s="268"/>
      <c r="P788" s="268"/>
      <c r="Q788" s="268"/>
      <c r="R788" s="268"/>
      <c r="S788" s="268"/>
      <c r="T788" s="269"/>
      <c r="AT788" s="270" t="s">
        <v>171</v>
      </c>
      <c r="AU788" s="270" t="s">
        <v>89</v>
      </c>
      <c r="AV788" s="13" t="s">
        <v>87</v>
      </c>
      <c r="AW788" s="13" t="s">
        <v>42</v>
      </c>
      <c r="AX788" s="13" t="s">
        <v>79</v>
      </c>
      <c r="AY788" s="270" t="s">
        <v>162</v>
      </c>
    </row>
    <row r="789" s="12" customFormat="1">
      <c r="B789" s="246"/>
      <c r="C789" s="247"/>
      <c r="D789" s="248" t="s">
        <v>171</v>
      </c>
      <c r="E789" s="249" t="s">
        <v>36</v>
      </c>
      <c r="F789" s="250" t="s">
        <v>2119</v>
      </c>
      <c r="G789" s="247"/>
      <c r="H789" s="251">
        <v>3.5</v>
      </c>
      <c r="I789" s="252"/>
      <c r="J789" s="247"/>
      <c r="K789" s="247"/>
      <c r="L789" s="253"/>
      <c r="M789" s="254"/>
      <c r="N789" s="255"/>
      <c r="O789" s="255"/>
      <c r="P789" s="255"/>
      <c r="Q789" s="255"/>
      <c r="R789" s="255"/>
      <c r="S789" s="255"/>
      <c r="T789" s="256"/>
      <c r="AT789" s="257" t="s">
        <v>171</v>
      </c>
      <c r="AU789" s="257" t="s">
        <v>89</v>
      </c>
      <c r="AV789" s="12" t="s">
        <v>89</v>
      </c>
      <c r="AW789" s="12" t="s">
        <v>42</v>
      </c>
      <c r="AX789" s="12" t="s">
        <v>87</v>
      </c>
      <c r="AY789" s="257" t="s">
        <v>162</v>
      </c>
    </row>
    <row r="790" s="1" customFormat="1" ht="16.5" customHeight="1">
      <c r="B790" s="48"/>
      <c r="C790" s="235" t="s">
        <v>2142</v>
      </c>
      <c r="D790" s="235" t="s">
        <v>165</v>
      </c>
      <c r="E790" s="236" t="s">
        <v>2143</v>
      </c>
      <c r="F790" s="237" t="s">
        <v>2144</v>
      </c>
      <c r="G790" s="238" t="s">
        <v>174</v>
      </c>
      <c r="H790" s="239">
        <v>2</v>
      </c>
      <c r="I790" s="240"/>
      <c r="J790" s="239">
        <f>ROUND(I790*H790,1)</f>
        <v>0</v>
      </c>
      <c r="K790" s="237" t="s">
        <v>239</v>
      </c>
      <c r="L790" s="74"/>
      <c r="M790" s="241" t="s">
        <v>36</v>
      </c>
      <c r="N790" s="242" t="s">
        <v>50</v>
      </c>
      <c r="O790" s="49"/>
      <c r="P790" s="243">
        <f>O790*H790</f>
        <v>0</v>
      </c>
      <c r="Q790" s="243">
        <v>0.00017000000000000001</v>
      </c>
      <c r="R790" s="243">
        <f>Q790*H790</f>
        <v>0.00034000000000000002</v>
      </c>
      <c r="S790" s="243">
        <v>0</v>
      </c>
      <c r="T790" s="244">
        <f>S790*H790</f>
        <v>0</v>
      </c>
      <c r="AR790" s="25" t="s">
        <v>264</v>
      </c>
      <c r="AT790" s="25" t="s">
        <v>165</v>
      </c>
      <c r="AU790" s="25" t="s">
        <v>89</v>
      </c>
      <c r="AY790" s="25" t="s">
        <v>162</v>
      </c>
      <c r="BE790" s="245">
        <f>IF(N790="základní",J790,0)</f>
        <v>0</v>
      </c>
      <c r="BF790" s="245">
        <f>IF(N790="snížená",J790,0)</f>
        <v>0</v>
      </c>
      <c r="BG790" s="245">
        <f>IF(N790="zákl. přenesená",J790,0)</f>
        <v>0</v>
      </c>
      <c r="BH790" s="245">
        <f>IF(N790="sníž. přenesená",J790,0)</f>
        <v>0</v>
      </c>
      <c r="BI790" s="245">
        <f>IF(N790="nulová",J790,0)</f>
        <v>0</v>
      </c>
      <c r="BJ790" s="25" t="s">
        <v>87</v>
      </c>
      <c r="BK790" s="245">
        <f>ROUND(I790*H790,1)</f>
        <v>0</v>
      </c>
      <c r="BL790" s="25" t="s">
        <v>264</v>
      </c>
      <c r="BM790" s="25" t="s">
        <v>2145</v>
      </c>
    </row>
    <row r="791" s="13" customFormat="1">
      <c r="B791" s="261"/>
      <c r="C791" s="262"/>
      <c r="D791" s="248" t="s">
        <v>171</v>
      </c>
      <c r="E791" s="263" t="s">
        <v>36</v>
      </c>
      <c r="F791" s="264" t="s">
        <v>1620</v>
      </c>
      <c r="G791" s="262"/>
      <c r="H791" s="263" t="s">
        <v>36</v>
      </c>
      <c r="I791" s="265"/>
      <c r="J791" s="262"/>
      <c r="K791" s="262"/>
      <c r="L791" s="266"/>
      <c r="M791" s="267"/>
      <c r="N791" s="268"/>
      <c r="O791" s="268"/>
      <c r="P791" s="268"/>
      <c r="Q791" s="268"/>
      <c r="R791" s="268"/>
      <c r="S791" s="268"/>
      <c r="T791" s="269"/>
      <c r="AT791" s="270" t="s">
        <v>171</v>
      </c>
      <c r="AU791" s="270" t="s">
        <v>89</v>
      </c>
      <c r="AV791" s="13" t="s">
        <v>87</v>
      </c>
      <c r="AW791" s="13" t="s">
        <v>42</v>
      </c>
      <c r="AX791" s="13" t="s">
        <v>79</v>
      </c>
      <c r="AY791" s="270" t="s">
        <v>162</v>
      </c>
    </row>
    <row r="792" s="12" customFormat="1">
      <c r="B792" s="246"/>
      <c r="C792" s="247"/>
      <c r="D792" s="248" t="s">
        <v>171</v>
      </c>
      <c r="E792" s="249" t="s">
        <v>36</v>
      </c>
      <c r="F792" s="250" t="s">
        <v>89</v>
      </c>
      <c r="G792" s="247"/>
      <c r="H792" s="251">
        <v>2</v>
      </c>
      <c r="I792" s="252"/>
      <c r="J792" s="247"/>
      <c r="K792" s="247"/>
      <c r="L792" s="253"/>
      <c r="M792" s="254"/>
      <c r="N792" s="255"/>
      <c r="O792" s="255"/>
      <c r="P792" s="255"/>
      <c r="Q792" s="255"/>
      <c r="R792" s="255"/>
      <c r="S792" s="255"/>
      <c r="T792" s="256"/>
      <c r="AT792" s="257" t="s">
        <v>171</v>
      </c>
      <c r="AU792" s="257" t="s">
        <v>89</v>
      </c>
      <c r="AV792" s="12" t="s">
        <v>89</v>
      </c>
      <c r="AW792" s="12" t="s">
        <v>42</v>
      </c>
      <c r="AX792" s="12" t="s">
        <v>87</v>
      </c>
      <c r="AY792" s="257" t="s">
        <v>162</v>
      </c>
    </row>
    <row r="793" s="1" customFormat="1" ht="16.5" customHeight="1">
      <c r="B793" s="48"/>
      <c r="C793" s="235" t="s">
        <v>2146</v>
      </c>
      <c r="D793" s="235" t="s">
        <v>165</v>
      </c>
      <c r="E793" s="236" t="s">
        <v>2147</v>
      </c>
      <c r="F793" s="237" t="s">
        <v>2148</v>
      </c>
      <c r="G793" s="238" t="s">
        <v>174</v>
      </c>
      <c r="H793" s="239">
        <v>3</v>
      </c>
      <c r="I793" s="240"/>
      <c r="J793" s="239">
        <f>ROUND(I793*H793,1)</f>
        <v>0</v>
      </c>
      <c r="K793" s="237" t="s">
        <v>239</v>
      </c>
      <c r="L793" s="74"/>
      <c r="M793" s="241" t="s">
        <v>36</v>
      </c>
      <c r="N793" s="242" t="s">
        <v>50</v>
      </c>
      <c r="O793" s="49"/>
      <c r="P793" s="243">
        <f>O793*H793</f>
        <v>0</v>
      </c>
      <c r="Q793" s="243">
        <v>0.00023000000000000001</v>
      </c>
      <c r="R793" s="243">
        <f>Q793*H793</f>
        <v>0.00069000000000000008</v>
      </c>
      <c r="S793" s="243">
        <v>0</v>
      </c>
      <c r="T793" s="244">
        <f>S793*H793</f>
        <v>0</v>
      </c>
      <c r="AR793" s="25" t="s">
        <v>264</v>
      </c>
      <c r="AT793" s="25" t="s">
        <v>165</v>
      </c>
      <c r="AU793" s="25" t="s">
        <v>89</v>
      </c>
      <c r="AY793" s="25" t="s">
        <v>162</v>
      </c>
      <c r="BE793" s="245">
        <f>IF(N793="základní",J793,0)</f>
        <v>0</v>
      </c>
      <c r="BF793" s="245">
        <f>IF(N793="snížená",J793,0)</f>
        <v>0</v>
      </c>
      <c r="BG793" s="245">
        <f>IF(N793="zákl. přenesená",J793,0)</f>
        <v>0</v>
      </c>
      <c r="BH793" s="245">
        <f>IF(N793="sníž. přenesená",J793,0)</f>
        <v>0</v>
      </c>
      <c r="BI793" s="245">
        <f>IF(N793="nulová",J793,0)</f>
        <v>0</v>
      </c>
      <c r="BJ793" s="25" t="s">
        <v>87</v>
      </c>
      <c r="BK793" s="245">
        <f>ROUND(I793*H793,1)</f>
        <v>0</v>
      </c>
      <c r="BL793" s="25" t="s">
        <v>264</v>
      </c>
      <c r="BM793" s="25" t="s">
        <v>2149</v>
      </c>
    </row>
    <row r="794" s="13" customFormat="1">
      <c r="B794" s="261"/>
      <c r="C794" s="262"/>
      <c r="D794" s="248" t="s">
        <v>171</v>
      </c>
      <c r="E794" s="263" t="s">
        <v>36</v>
      </c>
      <c r="F794" s="264" t="s">
        <v>1620</v>
      </c>
      <c r="G794" s="262"/>
      <c r="H794" s="263" t="s">
        <v>36</v>
      </c>
      <c r="I794" s="265"/>
      <c r="J794" s="262"/>
      <c r="K794" s="262"/>
      <c r="L794" s="266"/>
      <c r="M794" s="267"/>
      <c r="N794" s="268"/>
      <c r="O794" s="268"/>
      <c r="P794" s="268"/>
      <c r="Q794" s="268"/>
      <c r="R794" s="268"/>
      <c r="S794" s="268"/>
      <c r="T794" s="269"/>
      <c r="AT794" s="270" t="s">
        <v>171</v>
      </c>
      <c r="AU794" s="270" t="s">
        <v>89</v>
      </c>
      <c r="AV794" s="13" t="s">
        <v>87</v>
      </c>
      <c r="AW794" s="13" t="s">
        <v>42</v>
      </c>
      <c r="AX794" s="13" t="s">
        <v>79</v>
      </c>
      <c r="AY794" s="270" t="s">
        <v>162</v>
      </c>
    </row>
    <row r="795" s="12" customFormat="1">
      <c r="B795" s="246"/>
      <c r="C795" s="247"/>
      <c r="D795" s="248" t="s">
        <v>171</v>
      </c>
      <c r="E795" s="249" t="s">
        <v>36</v>
      </c>
      <c r="F795" s="250" t="s">
        <v>161</v>
      </c>
      <c r="G795" s="247"/>
      <c r="H795" s="251">
        <v>3</v>
      </c>
      <c r="I795" s="252"/>
      <c r="J795" s="247"/>
      <c r="K795" s="247"/>
      <c r="L795" s="253"/>
      <c r="M795" s="254"/>
      <c r="N795" s="255"/>
      <c r="O795" s="255"/>
      <c r="P795" s="255"/>
      <c r="Q795" s="255"/>
      <c r="R795" s="255"/>
      <c r="S795" s="255"/>
      <c r="T795" s="256"/>
      <c r="AT795" s="257" t="s">
        <v>171</v>
      </c>
      <c r="AU795" s="257" t="s">
        <v>89</v>
      </c>
      <c r="AV795" s="12" t="s">
        <v>89</v>
      </c>
      <c r="AW795" s="12" t="s">
        <v>42</v>
      </c>
      <c r="AX795" s="12" t="s">
        <v>87</v>
      </c>
      <c r="AY795" s="257" t="s">
        <v>162</v>
      </c>
    </row>
    <row r="796" s="1" customFormat="1" ht="16.5" customHeight="1">
      <c r="B796" s="48"/>
      <c r="C796" s="235" t="s">
        <v>2150</v>
      </c>
      <c r="D796" s="235" t="s">
        <v>165</v>
      </c>
      <c r="E796" s="236" t="s">
        <v>2151</v>
      </c>
      <c r="F796" s="237" t="s">
        <v>2152</v>
      </c>
      <c r="G796" s="238" t="s">
        <v>174</v>
      </c>
      <c r="H796" s="239">
        <v>2</v>
      </c>
      <c r="I796" s="240"/>
      <c r="J796" s="239">
        <f>ROUND(I796*H796,1)</f>
        <v>0</v>
      </c>
      <c r="K796" s="237" t="s">
        <v>239</v>
      </c>
      <c r="L796" s="74"/>
      <c r="M796" s="241" t="s">
        <v>36</v>
      </c>
      <c r="N796" s="242" t="s">
        <v>50</v>
      </c>
      <c r="O796" s="49"/>
      <c r="P796" s="243">
        <f>O796*H796</f>
        <v>0</v>
      </c>
      <c r="Q796" s="243">
        <v>0.00035</v>
      </c>
      <c r="R796" s="243">
        <f>Q796*H796</f>
        <v>0.00069999999999999999</v>
      </c>
      <c r="S796" s="243">
        <v>0</v>
      </c>
      <c r="T796" s="244">
        <f>S796*H796</f>
        <v>0</v>
      </c>
      <c r="AR796" s="25" t="s">
        <v>264</v>
      </c>
      <c r="AT796" s="25" t="s">
        <v>165</v>
      </c>
      <c r="AU796" s="25" t="s">
        <v>89</v>
      </c>
      <c r="AY796" s="25" t="s">
        <v>162</v>
      </c>
      <c r="BE796" s="245">
        <f>IF(N796="základní",J796,0)</f>
        <v>0</v>
      </c>
      <c r="BF796" s="245">
        <f>IF(N796="snížená",J796,0)</f>
        <v>0</v>
      </c>
      <c r="BG796" s="245">
        <f>IF(N796="zákl. přenesená",J796,0)</f>
        <v>0</v>
      </c>
      <c r="BH796" s="245">
        <f>IF(N796="sníž. přenesená",J796,0)</f>
        <v>0</v>
      </c>
      <c r="BI796" s="245">
        <f>IF(N796="nulová",J796,0)</f>
        <v>0</v>
      </c>
      <c r="BJ796" s="25" t="s">
        <v>87</v>
      </c>
      <c r="BK796" s="245">
        <f>ROUND(I796*H796,1)</f>
        <v>0</v>
      </c>
      <c r="BL796" s="25" t="s">
        <v>264</v>
      </c>
      <c r="BM796" s="25" t="s">
        <v>2153</v>
      </c>
    </row>
    <row r="797" s="13" customFormat="1">
      <c r="B797" s="261"/>
      <c r="C797" s="262"/>
      <c r="D797" s="248" t="s">
        <v>171</v>
      </c>
      <c r="E797" s="263" t="s">
        <v>36</v>
      </c>
      <c r="F797" s="264" t="s">
        <v>1620</v>
      </c>
      <c r="G797" s="262"/>
      <c r="H797" s="263" t="s">
        <v>36</v>
      </c>
      <c r="I797" s="265"/>
      <c r="J797" s="262"/>
      <c r="K797" s="262"/>
      <c r="L797" s="266"/>
      <c r="M797" s="267"/>
      <c r="N797" s="268"/>
      <c r="O797" s="268"/>
      <c r="P797" s="268"/>
      <c r="Q797" s="268"/>
      <c r="R797" s="268"/>
      <c r="S797" s="268"/>
      <c r="T797" s="269"/>
      <c r="AT797" s="270" t="s">
        <v>171</v>
      </c>
      <c r="AU797" s="270" t="s">
        <v>89</v>
      </c>
      <c r="AV797" s="13" t="s">
        <v>87</v>
      </c>
      <c r="AW797" s="13" t="s">
        <v>42</v>
      </c>
      <c r="AX797" s="13" t="s">
        <v>79</v>
      </c>
      <c r="AY797" s="270" t="s">
        <v>162</v>
      </c>
    </row>
    <row r="798" s="12" customFormat="1">
      <c r="B798" s="246"/>
      <c r="C798" s="247"/>
      <c r="D798" s="248" t="s">
        <v>171</v>
      </c>
      <c r="E798" s="249" t="s">
        <v>36</v>
      </c>
      <c r="F798" s="250" t="s">
        <v>89</v>
      </c>
      <c r="G798" s="247"/>
      <c r="H798" s="251">
        <v>2</v>
      </c>
      <c r="I798" s="252"/>
      <c r="J798" s="247"/>
      <c r="K798" s="247"/>
      <c r="L798" s="253"/>
      <c r="M798" s="254"/>
      <c r="N798" s="255"/>
      <c r="O798" s="255"/>
      <c r="P798" s="255"/>
      <c r="Q798" s="255"/>
      <c r="R798" s="255"/>
      <c r="S798" s="255"/>
      <c r="T798" s="256"/>
      <c r="AT798" s="257" t="s">
        <v>171</v>
      </c>
      <c r="AU798" s="257" t="s">
        <v>89</v>
      </c>
      <c r="AV798" s="12" t="s">
        <v>89</v>
      </c>
      <c r="AW798" s="12" t="s">
        <v>42</v>
      </c>
      <c r="AX798" s="12" t="s">
        <v>87</v>
      </c>
      <c r="AY798" s="257" t="s">
        <v>162</v>
      </c>
    </row>
    <row r="799" s="1" customFormat="1" ht="16.5" customHeight="1">
      <c r="B799" s="48"/>
      <c r="C799" s="235" t="s">
        <v>2154</v>
      </c>
      <c r="D799" s="235" t="s">
        <v>165</v>
      </c>
      <c r="E799" s="236" t="s">
        <v>2155</v>
      </c>
      <c r="F799" s="237" t="s">
        <v>2156</v>
      </c>
      <c r="G799" s="238" t="s">
        <v>174</v>
      </c>
      <c r="H799" s="239">
        <v>3</v>
      </c>
      <c r="I799" s="240"/>
      <c r="J799" s="239">
        <f>ROUND(I799*H799,1)</f>
        <v>0</v>
      </c>
      <c r="K799" s="237" t="s">
        <v>239</v>
      </c>
      <c r="L799" s="74"/>
      <c r="M799" s="241" t="s">
        <v>36</v>
      </c>
      <c r="N799" s="242" t="s">
        <v>50</v>
      </c>
      <c r="O799" s="49"/>
      <c r="P799" s="243">
        <f>O799*H799</f>
        <v>0</v>
      </c>
      <c r="Q799" s="243">
        <v>0.00056999999999999998</v>
      </c>
      <c r="R799" s="243">
        <f>Q799*H799</f>
        <v>0.0017099999999999999</v>
      </c>
      <c r="S799" s="243">
        <v>0</v>
      </c>
      <c r="T799" s="244">
        <f>S799*H799</f>
        <v>0</v>
      </c>
      <c r="AR799" s="25" t="s">
        <v>264</v>
      </c>
      <c r="AT799" s="25" t="s">
        <v>165</v>
      </c>
      <c r="AU799" s="25" t="s">
        <v>89</v>
      </c>
      <c r="AY799" s="25" t="s">
        <v>162</v>
      </c>
      <c r="BE799" s="245">
        <f>IF(N799="základní",J799,0)</f>
        <v>0</v>
      </c>
      <c r="BF799" s="245">
        <f>IF(N799="snížená",J799,0)</f>
        <v>0</v>
      </c>
      <c r="BG799" s="245">
        <f>IF(N799="zákl. přenesená",J799,0)</f>
        <v>0</v>
      </c>
      <c r="BH799" s="245">
        <f>IF(N799="sníž. přenesená",J799,0)</f>
        <v>0</v>
      </c>
      <c r="BI799" s="245">
        <f>IF(N799="nulová",J799,0)</f>
        <v>0</v>
      </c>
      <c r="BJ799" s="25" t="s">
        <v>87</v>
      </c>
      <c r="BK799" s="245">
        <f>ROUND(I799*H799,1)</f>
        <v>0</v>
      </c>
      <c r="BL799" s="25" t="s">
        <v>264</v>
      </c>
      <c r="BM799" s="25" t="s">
        <v>2157</v>
      </c>
    </row>
    <row r="800" s="13" customFormat="1">
      <c r="B800" s="261"/>
      <c r="C800" s="262"/>
      <c r="D800" s="248" t="s">
        <v>171</v>
      </c>
      <c r="E800" s="263" t="s">
        <v>36</v>
      </c>
      <c r="F800" s="264" t="s">
        <v>1620</v>
      </c>
      <c r="G800" s="262"/>
      <c r="H800" s="263" t="s">
        <v>36</v>
      </c>
      <c r="I800" s="265"/>
      <c r="J800" s="262"/>
      <c r="K800" s="262"/>
      <c r="L800" s="266"/>
      <c r="M800" s="267"/>
      <c r="N800" s="268"/>
      <c r="O800" s="268"/>
      <c r="P800" s="268"/>
      <c r="Q800" s="268"/>
      <c r="R800" s="268"/>
      <c r="S800" s="268"/>
      <c r="T800" s="269"/>
      <c r="AT800" s="270" t="s">
        <v>171</v>
      </c>
      <c r="AU800" s="270" t="s">
        <v>89</v>
      </c>
      <c r="AV800" s="13" t="s">
        <v>87</v>
      </c>
      <c r="AW800" s="13" t="s">
        <v>42</v>
      </c>
      <c r="AX800" s="13" t="s">
        <v>79</v>
      </c>
      <c r="AY800" s="270" t="s">
        <v>162</v>
      </c>
    </row>
    <row r="801" s="12" customFormat="1">
      <c r="B801" s="246"/>
      <c r="C801" s="247"/>
      <c r="D801" s="248" t="s">
        <v>171</v>
      </c>
      <c r="E801" s="249" t="s">
        <v>36</v>
      </c>
      <c r="F801" s="250" t="s">
        <v>161</v>
      </c>
      <c r="G801" s="247"/>
      <c r="H801" s="251">
        <v>3</v>
      </c>
      <c r="I801" s="252"/>
      <c r="J801" s="247"/>
      <c r="K801" s="247"/>
      <c r="L801" s="253"/>
      <c r="M801" s="254"/>
      <c r="N801" s="255"/>
      <c r="O801" s="255"/>
      <c r="P801" s="255"/>
      <c r="Q801" s="255"/>
      <c r="R801" s="255"/>
      <c r="S801" s="255"/>
      <c r="T801" s="256"/>
      <c r="AT801" s="257" t="s">
        <v>171</v>
      </c>
      <c r="AU801" s="257" t="s">
        <v>89</v>
      </c>
      <c r="AV801" s="12" t="s">
        <v>89</v>
      </c>
      <c r="AW801" s="12" t="s">
        <v>42</v>
      </c>
      <c r="AX801" s="12" t="s">
        <v>87</v>
      </c>
      <c r="AY801" s="257" t="s">
        <v>162</v>
      </c>
    </row>
    <row r="802" s="1" customFormat="1" ht="25.5" customHeight="1">
      <c r="B802" s="48"/>
      <c r="C802" s="235" t="s">
        <v>2158</v>
      </c>
      <c r="D802" s="235" t="s">
        <v>165</v>
      </c>
      <c r="E802" s="236" t="s">
        <v>2159</v>
      </c>
      <c r="F802" s="237" t="s">
        <v>2160</v>
      </c>
      <c r="G802" s="238" t="s">
        <v>247</v>
      </c>
      <c r="H802" s="239">
        <v>7</v>
      </c>
      <c r="I802" s="240"/>
      <c r="J802" s="239">
        <f>ROUND(I802*H802,1)</f>
        <v>0</v>
      </c>
      <c r="K802" s="237" t="s">
        <v>239</v>
      </c>
      <c r="L802" s="74"/>
      <c r="M802" s="241" t="s">
        <v>36</v>
      </c>
      <c r="N802" s="242" t="s">
        <v>50</v>
      </c>
      <c r="O802" s="49"/>
      <c r="P802" s="243">
        <f>O802*H802</f>
        <v>0</v>
      </c>
      <c r="Q802" s="243">
        <v>0.00019000000000000001</v>
      </c>
      <c r="R802" s="243">
        <f>Q802*H802</f>
        <v>0.00133</v>
      </c>
      <c r="S802" s="243">
        <v>0</v>
      </c>
      <c r="T802" s="244">
        <f>S802*H802</f>
        <v>0</v>
      </c>
      <c r="AR802" s="25" t="s">
        <v>264</v>
      </c>
      <c r="AT802" s="25" t="s">
        <v>165</v>
      </c>
      <c r="AU802" s="25" t="s">
        <v>89</v>
      </c>
      <c r="AY802" s="25" t="s">
        <v>162</v>
      </c>
      <c r="BE802" s="245">
        <f>IF(N802="základní",J802,0)</f>
        <v>0</v>
      </c>
      <c r="BF802" s="245">
        <f>IF(N802="snížená",J802,0)</f>
        <v>0</v>
      </c>
      <c r="BG802" s="245">
        <f>IF(N802="zákl. přenesená",J802,0)</f>
        <v>0</v>
      </c>
      <c r="BH802" s="245">
        <f>IF(N802="sníž. přenesená",J802,0)</f>
        <v>0</v>
      </c>
      <c r="BI802" s="245">
        <f>IF(N802="nulová",J802,0)</f>
        <v>0</v>
      </c>
      <c r="BJ802" s="25" t="s">
        <v>87</v>
      </c>
      <c r="BK802" s="245">
        <f>ROUND(I802*H802,1)</f>
        <v>0</v>
      </c>
      <c r="BL802" s="25" t="s">
        <v>264</v>
      </c>
      <c r="BM802" s="25" t="s">
        <v>2161</v>
      </c>
    </row>
    <row r="803" s="13" customFormat="1">
      <c r="B803" s="261"/>
      <c r="C803" s="262"/>
      <c r="D803" s="248" t="s">
        <v>171</v>
      </c>
      <c r="E803" s="263" t="s">
        <v>36</v>
      </c>
      <c r="F803" s="264" t="s">
        <v>1620</v>
      </c>
      <c r="G803" s="262"/>
      <c r="H803" s="263" t="s">
        <v>36</v>
      </c>
      <c r="I803" s="265"/>
      <c r="J803" s="262"/>
      <c r="K803" s="262"/>
      <c r="L803" s="266"/>
      <c r="M803" s="267"/>
      <c r="N803" s="268"/>
      <c r="O803" s="268"/>
      <c r="P803" s="268"/>
      <c r="Q803" s="268"/>
      <c r="R803" s="268"/>
      <c r="S803" s="268"/>
      <c r="T803" s="269"/>
      <c r="AT803" s="270" t="s">
        <v>171</v>
      </c>
      <c r="AU803" s="270" t="s">
        <v>89</v>
      </c>
      <c r="AV803" s="13" t="s">
        <v>87</v>
      </c>
      <c r="AW803" s="13" t="s">
        <v>42</v>
      </c>
      <c r="AX803" s="13" t="s">
        <v>79</v>
      </c>
      <c r="AY803" s="270" t="s">
        <v>162</v>
      </c>
    </row>
    <row r="804" s="12" customFormat="1">
      <c r="B804" s="246"/>
      <c r="C804" s="247"/>
      <c r="D804" s="248" t="s">
        <v>171</v>
      </c>
      <c r="E804" s="249" t="s">
        <v>36</v>
      </c>
      <c r="F804" s="250" t="s">
        <v>191</v>
      </c>
      <c r="G804" s="247"/>
      <c r="H804" s="251">
        <v>7</v>
      </c>
      <c r="I804" s="252"/>
      <c r="J804" s="247"/>
      <c r="K804" s="247"/>
      <c r="L804" s="253"/>
      <c r="M804" s="254"/>
      <c r="N804" s="255"/>
      <c r="O804" s="255"/>
      <c r="P804" s="255"/>
      <c r="Q804" s="255"/>
      <c r="R804" s="255"/>
      <c r="S804" s="255"/>
      <c r="T804" s="256"/>
      <c r="AT804" s="257" t="s">
        <v>171</v>
      </c>
      <c r="AU804" s="257" t="s">
        <v>89</v>
      </c>
      <c r="AV804" s="12" t="s">
        <v>89</v>
      </c>
      <c r="AW804" s="12" t="s">
        <v>42</v>
      </c>
      <c r="AX804" s="12" t="s">
        <v>87</v>
      </c>
      <c r="AY804" s="257" t="s">
        <v>162</v>
      </c>
    </row>
    <row r="805" s="1" customFormat="1" ht="25.5" customHeight="1">
      <c r="B805" s="48"/>
      <c r="C805" s="235" t="s">
        <v>2162</v>
      </c>
      <c r="D805" s="235" t="s">
        <v>165</v>
      </c>
      <c r="E805" s="236" t="s">
        <v>2163</v>
      </c>
      <c r="F805" s="237" t="s">
        <v>2164</v>
      </c>
      <c r="G805" s="238" t="s">
        <v>247</v>
      </c>
      <c r="H805" s="239">
        <v>7</v>
      </c>
      <c r="I805" s="240"/>
      <c r="J805" s="239">
        <f>ROUND(I805*H805,1)</f>
        <v>0</v>
      </c>
      <c r="K805" s="237" t="s">
        <v>239</v>
      </c>
      <c r="L805" s="74"/>
      <c r="M805" s="241" t="s">
        <v>36</v>
      </c>
      <c r="N805" s="242" t="s">
        <v>50</v>
      </c>
      <c r="O805" s="49"/>
      <c r="P805" s="243">
        <f>O805*H805</f>
        <v>0</v>
      </c>
      <c r="Q805" s="243">
        <v>1.0000000000000001E-05</v>
      </c>
      <c r="R805" s="243">
        <f>Q805*H805</f>
        <v>7.0000000000000007E-05</v>
      </c>
      <c r="S805" s="243">
        <v>0</v>
      </c>
      <c r="T805" s="244">
        <f>S805*H805</f>
        <v>0</v>
      </c>
      <c r="AR805" s="25" t="s">
        <v>264</v>
      </c>
      <c r="AT805" s="25" t="s">
        <v>165</v>
      </c>
      <c r="AU805" s="25" t="s">
        <v>89</v>
      </c>
      <c r="AY805" s="25" t="s">
        <v>162</v>
      </c>
      <c r="BE805" s="245">
        <f>IF(N805="základní",J805,0)</f>
        <v>0</v>
      </c>
      <c r="BF805" s="245">
        <f>IF(N805="snížená",J805,0)</f>
        <v>0</v>
      </c>
      <c r="BG805" s="245">
        <f>IF(N805="zákl. přenesená",J805,0)</f>
        <v>0</v>
      </c>
      <c r="BH805" s="245">
        <f>IF(N805="sníž. přenesená",J805,0)</f>
        <v>0</v>
      </c>
      <c r="BI805" s="245">
        <f>IF(N805="nulová",J805,0)</f>
        <v>0</v>
      </c>
      <c r="BJ805" s="25" t="s">
        <v>87</v>
      </c>
      <c r="BK805" s="245">
        <f>ROUND(I805*H805,1)</f>
        <v>0</v>
      </c>
      <c r="BL805" s="25" t="s">
        <v>264</v>
      </c>
      <c r="BM805" s="25" t="s">
        <v>2165</v>
      </c>
    </row>
    <row r="806" s="13" customFormat="1">
      <c r="B806" s="261"/>
      <c r="C806" s="262"/>
      <c r="D806" s="248" t="s">
        <v>171</v>
      </c>
      <c r="E806" s="263" t="s">
        <v>36</v>
      </c>
      <c r="F806" s="264" t="s">
        <v>1620</v>
      </c>
      <c r="G806" s="262"/>
      <c r="H806" s="263" t="s">
        <v>36</v>
      </c>
      <c r="I806" s="265"/>
      <c r="J806" s="262"/>
      <c r="K806" s="262"/>
      <c r="L806" s="266"/>
      <c r="M806" s="267"/>
      <c r="N806" s="268"/>
      <c r="O806" s="268"/>
      <c r="P806" s="268"/>
      <c r="Q806" s="268"/>
      <c r="R806" s="268"/>
      <c r="S806" s="268"/>
      <c r="T806" s="269"/>
      <c r="AT806" s="270" t="s">
        <v>171</v>
      </c>
      <c r="AU806" s="270" t="s">
        <v>89</v>
      </c>
      <c r="AV806" s="13" t="s">
        <v>87</v>
      </c>
      <c r="AW806" s="13" t="s">
        <v>42</v>
      </c>
      <c r="AX806" s="13" t="s">
        <v>79</v>
      </c>
      <c r="AY806" s="270" t="s">
        <v>162</v>
      </c>
    </row>
    <row r="807" s="12" customFormat="1">
      <c r="B807" s="246"/>
      <c r="C807" s="247"/>
      <c r="D807" s="248" t="s">
        <v>171</v>
      </c>
      <c r="E807" s="249" t="s">
        <v>36</v>
      </c>
      <c r="F807" s="250" t="s">
        <v>191</v>
      </c>
      <c r="G807" s="247"/>
      <c r="H807" s="251">
        <v>7</v>
      </c>
      <c r="I807" s="252"/>
      <c r="J807" s="247"/>
      <c r="K807" s="247"/>
      <c r="L807" s="253"/>
      <c r="M807" s="254"/>
      <c r="N807" s="255"/>
      <c r="O807" s="255"/>
      <c r="P807" s="255"/>
      <c r="Q807" s="255"/>
      <c r="R807" s="255"/>
      <c r="S807" s="255"/>
      <c r="T807" s="256"/>
      <c r="AT807" s="257" t="s">
        <v>171</v>
      </c>
      <c r="AU807" s="257" t="s">
        <v>89</v>
      </c>
      <c r="AV807" s="12" t="s">
        <v>89</v>
      </c>
      <c r="AW807" s="12" t="s">
        <v>42</v>
      </c>
      <c r="AX807" s="12" t="s">
        <v>87</v>
      </c>
      <c r="AY807" s="257" t="s">
        <v>162</v>
      </c>
    </row>
    <row r="808" s="1" customFormat="1" ht="25.5" customHeight="1">
      <c r="B808" s="48"/>
      <c r="C808" s="235" t="s">
        <v>2166</v>
      </c>
      <c r="D808" s="235" t="s">
        <v>165</v>
      </c>
      <c r="E808" s="236" t="s">
        <v>2167</v>
      </c>
      <c r="F808" s="237" t="s">
        <v>2168</v>
      </c>
      <c r="G808" s="238" t="s">
        <v>558</v>
      </c>
      <c r="H808" s="240"/>
      <c r="I808" s="240"/>
      <c r="J808" s="239">
        <f>ROUND(I808*H808,1)</f>
        <v>0</v>
      </c>
      <c r="K808" s="237" t="s">
        <v>239</v>
      </c>
      <c r="L808" s="74"/>
      <c r="M808" s="241" t="s">
        <v>36</v>
      </c>
      <c r="N808" s="242" t="s">
        <v>50</v>
      </c>
      <c r="O808" s="49"/>
      <c r="P808" s="243">
        <f>O808*H808</f>
        <v>0</v>
      </c>
      <c r="Q808" s="243">
        <v>0</v>
      </c>
      <c r="R808" s="243">
        <f>Q808*H808</f>
        <v>0</v>
      </c>
      <c r="S808" s="243">
        <v>0</v>
      </c>
      <c r="T808" s="244">
        <f>S808*H808</f>
        <v>0</v>
      </c>
      <c r="AR808" s="25" t="s">
        <v>264</v>
      </c>
      <c r="AT808" s="25" t="s">
        <v>165</v>
      </c>
      <c r="AU808" s="25" t="s">
        <v>89</v>
      </c>
      <c r="AY808" s="25" t="s">
        <v>162</v>
      </c>
      <c r="BE808" s="245">
        <f>IF(N808="základní",J808,0)</f>
        <v>0</v>
      </c>
      <c r="BF808" s="245">
        <f>IF(N808="snížená",J808,0)</f>
        <v>0</v>
      </c>
      <c r="BG808" s="245">
        <f>IF(N808="zákl. přenesená",J808,0)</f>
        <v>0</v>
      </c>
      <c r="BH808" s="245">
        <f>IF(N808="sníž. přenesená",J808,0)</f>
        <v>0</v>
      </c>
      <c r="BI808" s="245">
        <f>IF(N808="nulová",J808,0)</f>
        <v>0</v>
      </c>
      <c r="BJ808" s="25" t="s">
        <v>87</v>
      </c>
      <c r="BK808" s="245">
        <f>ROUND(I808*H808,1)</f>
        <v>0</v>
      </c>
      <c r="BL808" s="25" t="s">
        <v>264</v>
      </c>
      <c r="BM808" s="25" t="s">
        <v>2169</v>
      </c>
    </row>
    <row r="809" s="11" customFormat="1" ht="29.88" customHeight="1">
      <c r="B809" s="219"/>
      <c r="C809" s="220"/>
      <c r="D809" s="221" t="s">
        <v>78</v>
      </c>
      <c r="E809" s="233" t="s">
        <v>2170</v>
      </c>
      <c r="F809" s="233" t="s">
        <v>2171</v>
      </c>
      <c r="G809" s="220"/>
      <c r="H809" s="220"/>
      <c r="I809" s="223"/>
      <c r="J809" s="234">
        <f>BK809</f>
        <v>0</v>
      </c>
      <c r="K809" s="220"/>
      <c r="L809" s="225"/>
      <c r="M809" s="226"/>
      <c r="N809" s="227"/>
      <c r="O809" s="227"/>
      <c r="P809" s="228">
        <f>SUM(P810:P816)</f>
        <v>0</v>
      </c>
      <c r="Q809" s="227"/>
      <c r="R809" s="228">
        <f>SUM(R810:R816)</f>
        <v>0.024879999999999999</v>
      </c>
      <c r="S809" s="227"/>
      <c r="T809" s="229">
        <f>SUM(T810:T816)</f>
        <v>0</v>
      </c>
      <c r="AR809" s="230" t="s">
        <v>89</v>
      </c>
      <c r="AT809" s="231" t="s">
        <v>78</v>
      </c>
      <c r="AU809" s="231" t="s">
        <v>87</v>
      </c>
      <c r="AY809" s="230" t="s">
        <v>162</v>
      </c>
      <c r="BK809" s="232">
        <f>SUM(BK810:BK816)</f>
        <v>0</v>
      </c>
    </row>
    <row r="810" s="1" customFormat="1" ht="25.5" customHeight="1">
      <c r="B810" s="48"/>
      <c r="C810" s="235" t="s">
        <v>2172</v>
      </c>
      <c r="D810" s="235" t="s">
        <v>165</v>
      </c>
      <c r="E810" s="236" t="s">
        <v>2173</v>
      </c>
      <c r="F810" s="237" t="s">
        <v>2174</v>
      </c>
      <c r="G810" s="238" t="s">
        <v>263</v>
      </c>
      <c r="H810" s="239">
        <v>1</v>
      </c>
      <c r="I810" s="240"/>
      <c r="J810" s="239">
        <f>ROUND(I810*H810,1)</f>
        <v>0</v>
      </c>
      <c r="K810" s="237" t="s">
        <v>239</v>
      </c>
      <c r="L810" s="74"/>
      <c r="M810" s="241" t="s">
        <v>36</v>
      </c>
      <c r="N810" s="242" t="s">
        <v>50</v>
      </c>
      <c r="O810" s="49"/>
      <c r="P810" s="243">
        <f>O810*H810</f>
        <v>0</v>
      </c>
      <c r="Q810" s="243">
        <v>0.024379999999999999</v>
      </c>
      <c r="R810" s="243">
        <f>Q810*H810</f>
        <v>0.024379999999999999</v>
      </c>
      <c r="S810" s="243">
        <v>0</v>
      </c>
      <c r="T810" s="244">
        <f>S810*H810</f>
        <v>0</v>
      </c>
      <c r="AR810" s="25" t="s">
        <v>264</v>
      </c>
      <c r="AT810" s="25" t="s">
        <v>165</v>
      </c>
      <c r="AU810" s="25" t="s">
        <v>89</v>
      </c>
      <c r="AY810" s="25" t="s">
        <v>162</v>
      </c>
      <c r="BE810" s="245">
        <f>IF(N810="základní",J810,0)</f>
        <v>0</v>
      </c>
      <c r="BF810" s="245">
        <f>IF(N810="snížená",J810,0)</f>
        <v>0</v>
      </c>
      <c r="BG810" s="245">
        <f>IF(N810="zákl. přenesená",J810,0)</f>
        <v>0</v>
      </c>
      <c r="BH810" s="245">
        <f>IF(N810="sníž. přenesená",J810,0)</f>
        <v>0</v>
      </c>
      <c r="BI810" s="245">
        <f>IF(N810="nulová",J810,0)</f>
        <v>0</v>
      </c>
      <c r="BJ810" s="25" t="s">
        <v>87</v>
      </c>
      <c r="BK810" s="245">
        <f>ROUND(I810*H810,1)</f>
        <v>0</v>
      </c>
      <c r="BL810" s="25" t="s">
        <v>264</v>
      </c>
      <c r="BM810" s="25" t="s">
        <v>2175</v>
      </c>
    </row>
    <row r="811" s="13" customFormat="1">
      <c r="B811" s="261"/>
      <c r="C811" s="262"/>
      <c r="D811" s="248" t="s">
        <v>171</v>
      </c>
      <c r="E811" s="263" t="s">
        <v>36</v>
      </c>
      <c r="F811" s="264" t="s">
        <v>1620</v>
      </c>
      <c r="G811" s="262"/>
      <c r="H811" s="263" t="s">
        <v>36</v>
      </c>
      <c r="I811" s="265"/>
      <c r="J811" s="262"/>
      <c r="K811" s="262"/>
      <c r="L811" s="266"/>
      <c r="M811" s="267"/>
      <c r="N811" s="268"/>
      <c r="O811" s="268"/>
      <c r="P811" s="268"/>
      <c r="Q811" s="268"/>
      <c r="R811" s="268"/>
      <c r="S811" s="268"/>
      <c r="T811" s="269"/>
      <c r="AT811" s="270" t="s">
        <v>171</v>
      </c>
      <c r="AU811" s="270" t="s">
        <v>89</v>
      </c>
      <c r="AV811" s="13" t="s">
        <v>87</v>
      </c>
      <c r="AW811" s="13" t="s">
        <v>42</v>
      </c>
      <c r="AX811" s="13" t="s">
        <v>79</v>
      </c>
      <c r="AY811" s="270" t="s">
        <v>162</v>
      </c>
    </row>
    <row r="812" s="12" customFormat="1">
      <c r="B812" s="246"/>
      <c r="C812" s="247"/>
      <c r="D812" s="248" t="s">
        <v>171</v>
      </c>
      <c r="E812" s="249" t="s">
        <v>36</v>
      </c>
      <c r="F812" s="250" t="s">
        <v>87</v>
      </c>
      <c r="G812" s="247"/>
      <c r="H812" s="251">
        <v>1</v>
      </c>
      <c r="I812" s="252"/>
      <c r="J812" s="247"/>
      <c r="K812" s="247"/>
      <c r="L812" s="253"/>
      <c r="M812" s="254"/>
      <c r="N812" s="255"/>
      <c r="O812" s="255"/>
      <c r="P812" s="255"/>
      <c r="Q812" s="255"/>
      <c r="R812" s="255"/>
      <c r="S812" s="255"/>
      <c r="T812" s="256"/>
      <c r="AT812" s="257" t="s">
        <v>171</v>
      </c>
      <c r="AU812" s="257" t="s">
        <v>89</v>
      </c>
      <c r="AV812" s="12" t="s">
        <v>89</v>
      </c>
      <c r="AW812" s="12" t="s">
        <v>42</v>
      </c>
      <c r="AX812" s="12" t="s">
        <v>87</v>
      </c>
      <c r="AY812" s="257" t="s">
        <v>162</v>
      </c>
    </row>
    <row r="813" s="1" customFormat="1" ht="25.5" customHeight="1">
      <c r="B813" s="48"/>
      <c r="C813" s="235" t="s">
        <v>2176</v>
      </c>
      <c r="D813" s="235" t="s">
        <v>165</v>
      </c>
      <c r="E813" s="236" t="s">
        <v>2177</v>
      </c>
      <c r="F813" s="237" t="s">
        <v>2178</v>
      </c>
      <c r="G813" s="238" t="s">
        <v>174</v>
      </c>
      <c r="H813" s="239">
        <v>1</v>
      </c>
      <c r="I813" s="240"/>
      <c r="J813" s="239">
        <f>ROUND(I813*H813,1)</f>
        <v>0</v>
      </c>
      <c r="K813" s="237" t="s">
        <v>239</v>
      </c>
      <c r="L813" s="74"/>
      <c r="M813" s="241" t="s">
        <v>36</v>
      </c>
      <c r="N813" s="242" t="s">
        <v>50</v>
      </c>
      <c r="O813" s="49"/>
      <c r="P813" s="243">
        <f>O813*H813</f>
        <v>0</v>
      </c>
      <c r="Q813" s="243">
        <v>0.00050000000000000001</v>
      </c>
      <c r="R813" s="243">
        <f>Q813*H813</f>
        <v>0.00050000000000000001</v>
      </c>
      <c r="S813" s="243">
        <v>0</v>
      </c>
      <c r="T813" s="244">
        <f>S813*H813</f>
        <v>0</v>
      </c>
      <c r="AR813" s="25" t="s">
        <v>264</v>
      </c>
      <c r="AT813" s="25" t="s">
        <v>165</v>
      </c>
      <c r="AU813" s="25" t="s">
        <v>89</v>
      </c>
      <c r="AY813" s="25" t="s">
        <v>162</v>
      </c>
      <c r="BE813" s="245">
        <f>IF(N813="základní",J813,0)</f>
        <v>0</v>
      </c>
      <c r="BF813" s="245">
        <f>IF(N813="snížená",J813,0)</f>
        <v>0</v>
      </c>
      <c r="BG813" s="245">
        <f>IF(N813="zákl. přenesená",J813,0)</f>
        <v>0</v>
      </c>
      <c r="BH813" s="245">
        <f>IF(N813="sníž. přenesená",J813,0)</f>
        <v>0</v>
      </c>
      <c r="BI813" s="245">
        <f>IF(N813="nulová",J813,0)</f>
        <v>0</v>
      </c>
      <c r="BJ813" s="25" t="s">
        <v>87</v>
      </c>
      <c r="BK813" s="245">
        <f>ROUND(I813*H813,1)</f>
        <v>0</v>
      </c>
      <c r="BL813" s="25" t="s">
        <v>264</v>
      </c>
      <c r="BM813" s="25" t="s">
        <v>2179</v>
      </c>
    </row>
    <row r="814" s="13" customFormat="1">
      <c r="B814" s="261"/>
      <c r="C814" s="262"/>
      <c r="D814" s="248" t="s">
        <v>171</v>
      </c>
      <c r="E814" s="263" t="s">
        <v>36</v>
      </c>
      <c r="F814" s="264" t="s">
        <v>1620</v>
      </c>
      <c r="G814" s="262"/>
      <c r="H814" s="263" t="s">
        <v>36</v>
      </c>
      <c r="I814" s="265"/>
      <c r="J814" s="262"/>
      <c r="K814" s="262"/>
      <c r="L814" s="266"/>
      <c r="M814" s="267"/>
      <c r="N814" s="268"/>
      <c r="O814" s="268"/>
      <c r="P814" s="268"/>
      <c r="Q814" s="268"/>
      <c r="R814" s="268"/>
      <c r="S814" s="268"/>
      <c r="T814" s="269"/>
      <c r="AT814" s="270" t="s">
        <v>171</v>
      </c>
      <c r="AU814" s="270" t="s">
        <v>89</v>
      </c>
      <c r="AV814" s="13" t="s">
        <v>87</v>
      </c>
      <c r="AW814" s="13" t="s">
        <v>42</v>
      </c>
      <c r="AX814" s="13" t="s">
        <v>79</v>
      </c>
      <c r="AY814" s="270" t="s">
        <v>162</v>
      </c>
    </row>
    <row r="815" s="12" customFormat="1">
      <c r="B815" s="246"/>
      <c r="C815" s="247"/>
      <c r="D815" s="248" t="s">
        <v>171</v>
      </c>
      <c r="E815" s="249" t="s">
        <v>36</v>
      </c>
      <c r="F815" s="250" t="s">
        <v>87</v>
      </c>
      <c r="G815" s="247"/>
      <c r="H815" s="251">
        <v>1</v>
      </c>
      <c r="I815" s="252"/>
      <c r="J815" s="247"/>
      <c r="K815" s="247"/>
      <c r="L815" s="253"/>
      <c r="M815" s="254"/>
      <c r="N815" s="255"/>
      <c r="O815" s="255"/>
      <c r="P815" s="255"/>
      <c r="Q815" s="255"/>
      <c r="R815" s="255"/>
      <c r="S815" s="255"/>
      <c r="T815" s="256"/>
      <c r="AT815" s="257" t="s">
        <v>171</v>
      </c>
      <c r="AU815" s="257" t="s">
        <v>89</v>
      </c>
      <c r="AV815" s="12" t="s">
        <v>89</v>
      </c>
      <c r="AW815" s="12" t="s">
        <v>42</v>
      </c>
      <c r="AX815" s="12" t="s">
        <v>87</v>
      </c>
      <c r="AY815" s="257" t="s">
        <v>162</v>
      </c>
    </row>
    <row r="816" s="1" customFormat="1" ht="25.5" customHeight="1">
      <c r="B816" s="48"/>
      <c r="C816" s="235" t="s">
        <v>2180</v>
      </c>
      <c r="D816" s="235" t="s">
        <v>165</v>
      </c>
      <c r="E816" s="236" t="s">
        <v>2181</v>
      </c>
      <c r="F816" s="237" t="s">
        <v>2182</v>
      </c>
      <c r="G816" s="238" t="s">
        <v>558</v>
      </c>
      <c r="H816" s="240"/>
      <c r="I816" s="240"/>
      <c r="J816" s="239">
        <f>ROUND(I816*H816,1)</f>
        <v>0</v>
      </c>
      <c r="K816" s="237" t="s">
        <v>239</v>
      </c>
      <c r="L816" s="74"/>
      <c r="M816" s="241" t="s">
        <v>36</v>
      </c>
      <c r="N816" s="242" t="s">
        <v>50</v>
      </c>
      <c r="O816" s="49"/>
      <c r="P816" s="243">
        <f>O816*H816</f>
        <v>0</v>
      </c>
      <c r="Q816" s="243">
        <v>0</v>
      </c>
      <c r="R816" s="243">
        <f>Q816*H816</f>
        <v>0</v>
      </c>
      <c r="S816" s="243">
        <v>0</v>
      </c>
      <c r="T816" s="244">
        <f>S816*H816</f>
        <v>0</v>
      </c>
      <c r="AR816" s="25" t="s">
        <v>264</v>
      </c>
      <c r="AT816" s="25" t="s">
        <v>165</v>
      </c>
      <c r="AU816" s="25" t="s">
        <v>89</v>
      </c>
      <c r="AY816" s="25" t="s">
        <v>162</v>
      </c>
      <c r="BE816" s="245">
        <f>IF(N816="základní",J816,0)</f>
        <v>0</v>
      </c>
      <c r="BF816" s="245">
        <f>IF(N816="snížená",J816,0)</f>
        <v>0</v>
      </c>
      <c r="BG816" s="245">
        <f>IF(N816="zákl. přenesená",J816,0)</f>
        <v>0</v>
      </c>
      <c r="BH816" s="245">
        <f>IF(N816="sníž. přenesená",J816,0)</f>
        <v>0</v>
      </c>
      <c r="BI816" s="245">
        <f>IF(N816="nulová",J816,0)</f>
        <v>0</v>
      </c>
      <c r="BJ816" s="25" t="s">
        <v>87</v>
      </c>
      <c r="BK816" s="245">
        <f>ROUND(I816*H816,1)</f>
        <v>0</v>
      </c>
      <c r="BL816" s="25" t="s">
        <v>264</v>
      </c>
      <c r="BM816" s="25" t="s">
        <v>2183</v>
      </c>
    </row>
    <row r="817" s="11" customFormat="1" ht="29.88" customHeight="1">
      <c r="B817" s="219"/>
      <c r="C817" s="220"/>
      <c r="D817" s="221" t="s">
        <v>78</v>
      </c>
      <c r="E817" s="233" t="s">
        <v>259</v>
      </c>
      <c r="F817" s="233" t="s">
        <v>260</v>
      </c>
      <c r="G817" s="220"/>
      <c r="H817" s="220"/>
      <c r="I817" s="223"/>
      <c r="J817" s="234">
        <f>BK817</f>
        <v>0</v>
      </c>
      <c r="K817" s="220"/>
      <c r="L817" s="225"/>
      <c r="M817" s="226"/>
      <c r="N817" s="227"/>
      <c r="O817" s="227"/>
      <c r="P817" s="228">
        <f>SUM(P818:P851)</f>
        <v>0</v>
      </c>
      <c r="Q817" s="227"/>
      <c r="R817" s="228">
        <f>SUM(R818:R851)</f>
        <v>0.076119999999999993</v>
      </c>
      <c r="S817" s="227"/>
      <c r="T817" s="229">
        <f>SUM(T818:T851)</f>
        <v>0</v>
      </c>
      <c r="AR817" s="230" t="s">
        <v>89</v>
      </c>
      <c r="AT817" s="231" t="s">
        <v>78</v>
      </c>
      <c r="AU817" s="231" t="s">
        <v>87</v>
      </c>
      <c r="AY817" s="230" t="s">
        <v>162</v>
      </c>
      <c r="BK817" s="232">
        <f>SUM(BK818:BK851)</f>
        <v>0</v>
      </c>
    </row>
    <row r="818" s="1" customFormat="1" ht="25.5" customHeight="1">
      <c r="B818" s="48"/>
      <c r="C818" s="235" t="s">
        <v>2184</v>
      </c>
      <c r="D818" s="235" t="s">
        <v>165</v>
      </c>
      <c r="E818" s="236" t="s">
        <v>2185</v>
      </c>
      <c r="F818" s="237" t="s">
        <v>2186</v>
      </c>
      <c r="G818" s="238" t="s">
        <v>263</v>
      </c>
      <c r="H818" s="239">
        <v>1</v>
      </c>
      <c r="I818" s="240"/>
      <c r="J818" s="239">
        <f>ROUND(I818*H818,1)</f>
        <v>0</v>
      </c>
      <c r="K818" s="237" t="s">
        <v>239</v>
      </c>
      <c r="L818" s="74"/>
      <c r="M818" s="241" t="s">
        <v>36</v>
      </c>
      <c r="N818" s="242" t="s">
        <v>50</v>
      </c>
      <c r="O818" s="49"/>
      <c r="P818" s="243">
        <f>O818*H818</f>
        <v>0</v>
      </c>
      <c r="Q818" s="243">
        <v>0.024119999999999999</v>
      </c>
      <c r="R818" s="243">
        <f>Q818*H818</f>
        <v>0.024119999999999999</v>
      </c>
      <c r="S818" s="243">
        <v>0</v>
      </c>
      <c r="T818" s="244">
        <f>S818*H818</f>
        <v>0</v>
      </c>
      <c r="AR818" s="25" t="s">
        <v>264</v>
      </c>
      <c r="AT818" s="25" t="s">
        <v>165</v>
      </c>
      <c r="AU818" s="25" t="s">
        <v>89</v>
      </c>
      <c r="AY818" s="25" t="s">
        <v>162</v>
      </c>
      <c r="BE818" s="245">
        <f>IF(N818="základní",J818,0)</f>
        <v>0</v>
      </c>
      <c r="BF818" s="245">
        <f>IF(N818="snížená",J818,0)</f>
        <v>0</v>
      </c>
      <c r="BG818" s="245">
        <f>IF(N818="zákl. přenesená",J818,0)</f>
        <v>0</v>
      </c>
      <c r="BH818" s="245">
        <f>IF(N818="sníž. přenesená",J818,0)</f>
        <v>0</v>
      </c>
      <c r="BI818" s="245">
        <f>IF(N818="nulová",J818,0)</f>
        <v>0</v>
      </c>
      <c r="BJ818" s="25" t="s">
        <v>87</v>
      </c>
      <c r="BK818" s="245">
        <f>ROUND(I818*H818,1)</f>
        <v>0</v>
      </c>
      <c r="BL818" s="25" t="s">
        <v>264</v>
      </c>
      <c r="BM818" s="25" t="s">
        <v>2187</v>
      </c>
    </row>
    <row r="819" s="13" customFormat="1">
      <c r="B819" s="261"/>
      <c r="C819" s="262"/>
      <c r="D819" s="248" t="s">
        <v>171</v>
      </c>
      <c r="E819" s="263" t="s">
        <v>36</v>
      </c>
      <c r="F819" s="264" t="s">
        <v>1620</v>
      </c>
      <c r="G819" s="262"/>
      <c r="H819" s="263" t="s">
        <v>36</v>
      </c>
      <c r="I819" s="265"/>
      <c r="J819" s="262"/>
      <c r="K819" s="262"/>
      <c r="L819" s="266"/>
      <c r="M819" s="267"/>
      <c r="N819" s="268"/>
      <c r="O819" s="268"/>
      <c r="P819" s="268"/>
      <c r="Q819" s="268"/>
      <c r="R819" s="268"/>
      <c r="S819" s="268"/>
      <c r="T819" s="269"/>
      <c r="AT819" s="270" t="s">
        <v>171</v>
      </c>
      <c r="AU819" s="270" t="s">
        <v>89</v>
      </c>
      <c r="AV819" s="13" t="s">
        <v>87</v>
      </c>
      <c r="AW819" s="13" t="s">
        <v>42</v>
      </c>
      <c r="AX819" s="13" t="s">
        <v>79</v>
      </c>
      <c r="AY819" s="270" t="s">
        <v>162</v>
      </c>
    </row>
    <row r="820" s="12" customFormat="1">
      <c r="B820" s="246"/>
      <c r="C820" s="247"/>
      <c r="D820" s="248" t="s">
        <v>171</v>
      </c>
      <c r="E820" s="249" t="s">
        <v>36</v>
      </c>
      <c r="F820" s="250" t="s">
        <v>87</v>
      </c>
      <c r="G820" s="247"/>
      <c r="H820" s="251">
        <v>1</v>
      </c>
      <c r="I820" s="252"/>
      <c r="J820" s="247"/>
      <c r="K820" s="247"/>
      <c r="L820" s="253"/>
      <c r="M820" s="254"/>
      <c r="N820" s="255"/>
      <c r="O820" s="255"/>
      <c r="P820" s="255"/>
      <c r="Q820" s="255"/>
      <c r="R820" s="255"/>
      <c r="S820" s="255"/>
      <c r="T820" s="256"/>
      <c r="AT820" s="257" t="s">
        <v>171</v>
      </c>
      <c r="AU820" s="257" t="s">
        <v>89</v>
      </c>
      <c r="AV820" s="12" t="s">
        <v>89</v>
      </c>
      <c r="AW820" s="12" t="s">
        <v>42</v>
      </c>
      <c r="AX820" s="12" t="s">
        <v>87</v>
      </c>
      <c r="AY820" s="257" t="s">
        <v>162</v>
      </c>
    </row>
    <row r="821" s="1" customFormat="1" ht="25.5" customHeight="1">
      <c r="B821" s="48"/>
      <c r="C821" s="235" t="s">
        <v>2188</v>
      </c>
      <c r="D821" s="235" t="s">
        <v>165</v>
      </c>
      <c r="E821" s="236" t="s">
        <v>2189</v>
      </c>
      <c r="F821" s="237" t="s">
        <v>2190</v>
      </c>
      <c r="G821" s="238" t="s">
        <v>263</v>
      </c>
      <c r="H821" s="239">
        <v>1</v>
      </c>
      <c r="I821" s="240"/>
      <c r="J821" s="239">
        <f>ROUND(I821*H821,1)</f>
        <v>0</v>
      </c>
      <c r="K821" s="237" t="s">
        <v>239</v>
      </c>
      <c r="L821" s="74"/>
      <c r="M821" s="241" t="s">
        <v>36</v>
      </c>
      <c r="N821" s="242" t="s">
        <v>50</v>
      </c>
      <c r="O821" s="49"/>
      <c r="P821" s="243">
        <f>O821*H821</f>
        <v>0</v>
      </c>
      <c r="Q821" s="243">
        <v>0.010749999999999999</v>
      </c>
      <c r="R821" s="243">
        <f>Q821*H821</f>
        <v>0.010749999999999999</v>
      </c>
      <c r="S821" s="243">
        <v>0</v>
      </c>
      <c r="T821" s="244">
        <f>S821*H821</f>
        <v>0</v>
      </c>
      <c r="AR821" s="25" t="s">
        <v>264</v>
      </c>
      <c r="AT821" s="25" t="s">
        <v>165</v>
      </c>
      <c r="AU821" s="25" t="s">
        <v>89</v>
      </c>
      <c r="AY821" s="25" t="s">
        <v>162</v>
      </c>
      <c r="BE821" s="245">
        <f>IF(N821="základní",J821,0)</f>
        <v>0</v>
      </c>
      <c r="BF821" s="245">
        <f>IF(N821="snížená",J821,0)</f>
        <v>0</v>
      </c>
      <c r="BG821" s="245">
        <f>IF(N821="zákl. přenesená",J821,0)</f>
        <v>0</v>
      </c>
      <c r="BH821" s="245">
        <f>IF(N821="sníž. přenesená",J821,0)</f>
        <v>0</v>
      </c>
      <c r="BI821" s="245">
        <f>IF(N821="nulová",J821,0)</f>
        <v>0</v>
      </c>
      <c r="BJ821" s="25" t="s">
        <v>87</v>
      </c>
      <c r="BK821" s="245">
        <f>ROUND(I821*H821,1)</f>
        <v>0</v>
      </c>
      <c r="BL821" s="25" t="s">
        <v>264</v>
      </c>
      <c r="BM821" s="25" t="s">
        <v>2191</v>
      </c>
    </row>
    <row r="822" s="13" customFormat="1">
      <c r="B822" s="261"/>
      <c r="C822" s="262"/>
      <c r="D822" s="248" t="s">
        <v>171</v>
      </c>
      <c r="E822" s="263" t="s">
        <v>36</v>
      </c>
      <c r="F822" s="264" t="s">
        <v>1620</v>
      </c>
      <c r="G822" s="262"/>
      <c r="H822" s="263" t="s">
        <v>36</v>
      </c>
      <c r="I822" s="265"/>
      <c r="J822" s="262"/>
      <c r="K822" s="262"/>
      <c r="L822" s="266"/>
      <c r="M822" s="267"/>
      <c r="N822" s="268"/>
      <c r="O822" s="268"/>
      <c r="P822" s="268"/>
      <c r="Q822" s="268"/>
      <c r="R822" s="268"/>
      <c r="S822" s="268"/>
      <c r="T822" s="269"/>
      <c r="AT822" s="270" t="s">
        <v>171</v>
      </c>
      <c r="AU822" s="270" t="s">
        <v>89</v>
      </c>
      <c r="AV822" s="13" t="s">
        <v>87</v>
      </c>
      <c r="AW822" s="13" t="s">
        <v>42</v>
      </c>
      <c r="AX822" s="13" t="s">
        <v>79</v>
      </c>
      <c r="AY822" s="270" t="s">
        <v>162</v>
      </c>
    </row>
    <row r="823" s="12" customFormat="1">
      <c r="B823" s="246"/>
      <c r="C823" s="247"/>
      <c r="D823" s="248" t="s">
        <v>171</v>
      </c>
      <c r="E823" s="249" t="s">
        <v>36</v>
      </c>
      <c r="F823" s="250" t="s">
        <v>87</v>
      </c>
      <c r="G823" s="247"/>
      <c r="H823" s="251">
        <v>1</v>
      </c>
      <c r="I823" s="252"/>
      <c r="J823" s="247"/>
      <c r="K823" s="247"/>
      <c r="L823" s="253"/>
      <c r="M823" s="254"/>
      <c r="N823" s="255"/>
      <c r="O823" s="255"/>
      <c r="P823" s="255"/>
      <c r="Q823" s="255"/>
      <c r="R823" s="255"/>
      <c r="S823" s="255"/>
      <c r="T823" s="256"/>
      <c r="AT823" s="257" t="s">
        <v>171</v>
      </c>
      <c r="AU823" s="257" t="s">
        <v>89</v>
      </c>
      <c r="AV823" s="12" t="s">
        <v>89</v>
      </c>
      <c r="AW823" s="12" t="s">
        <v>42</v>
      </c>
      <c r="AX823" s="12" t="s">
        <v>87</v>
      </c>
      <c r="AY823" s="257" t="s">
        <v>162</v>
      </c>
    </row>
    <row r="824" s="1" customFormat="1" ht="25.5" customHeight="1">
      <c r="B824" s="48"/>
      <c r="C824" s="235" t="s">
        <v>2192</v>
      </c>
      <c r="D824" s="235" t="s">
        <v>165</v>
      </c>
      <c r="E824" s="236" t="s">
        <v>2193</v>
      </c>
      <c r="F824" s="237" t="s">
        <v>2194</v>
      </c>
      <c r="G824" s="238" t="s">
        <v>263</v>
      </c>
      <c r="H824" s="239">
        <v>1</v>
      </c>
      <c r="I824" s="240"/>
      <c r="J824" s="239">
        <f>ROUND(I824*H824,1)</f>
        <v>0</v>
      </c>
      <c r="K824" s="237" t="s">
        <v>239</v>
      </c>
      <c r="L824" s="74"/>
      <c r="M824" s="241" t="s">
        <v>36</v>
      </c>
      <c r="N824" s="242" t="s">
        <v>50</v>
      </c>
      <c r="O824" s="49"/>
      <c r="P824" s="243">
        <f>O824*H824</f>
        <v>0</v>
      </c>
      <c r="Q824" s="243">
        <v>0.01388</v>
      </c>
      <c r="R824" s="243">
        <f>Q824*H824</f>
        <v>0.01388</v>
      </c>
      <c r="S824" s="243">
        <v>0</v>
      </c>
      <c r="T824" s="244">
        <f>S824*H824</f>
        <v>0</v>
      </c>
      <c r="AR824" s="25" t="s">
        <v>264</v>
      </c>
      <c r="AT824" s="25" t="s">
        <v>165</v>
      </c>
      <c r="AU824" s="25" t="s">
        <v>89</v>
      </c>
      <c r="AY824" s="25" t="s">
        <v>162</v>
      </c>
      <c r="BE824" s="245">
        <f>IF(N824="základní",J824,0)</f>
        <v>0</v>
      </c>
      <c r="BF824" s="245">
        <f>IF(N824="snížená",J824,0)</f>
        <v>0</v>
      </c>
      <c r="BG824" s="245">
        <f>IF(N824="zákl. přenesená",J824,0)</f>
        <v>0</v>
      </c>
      <c r="BH824" s="245">
        <f>IF(N824="sníž. přenesená",J824,0)</f>
        <v>0</v>
      </c>
      <c r="BI824" s="245">
        <f>IF(N824="nulová",J824,0)</f>
        <v>0</v>
      </c>
      <c r="BJ824" s="25" t="s">
        <v>87</v>
      </c>
      <c r="BK824" s="245">
        <f>ROUND(I824*H824,1)</f>
        <v>0</v>
      </c>
      <c r="BL824" s="25" t="s">
        <v>264</v>
      </c>
      <c r="BM824" s="25" t="s">
        <v>2195</v>
      </c>
    </row>
    <row r="825" s="13" customFormat="1">
      <c r="B825" s="261"/>
      <c r="C825" s="262"/>
      <c r="D825" s="248" t="s">
        <v>171</v>
      </c>
      <c r="E825" s="263" t="s">
        <v>36</v>
      </c>
      <c r="F825" s="264" t="s">
        <v>1620</v>
      </c>
      <c r="G825" s="262"/>
      <c r="H825" s="263" t="s">
        <v>36</v>
      </c>
      <c r="I825" s="265"/>
      <c r="J825" s="262"/>
      <c r="K825" s="262"/>
      <c r="L825" s="266"/>
      <c r="M825" s="267"/>
      <c r="N825" s="268"/>
      <c r="O825" s="268"/>
      <c r="P825" s="268"/>
      <c r="Q825" s="268"/>
      <c r="R825" s="268"/>
      <c r="S825" s="268"/>
      <c r="T825" s="269"/>
      <c r="AT825" s="270" t="s">
        <v>171</v>
      </c>
      <c r="AU825" s="270" t="s">
        <v>89</v>
      </c>
      <c r="AV825" s="13" t="s">
        <v>87</v>
      </c>
      <c r="AW825" s="13" t="s">
        <v>42</v>
      </c>
      <c r="AX825" s="13" t="s">
        <v>79</v>
      </c>
      <c r="AY825" s="270" t="s">
        <v>162</v>
      </c>
    </row>
    <row r="826" s="12" customFormat="1">
      <c r="B826" s="246"/>
      <c r="C826" s="247"/>
      <c r="D826" s="248" t="s">
        <v>171</v>
      </c>
      <c r="E826" s="249" t="s">
        <v>36</v>
      </c>
      <c r="F826" s="250" t="s">
        <v>87</v>
      </c>
      <c r="G826" s="247"/>
      <c r="H826" s="251">
        <v>1</v>
      </c>
      <c r="I826" s="252"/>
      <c r="J826" s="247"/>
      <c r="K826" s="247"/>
      <c r="L826" s="253"/>
      <c r="M826" s="254"/>
      <c r="N826" s="255"/>
      <c r="O826" s="255"/>
      <c r="P826" s="255"/>
      <c r="Q826" s="255"/>
      <c r="R826" s="255"/>
      <c r="S826" s="255"/>
      <c r="T826" s="256"/>
      <c r="AT826" s="257" t="s">
        <v>171</v>
      </c>
      <c r="AU826" s="257" t="s">
        <v>89</v>
      </c>
      <c r="AV826" s="12" t="s">
        <v>89</v>
      </c>
      <c r="AW826" s="12" t="s">
        <v>42</v>
      </c>
      <c r="AX826" s="12" t="s">
        <v>87</v>
      </c>
      <c r="AY826" s="257" t="s">
        <v>162</v>
      </c>
    </row>
    <row r="827" s="1" customFormat="1" ht="25.5" customHeight="1">
      <c r="B827" s="48"/>
      <c r="C827" s="235" t="s">
        <v>2196</v>
      </c>
      <c r="D827" s="235" t="s">
        <v>165</v>
      </c>
      <c r="E827" s="236" t="s">
        <v>2197</v>
      </c>
      <c r="F827" s="237" t="s">
        <v>2198</v>
      </c>
      <c r="G827" s="238" t="s">
        <v>263</v>
      </c>
      <c r="H827" s="239">
        <v>1</v>
      </c>
      <c r="I827" s="240"/>
      <c r="J827" s="239">
        <f>ROUND(I827*H827,1)</f>
        <v>0</v>
      </c>
      <c r="K827" s="237" t="s">
        <v>239</v>
      </c>
      <c r="L827" s="74"/>
      <c r="M827" s="241" t="s">
        <v>36</v>
      </c>
      <c r="N827" s="242" t="s">
        <v>50</v>
      </c>
      <c r="O827" s="49"/>
      <c r="P827" s="243">
        <f>O827*H827</f>
        <v>0</v>
      </c>
      <c r="Q827" s="243">
        <v>0.01034</v>
      </c>
      <c r="R827" s="243">
        <f>Q827*H827</f>
        <v>0.01034</v>
      </c>
      <c r="S827" s="243">
        <v>0</v>
      </c>
      <c r="T827" s="244">
        <f>S827*H827</f>
        <v>0</v>
      </c>
      <c r="AR827" s="25" t="s">
        <v>264</v>
      </c>
      <c r="AT827" s="25" t="s">
        <v>165</v>
      </c>
      <c r="AU827" s="25" t="s">
        <v>89</v>
      </c>
      <c r="AY827" s="25" t="s">
        <v>162</v>
      </c>
      <c r="BE827" s="245">
        <f>IF(N827="základní",J827,0)</f>
        <v>0</v>
      </c>
      <c r="BF827" s="245">
        <f>IF(N827="snížená",J827,0)</f>
        <v>0</v>
      </c>
      <c r="BG827" s="245">
        <f>IF(N827="zákl. přenesená",J827,0)</f>
        <v>0</v>
      </c>
      <c r="BH827" s="245">
        <f>IF(N827="sníž. přenesená",J827,0)</f>
        <v>0</v>
      </c>
      <c r="BI827" s="245">
        <f>IF(N827="nulová",J827,0)</f>
        <v>0</v>
      </c>
      <c r="BJ827" s="25" t="s">
        <v>87</v>
      </c>
      <c r="BK827" s="245">
        <f>ROUND(I827*H827,1)</f>
        <v>0</v>
      </c>
      <c r="BL827" s="25" t="s">
        <v>264</v>
      </c>
      <c r="BM827" s="25" t="s">
        <v>2199</v>
      </c>
    </row>
    <row r="828" s="13" customFormat="1">
      <c r="B828" s="261"/>
      <c r="C828" s="262"/>
      <c r="D828" s="248" t="s">
        <v>171</v>
      </c>
      <c r="E828" s="263" t="s">
        <v>36</v>
      </c>
      <c r="F828" s="264" t="s">
        <v>1620</v>
      </c>
      <c r="G828" s="262"/>
      <c r="H828" s="263" t="s">
        <v>36</v>
      </c>
      <c r="I828" s="265"/>
      <c r="J828" s="262"/>
      <c r="K828" s="262"/>
      <c r="L828" s="266"/>
      <c r="M828" s="267"/>
      <c r="N828" s="268"/>
      <c r="O828" s="268"/>
      <c r="P828" s="268"/>
      <c r="Q828" s="268"/>
      <c r="R828" s="268"/>
      <c r="S828" s="268"/>
      <c r="T828" s="269"/>
      <c r="AT828" s="270" t="s">
        <v>171</v>
      </c>
      <c r="AU828" s="270" t="s">
        <v>89</v>
      </c>
      <c r="AV828" s="13" t="s">
        <v>87</v>
      </c>
      <c r="AW828" s="13" t="s">
        <v>42</v>
      </c>
      <c r="AX828" s="13" t="s">
        <v>79</v>
      </c>
      <c r="AY828" s="270" t="s">
        <v>162</v>
      </c>
    </row>
    <row r="829" s="12" customFormat="1">
      <c r="B829" s="246"/>
      <c r="C829" s="247"/>
      <c r="D829" s="248" t="s">
        <v>171</v>
      </c>
      <c r="E829" s="249" t="s">
        <v>36</v>
      </c>
      <c r="F829" s="250" t="s">
        <v>87</v>
      </c>
      <c r="G829" s="247"/>
      <c r="H829" s="251">
        <v>1</v>
      </c>
      <c r="I829" s="252"/>
      <c r="J829" s="247"/>
      <c r="K829" s="247"/>
      <c r="L829" s="253"/>
      <c r="M829" s="254"/>
      <c r="N829" s="255"/>
      <c r="O829" s="255"/>
      <c r="P829" s="255"/>
      <c r="Q829" s="255"/>
      <c r="R829" s="255"/>
      <c r="S829" s="255"/>
      <c r="T829" s="256"/>
      <c r="AT829" s="257" t="s">
        <v>171</v>
      </c>
      <c r="AU829" s="257" t="s">
        <v>89</v>
      </c>
      <c r="AV829" s="12" t="s">
        <v>89</v>
      </c>
      <c r="AW829" s="12" t="s">
        <v>42</v>
      </c>
      <c r="AX829" s="12" t="s">
        <v>87</v>
      </c>
      <c r="AY829" s="257" t="s">
        <v>162</v>
      </c>
    </row>
    <row r="830" s="1" customFormat="1" ht="25.5" customHeight="1">
      <c r="B830" s="48"/>
      <c r="C830" s="235" t="s">
        <v>2200</v>
      </c>
      <c r="D830" s="235" t="s">
        <v>165</v>
      </c>
      <c r="E830" s="236" t="s">
        <v>2201</v>
      </c>
      <c r="F830" s="237" t="s">
        <v>2202</v>
      </c>
      <c r="G830" s="238" t="s">
        <v>263</v>
      </c>
      <c r="H830" s="239">
        <v>1</v>
      </c>
      <c r="I830" s="240"/>
      <c r="J830" s="239">
        <f>ROUND(I830*H830,1)</f>
        <v>0</v>
      </c>
      <c r="K830" s="237" t="s">
        <v>239</v>
      </c>
      <c r="L830" s="74"/>
      <c r="M830" s="241" t="s">
        <v>36</v>
      </c>
      <c r="N830" s="242" t="s">
        <v>50</v>
      </c>
      <c r="O830" s="49"/>
      <c r="P830" s="243">
        <f>O830*H830</f>
        <v>0</v>
      </c>
      <c r="Q830" s="243">
        <v>0.010659999999999999</v>
      </c>
      <c r="R830" s="243">
        <f>Q830*H830</f>
        <v>0.010659999999999999</v>
      </c>
      <c r="S830" s="243">
        <v>0</v>
      </c>
      <c r="T830" s="244">
        <f>S830*H830</f>
        <v>0</v>
      </c>
      <c r="AR830" s="25" t="s">
        <v>264</v>
      </c>
      <c r="AT830" s="25" t="s">
        <v>165</v>
      </c>
      <c r="AU830" s="25" t="s">
        <v>89</v>
      </c>
      <c r="AY830" s="25" t="s">
        <v>162</v>
      </c>
      <c r="BE830" s="245">
        <f>IF(N830="základní",J830,0)</f>
        <v>0</v>
      </c>
      <c r="BF830" s="245">
        <f>IF(N830="snížená",J830,0)</f>
        <v>0</v>
      </c>
      <c r="BG830" s="245">
        <f>IF(N830="zákl. přenesená",J830,0)</f>
        <v>0</v>
      </c>
      <c r="BH830" s="245">
        <f>IF(N830="sníž. přenesená",J830,0)</f>
        <v>0</v>
      </c>
      <c r="BI830" s="245">
        <f>IF(N830="nulová",J830,0)</f>
        <v>0</v>
      </c>
      <c r="BJ830" s="25" t="s">
        <v>87</v>
      </c>
      <c r="BK830" s="245">
        <f>ROUND(I830*H830,1)</f>
        <v>0</v>
      </c>
      <c r="BL830" s="25" t="s">
        <v>264</v>
      </c>
      <c r="BM830" s="25" t="s">
        <v>2203</v>
      </c>
    </row>
    <row r="831" s="13" customFormat="1">
      <c r="B831" s="261"/>
      <c r="C831" s="262"/>
      <c r="D831" s="248" t="s">
        <v>171</v>
      </c>
      <c r="E831" s="263" t="s">
        <v>36</v>
      </c>
      <c r="F831" s="264" t="s">
        <v>1620</v>
      </c>
      <c r="G831" s="262"/>
      <c r="H831" s="263" t="s">
        <v>36</v>
      </c>
      <c r="I831" s="265"/>
      <c r="J831" s="262"/>
      <c r="K831" s="262"/>
      <c r="L831" s="266"/>
      <c r="M831" s="267"/>
      <c r="N831" s="268"/>
      <c r="O831" s="268"/>
      <c r="P831" s="268"/>
      <c r="Q831" s="268"/>
      <c r="R831" s="268"/>
      <c r="S831" s="268"/>
      <c r="T831" s="269"/>
      <c r="AT831" s="270" t="s">
        <v>171</v>
      </c>
      <c r="AU831" s="270" t="s">
        <v>89</v>
      </c>
      <c r="AV831" s="13" t="s">
        <v>87</v>
      </c>
      <c r="AW831" s="13" t="s">
        <v>42</v>
      </c>
      <c r="AX831" s="13" t="s">
        <v>79</v>
      </c>
      <c r="AY831" s="270" t="s">
        <v>162</v>
      </c>
    </row>
    <row r="832" s="12" customFormat="1">
      <c r="B832" s="246"/>
      <c r="C832" s="247"/>
      <c r="D832" s="248" t="s">
        <v>171</v>
      </c>
      <c r="E832" s="249" t="s">
        <v>36</v>
      </c>
      <c r="F832" s="250" t="s">
        <v>87</v>
      </c>
      <c r="G832" s="247"/>
      <c r="H832" s="251">
        <v>1</v>
      </c>
      <c r="I832" s="252"/>
      <c r="J832" s="247"/>
      <c r="K832" s="247"/>
      <c r="L832" s="253"/>
      <c r="M832" s="254"/>
      <c r="N832" s="255"/>
      <c r="O832" s="255"/>
      <c r="P832" s="255"/>
      <c r="Q832" s="255"/>
      <c r="R832" s="255"/>
      <c r="S832" s="255"/>
      <c r="T832" s="256"/>
      <c r="AT832" s="257" t="s">
        <v>171</v>
      </c>
      <c r="AU832" s="257" t="s">
        <v>89</v>
      </c>
      <c r="AV832" s="12" t="s">
        <v>89</v>
      </c>
      <c r="AW832" s="12" t="s">
        <v>42</v>
      </c>
      <c r="AX832" s="12" t="s">
        <v>87</v>
      </c>
      <c r="AY832" s="257" t="s">
        <v>162</v>
      </c>
    </row>
    <row r="833" s="1" customFormat="1" ht="16.5" customHeight="1">
      <c r="B833" s="48"/>
      <c r="C833" s="235" t="s">
        <v>2204</v>
      </c>
      <c r="D833" s="235" t="s">
        <v>165</v>
      </c>
      <c r="E833" s="236" t="s">
        <v>2205</v>
      </c>
      <c r="F833" s="237" t="s">
        <v>2206</v>
      </c>
      <c r="G833" s="238" t="s">
        <v>263</v>
      </c>
      <c r="H833" s="239">
        <v>1</v>
      </c>
      <c r="I833" s="240"/>
      <c r="J833" s="239">
        <f>ROUND(I833*H833,1)</f>
        <v>0</v>
      </c>
      <c r="K833" s="237" t="s">
        <v>239</v>
      </c>
      <c r="L833" s="74"/>
      <c r="M833" s="241" t="s">
        <v>36</v>
      </c>
      <c r="N833" s="242" t="s">
        <v>50</v>
      </c>
      <c r="O833" s="49"/>
      <c r="P833" s="243">
        <f>O833*H833</f>
        <v>0</v>
      </c>
      <c r="Q833" s="243">
        <v>0.00189</v>
      </c>
      <c r="R833" s="243">
        <f>Q833*H833</f>
        <v>0.00189</v>
      </c>
      <c r="S833" s="243">
        <v>0</v>
      </c>
      <c r="T833" s="244">
        <f>S833*H833</f>
        <v>0</v>
      </c>
      <c r="AR833" s="25" t="s">
        <v>264</v>
      </c>
      <c r="AT833" s="25" t="s">
        <v>165</v>
      </c>
      <c r="AU833" s="25" t="s">
        <v>89</v>
      </c>
      <c r="AY833" s="25" t="s">
        <v>162</v>
      </c>
      <c r="BE833" s="245">
        <f>IF(N833="základní",J833,0)</f>
        <v>0</v>
      </c>
      <c r="BF833" s="245">
        <f>IF(N833="snížená",J833,0)</f>
        <v>0</v>
      </c>
      <c r="BG833" s="245">
        <f>IF(N833="zákl. přenesená",J833,0)</f>
        <v>0</v>
      </c>
      <c r="BH833" s="245">
        <f>IF(N833="sníž. přenesená",J833,0)</f>
        <v>0</v>
      </c>
      <c r="BI833" s="245">
        <f>IF(N833="nulová",J833,0)</f>
        <v>0</v>
      </c>
      <c r="BJ833" s="25" t="s">
        <v>87</v>
      </c>
      <c r="BK833" s="245">
        <f>ROUND(I833*H833,1)</f>
        <v>0</v>
      </c>
      <c r="BL833" s="25" t="s">
        <v>264</v>
      </c>
      <c r="BM833" s="25" t="s">
        <v>2207</v>
      </c>
    </row>
    <row r="834" s="13" customFormat="1">
      <c r="B834" s="261"/>
      <c r="C834" s="262"/>
      <c r="D834" s="248" t="s">
        <v>171</v>
      </c>
      <c r="E834" s="263" t="s">
        <v>36</v>
      </c>
      <c r="F834" s="264" t="s">
        <v>1620</v>
      </c>
      <c r="G834" s="262"/>
      <c r="H834" s="263" t="s">
        <v>36</v>
      </c>
      <c r="I834" s="265"/>
      <c r="J834" s="262"/>
      <c r="K834" s="262"/>
      <c r="L834" s="266"/>
      <c r="M834" s="267"/>
      <c r="N834" s="268"/>
      <c r="O834" s="268"/>
      <c r="P834" s="268"/>
      <c r="Q834" s="268"/>
      <c r="R834" s="268"/>
      <c r="S834" s="268"/>
      <c r="T834" s="269"/>
      <c r="AT834" s="270" t="s">
        <v>171</v>
      </c>
      <c r="AU834" s="270" t="s">
        <v>89</v>
      </c>
      <c r="AV834" s="13" t="s">
        <v>87</v>
      </c>
      <c r="AW834" s="13" t="s">
        <v>42</v>
      </c>
      <c r="AX834" s="13" t="s">
        <v>79</v>
      </c>
      <c r="AY834" s="270" t="s">
        <v>162</v>
      </c>
    </row>
    <row r="835" s="12" customFormat="1">
      <c r="B835" s="246"/>
      <c r="C835" s="247"/>
      <c r="D835" s="248" t="s">
        <v>171</v>
      </c>
      <c r="E835" s="249" t="s">
        <v>36</v>
      </c>
      <c r="F835" s="250" t="s">
        <v>87</v>
      </c>
      <c r="G835" s="247"/>
      <c r="H835" s="251">
        <v>1</v>
      </c>
      <c r="I835" s="252"/>
      <c r="J835" s="247"/>
      <c r="K835" s="247"/>
      <c r="L835" s="253"/>
      <c r="M835" s="254"/>
      <c r="N835" s="255"/>
      <c r="O835" s="255"/>
      <c r="P835" s="255"/>
      <c r="Q835" s="255"/>
      <c r="R835" s="255"/>
      <c r="S835" s="255"/>
      <c r="T835" s="256"/>
      <c r="AT835" s="257" t="s">
        <v>171</v>
      </c>
      <c r="AU835" s="257" t="s">
        <v>89</v>
      </c>
      <c r="AV835" s="12" t="s">
        <v>89</v>
      </c>
      <c r="AW835" s="12" t="s">
        <v>42</v>
      </c>
      <c r="AX835" s="12" t="s">
        <v>87</v>
      </c>
      <c r="AY835" s="257" t="s">
        <v>162</v>
      </c>
    </row>
    <row r="836" s="1" customFormat="1" ht="16.5" customHeight="1">
      <c r="B836" s="48"/>
      <c r="C836" s="235" t="s">
        <v>2208</v>
      </c>
      <c r="D836" s="235" t="s">
        <v>165</v>
      </c>
      <c r="E836" s="236" t="s">
        <v>2209</v>
      </c>
      <c r="F836" s="237" t="s">
        <v>2210</v>
      </c>
      <c r="G836" s="238" t="s">
        <v>263</v>
      </c>
      <c r="H836" s="239">
        <v>1</v>
      </c>
      <c r="I836" s="240"/>
      <c r="J836" s="239">
        <f>ROUND(I836*H836,1)</f>
        <v>0</v>
      </c>
      <c r="K836" s="237" t="s">
        <v>239</v>
      </c>
      <c r="L836" s="74"/>
      <c r="M836" s="241" t="s">
        <v>36</v>
      </c>
      <c r="N836" s="242" t="s">
        <v>50</v>
      </c>
      <c r="O836" s="49"/>
      <c r="P836" s="243">
        <f>O836*H836</f>
        <v>0</v>
      </c>
      <c r="Q836" s="243">
        <v>0.0018</v>
      </c>
      <c r="R836" s="243">
        <f>Q836*H836</f>
        <v>0.0018</v>
      </c>
      <c r="S836" s="243">
        <v>0</v>
      </c>
      <c r="T836" s="244">
        <f>S836*H836</f>
        <v>0</v>
      </c>
      <c r="AR836" s="25" t="s">
        <v>264</v>
      </c>
      <c r="AT836" s="25" t="s">
        <v>165</v>
      </c>
      <c r="AU836" s="25" t="s">
        <v>89</v>
      </c>
      <c r="AY836" s="25" t="s">
        <v>162</v>
      </c>
      <c r="BE836" s="245">
        <f>IF(N836="základní",J836,0)</f>
        <v>0</v>
      </c>
      <c r="BF836" s="245">
        <f>IF(N836="snížená",J836,0)</f>
        <v>0</v>
      </c>
      <c r="BG836" s="245">
        <f>IF(N836="zákl. přenesená",J836,0)</f>
        <v>0</v>
      </c>
      <c r="BH836" s="245">
        <f>IF(N836="sníž. přenesená",J836,0)</f>
        <v>0</v>
      </c>
      <c r="BI836" s="245">
        <f>IF(N836="nulová",J836,0)</f>
        <v>0</v>
      </c>
      <c r="BJ836" s="25" t="s">
        <v>87</v>
      </c>
      <c r="BK836" s="245">
        <f>ROUND(I836*H836,1)</f>
        <v>0</v>
      </c>
      <c r="BL836" s="25" t="s">
        <v>264</v>
      </c>
      <c r="BM836" s="25" t="s">
        <v>2211</v>
      </c>
    </row>
    <row r="837" s="13" customFormat="1">
      <c r="B837" s="261"/>
      <c r="C837" s="262"/>
      <c r="D837" s="248" t="s">
        <v>171</v>
      </c>
      <c r="E837" s="263" t="s">
        <v>36</v>
      </c>
      <c r="F837" s="264" t="s">
        <v>1620</v>
      </c>
      <c r="G837" s="262"/>
      <c r="H837" s="263" t="s">
        <v>36</v>
      </c>
      <c r="I837" s="265"/>
      <c r="J837" s="262"/>
      <c r="K837" s="262"/>
      <c r="L837" s="266"/>
      <c r="M837" s="267"/>
      <c r="N837" s="268"/>
      <c r="O837" s="268"/>
      <c r="P837" s="268"/>
      <c r="Q837" s="268"/>
      <c r="R837" s="268"/>
      <c r="S837" s="268"/>
      <c r="T837" s="269"/>
      <c r="AT837" s="270" t="s">
        <v>171</v>
      </c>
      <c r="AU837" s="270" t="s">
        <v>89</v>
      </c>
      <c r="AV837" s="13" t="s">
        <v>87</v>
      </c>
      <c r="AW837" s="13" t="s">
        <v>42</v>
      </c>
      <c r="AX837" s="13" t="s">
        <v>79</v>
      </c>
      <c r="AY837" s="270" t="s">
        <v>162</v>
      </c>
    </row>
    <row r="838" s="12" customFormat="1">
      <c r="B838" s="246"/>
      <c r="C838" s="247"/>
      <c r="D838" s="248" t="s">
        <v>171</v>
      </c>
      <c r="E838" s="249" t="s">
        <v>36</v>
      </c>
      <c r="F838" s="250" t="s">
        <v>87</v>
      </c>
      <c r="G838" s="247"/>
      <c r="H838" s="251">
        <v>1</v>
      </c>
      <c r="I838" s="252"/>
      <c r="J838" s="247"/>
      <c r="K838" s="247"/>
      <c r="L838" s="253"/>
      <c r="M838" s="254"/>
      <c r="N838" s="255"/>
      <c r="O838" s="255"/>
      <c r="P838" s="255"/>
      <c r="Q838" s="255"/>
      <c r="R838" s="255"/>
      <c r="S838" s="255"/>
      <c r="T838" s="256"/>
      <c r="AT838" s="257" t="s">
        <v>171</v>
      </c>
      <c r="AU838" s="257" t="s">
        <v>89</v>
      </c>
      <c r="AV838" s="12" t="s">
        <v>89</v>
      </c>
      <c r="AW838" s="12" t="s">
        <v>42</v>
      </c>
      <c r="AX838" s="12" t="s">
        <v>87</v>
      </c>
      <c r="AY838" s="257" t="s">
        <v>162</v>
      </c>
    </row>
    <row r="839" s="1" customFormat="1" ht="16.5" customHeight="1">
      <c r="B839" s="48"/>
      <c r="C839" s="235" t="s">
        <v>2212</v>
      </c>
      <c r="D839" s="235" t="s">
        <v>165</v>
      </c>
      <c r="E839" s="236" t="s">
        <v>2213</v>
      </c>
      <c r="F839" s="237" t="s">
        <v>2214</v>
      </c>
      <c r="G839" s="238" t="s">
        <v>263</v>
      </c>
      <c r="H839" s="239">
        <v>1</v>
      </c>
      <c r="I839" s="240"/>
      <c r="J839" s="239">
        <f>ROUND(I839*H839,1)</f>
        <v>0</v>
      </c>
      <c r="K839" s="237" t="s">
        <v>239</v>
      </c>
      <c r="L839" s="74"/>
      <c r="M839" s="241" t="s">
        <v>36</v>
      </c>
      <c r="N839" s="242" t="s">
        <v>50</v>
      </c>
      <c r="O839" s="49"/>
      <c r="P839" s="243">
        <f>O839*H839</f>
        <v>0</v>
      </c>
      <c r="Q839" s="243">
        <v>0.0018400000000000001</v>
      </c>
      <c r="R839" s="243">
        <f>Q839*H839</f>
        <v>0.0018400000000000001</v>
      </c>
      <c r="S839" s="243">
        <v>0</v>
      </c>
      <c r="T839" s="244">
        <f>S839*H839</f>
        <v>0</v>
      </c>
      <c r="AR839" s="25" t="s">
        <v>264</v>
      </c>
      <c r="AT839" s="25" t="s">
        <v>165</v>
      </c>
      <c r="AU839" s="25" t="s">
        <v>89</v>
      </c>
      <c r="AY839" s="25" t="s">
        <v>162</v>
      </c>
      <c r="BE839" s="245">
        <f>IF(N839="základní",J839,0)</f>
        <v>0</v>
      </c>
      <c r="BF839" s="245">
        <f>IF(N839="snížená",J839,0)</f>
        <v>0</v>
      </c>
      <c r="BG839" s="245">
        <f>IF(N839="zákl. přenesená",J839,0)</f>
        <v>0</v>
      </c>
      <c r="BH839" s="245">
        <f>IF(N839="sníž. přenesená",J839,0)</f>
        <v>0</v>
      </c>
      <c r="BI839" s="245">
        <f>IF(N839="nulová",J839,0)</f>
        <v>0</v>
      </c>
      <c r="BJ839" s="25" t="s">
        <v>87</v>
      </c>
      <c r="BK839" s="245">
        <f>ROUND(I839*H839,1)</f>
        <v>0</v>
      </c>
      <c r="BL839" s="25" t="s">
        <v>264</v>
      </c>
      <c r="BM839" s="25" t="s">
        <v>2215</v>
      </c>
    </row>
    <row r="840" s="13" customFormat="1">
      <c r="B840" s="261"/>
      <c r="C840" s="262"/>
      <c r="D840" s="248" t="s">
        <v>171</v>
      </c>
      <c r="E840" s="263" t="s">
        <v>36</v>
      </c>
      <c r="F840" s="264" t="s">
        <v>1620</v>
      </c>
      <c r="G840" s="262"/>
      <c r="H840" s="263" t="s">
        <v>36</v>
      </c>
      <c r="I840" s="265"/>
      <c r="J840" s="262"/>
      <c r="K840" s="262"/>
      <c r="L840" s="266"/>
      <c r="M840" s="267"/>
      <c r="N840" s="268"/>
      <c r="O840" s="268"/>
      <c r="P840" s="268"/>
      <c r="Q840" s="268"/>
      <c r="R840" s="268"/>
      <c r="S840" s="268"/>
      <c r="T840" s="269"/>
      <c r="AT840" s="270" t="s">
        <v>171</v>
      </c>
      <c r="AU840" s="270" t="s">
        <v>89</v>
      </c>
      <c r="AV840" s="13" t="s">
        <v>87</v>
      </c>
      <c r="AW840" s="13" t="s">
        <v>42</v>
      </c>
      <c r="AX840" s="13" t="s">
        <v>79</v>
      </c>
      <c r="AY840" s="270" t="s">
        <v>162</v>
      </c>
    </row>
    <row r="841" s="12" customFormat="1">
      <c r="B841" s="246"/>
      <c r="C841" s="247"/>
      <c r="D841" s="248" t="s">
        <v>171</v>
      </c>
      <c r="E841" s="249" t="s">
        <v>36</v>
      </c>
      <c r="F841" s="250" t="s">
        <v>87</v>
      </c>
      <c r="G841" s="247"/>
      <c r="H841" s="251">
        <v>1</v>
      </c>
      <c r="I841" s="252"/>
      <c r="J841" s="247"/>
      <c r="K841" s="247"/>
      <c r="L841" s="253"/>
      <c r="M841" s="254"/>
      <c r="N841" s="255"/>
      <c r="O841" s="255"/>
      <c r="P841" s="255"/>
      <c r="Q841" s="255"/>
      <c r="R841" s="255"/>
      <c r="S841" s="255"/>
      <c r="T841" s="256"/>
      <c r="AT841" s="257" t="s">
        <v>171</v>
      </c>
      <c r="AU841" s="257" t="s">
        <v>89</v>
      </c>
      <c r="AV841" s="12" t="s">
        <v>89</v>
      </c>
      <c r="AW841" s="12" t="s">
        <v>42</v>
      </c>
      <c r="AX841" s="12" t="s">
        <v>87</v>
      </c>
      <c r="AY841" s="257" t="s">
        <v>162</v>
      </c>
    </row>
    <row r="842" s="1" customFormat="1" ht="16.5" customHeight="1">
      <c r="B842" s="48"/>
      <c r="C842" s="235" t="s">
        <v>2216</v>
      </c>
      <c r="D842" s="235" t="s">
        <v>165</v>
      </c>
      <c r="E842" s="236" t="s">
        <v>2217</v>
      </c>
      <c r="F842" s="237" t="s">
        <v>2218</v>
      </c>
      <c r="G842" s="238" t="s">
        <v>174</v>
      </c>
      <c r="H842" s="239">
        <v>1</v>
      </c>
      <c r="I842" s="240"/>
      <c r="J842" s="239">
        <f>ROUND(I842*H842,1)</f>
        <v>0</v>
      </c>
      <c r="K842" s="237" t="s">
        <v>239</v>
      </c>
      <c r="L842" s="74"/>
      <c r="M842" s="241" t="s">
        <v>36</v>
      </c>
      <c r="N842" s="242" t="s">
        <v>50</v>
      </c>
      <c r="O842" s="49"/>
      <c r="P842" s="243">
        <f>O842*H842</f>
        <v>0</v>
      </c>
      <c r="Q842" s="243">
        <v>0.00013999999999999999</v>
      </c>
      <c r="R842" s="243">
        <f>Q842*H842</f>
        <v>0.00013999999999999999</v>
      </c>
      <c r="S842" s="243">
        <v>0</v>
      </c>
      <c r="T842" s="244">
        <f>S842*H842</f>
        <v>0</v>
      </c>
      <c r="AR842" s="25" t="s">
        <v>264</v>
      </c>
      <c r="AT842" s="25" t="s">
        <v>165</v>
      </c>
      <c r="AU842" s="25" t="s">
        <v>89</v>
      </c>
      <c r="AY842" s="25" t="s">
        <v>162</v>
      </c>
      <c r="BE842" s="245">
        <f>IF(N842="základní",J842,0)</f>
        <v>0</v>
      </c>
      <c r="BF842" s="245">
        <f>IF(N842="snížená",J842,0)</f>
        <v>0</v>
      </c>
      <c r="BG842" s="245">
        <f>IF(N842="zákl. přenesená",J842,0)</f>
        <v>0</v>
      </c>
      <c r="BH842" s="245">
        <f>IF(N842="sníž. přenesená",J842,0)</f>
        <v>0</v>
      </c>
      <c r="BI842" s="245">
        <f>IF(N842="nulová",J842,0)</f>
        <v>0</v>
      </c>
      <c r="BJ842" s="25" t="s">
        <v>87</v>
      </c>
      <c r="BK842" s="245">
        <f>ROUND(I842*H842,1)</f>
        <v>0</v>
      </c>
      <c r="BL842" s="25" t="s">
        <v>264</v>
      </c>
      <c r="BM842" s="25" t="s">
        <v>2219</v>
      </c>
    </row>
    <row r="843" s="13" customFormat="1">
      <c r="B843" s="261"/>
      <c r="C843" s="262"/>
      <c r="D843" s="248" t="s">
        <v>171</v>
      </c>
      <c r="E843" s="263" t="s">
        <v>36</v>
      </c>
      <c r="F843" s="264" t="s">
        <v>1620</v>
      </c>
      <c r="G843" s="262"/>
      <c r="H843" s="263" t="s">
        <v>36</v>
      </c>
      <c r="I843" s="265"/>
      <c r="J843" s="262"/>
      <c r="K843" s="262"/>
      <c r="L843" s="266"/>
      <c r="M843" s="267"/>
      <c r="N843" s="268"/>
      <c r="O843" s="268"/>
      <c r="P843" s="268"/>
      <c r="Q843" s="268"/>
      <c r="R843" s="268"/>
      <c r="S843" s="268"/>
      <c r="T843" s="269"/>
      <c r="AT843" s="270" t="s">
        <v>171</v>
      </c>
      <c r="AU843" s="270" t="s">
        <v>89</v>
      </c>
      <c r="AV843" s="13" t="s">
        <v>87</v>
      </c>
      <c r="AW843" s="13" t="s">
        <v>42</v>
      </c>
      <c r="AX843" s="13" t="s">
        <v>79</v>
      </c>
      <c r="AY843" s="270" t="s">
        <v>162</v>
      </c>
    </row>
    <row r="844" s="12" customFormat="1">
      <c r="B844" s="246"/>
      <c r="C844" s="247"/>
      <c r="D844" s="248" t="s">
        <v>171</v>
      </c>
      <c r="E844" s="249" t="s">
        <v>36</v>
      </c>
      <c r="F844" s="250" t="s">
        <v>87</v>
      </c>
      <c r="G844" s="247"/>
      <c r="H844" s="251">
        <v>1</v>
      </c>
      <c r="I844" s="252"/>
      <c r="J844" s="247"/>
      <c r="K844" s="247"/>
      <c r="L844" s="253"/>
      <c r="M844" s="254"/>
      <c r="N844" s="255"/>
      <c r="O844" s="255"/>
      <c r="P844" s="255"/>
      <c r="Q844" s="255"/>
      <c r="R844" s="255"/>
      <c r="S844" s="255"/>
      <c r="T844" s="256"/>
      <c r="AT844" s="257" t="s">
        <v>171</v>
      </c>
      <c r="AU844" s="257" t="s">
        <v>89</v>
      </c>
      <c r="AV844" s="12" t="s">
        <v>89</v>
      </c>
      <c r="AW844" s="12" t="s">
        <v>42</v>
      </c>
      <c r="AX844" s="12" t="s">
        <v>87</v>
      </c>
      <c r="AY844" s="257" t="s">
        <v>162</v>
      </c>
    </row>
    <row r="845" s="1" customFormat="1" ht="16.5" customHeight="1">
      <c r="B845" s="48"/>
      <c r="C845" s="235" t="s">
        <v>2220</v>
      </c>
      <c r="D845" s="235" t="s">
        <v>165</v>
      </c>
      <c r="E845" s="236" t="s">
        <v>2221</v>
      </c>
      <c r="F845" s="237" t="s">
        <v>2222</v>
      </c>
      <c r="G845" s="238" t="s">
        <v>174</v>
      </c>
      <c r="H845" s="239">
        <v>1</v>
      </c>
      <c r="I845" s="240"/>
      <c r="J845" s="239">
        <f>ROUND(I845*H845,1)</f>
        <v>0</v>
      </c>
      <c r="K845" s="237" t="s">
        <v>239</v>
      </c>
      <c r="L845" s="74"/>
      <c r="M845" s="241" t="s">
        <v>36</v>
      </c>
      <c r="N845" s="242" t="s">
        <v>50</v>
      </c>
      <c r="O845" s="49"/>
      <c r="P845" s="243">
        <f>O845*H845</f>
        <v>0</v>
      </c>
      <c r="Q845" s="243">
        <v>0.00023000000000000001</v>
      </c>
      <c r="R845" s="243">
        <f>Q845*H845</f>
        <v>0.00023000000000000001</v>
      </c>
      <c r="S845" s="243">
        <v>0</v>
      </c>
      <c r="T845" s="244">
        <f>S845*H845</f>
        <v>0</v>
      </c>
      <c r="AR845" s="25" t="s">
        <v>264</v>
      </c>
      <c r="AT845" s="25" t="s">
        <v>165</v>
      </c>
      <c r="AU845" s="25" t="s">
        <v>89</v>
      </c>
      <c r="AY845" s="25" t="s">
        <v>162</v>
      </c>
      <c r="BE845" s="245">
        <f>IF(N845="základní",J845,0)</f>
        <v>0</v>
      </c>
      <c r="BF845" s="245">
        <f>IF(N845="snížená",J845,0)</f>
        <v>0</v>
      </c>
      <c r="BG845" s="245">
        <f>IF(N845="zákl. přenesená",J845,0)</f>
        <v>0</v>
      </c>
      <c r="BH845" s="245">
        <f>IF(N845="sníž. přenesená",J845,0)</f>
        <v>0</v>
      </c>
      <c r="BI845" s="245">
        <f>IF(N845="nulová",J845,0)</f>
        <v>0</v>
      </c>
      <c r="BJ845" s="25" t="s">
        <v>87</v>
      </c>
      <c r="BK845" s="245">
        <f>ROUND(I845*H845,1)</f>
        <v>0</v>
      </c>
      <c r="BL845" s="25" t="s">
        <v>264</v>
      </c>
      <c r="BM845" s="25" t="s">
        <v>2223</v>
      </c>
    </row>
    <row r="846" s="13" customFormat="1">
      <c r="B846" s="261"/>
      <c r="C846" s="262"/>
      <c r="D846" s="248" t="s">
        <v>171</v>
      </c>
      <c r="E846" s="263" t="s">
        <v>36</v>
      </c>
      <c r="F846" s="264" t="s">
        <v>1620</v>
      </c>
      <c r="G846" s="262"/>
      <c r="H846" s="263" t="s">
        <v>36</v>
      </c>
      <c r="I846" s="265"/>
      <c r="J846" s="262"/>
      <c r="K846" s="262"/>
      <c r="L846" s="266"/>
      <c r="M846" s="267"/>
      <c r="N846" s="268"/>
      <c r="O846" s="268"/>
      <c r="P846" s="268"/>
      <c r="Q846" s="268"/>
      <c r="R846" s="268"/>
      <c r="S846" s="268"/>
      <c r="T846" s="269"/>
      <c r="AT846" s="270" t="s">
        <v>171</v>
      </c>
      <c r="AU846" s="270" t="s">
        <v>89</v>
      </c>
      <c r="AV846" s="13" t="s">
        <v>87</v>
      </c>
      <c r="AW846" s="13" t="s">
        <v>42</v>
      </c>
      <c r="AX846" s="13" t="s">
        <v>79</v>
      </c>
      <c r="AY846" s="270" t="s">
        <v>162</v>
      </c>
    </row>
    <row r="847" s="12" customFormat="1">
      <c r="B847" s="246"/>
      <c r="C847" s="247"/>
      <c r="D847" s="248" t="s">
        <v>171</v>
      </c>
      <c r="E847" s="249" t="s">
        <v>36</v>
      </c>
      <c r="F847" s="250" t="s">
        <v>87</v>
      </c>
      <c r="G847" s="247"/>
      <c r="H847" s="251">
        <v>1</v>
      </c>
      <c r="I847" s="252"/>
      <c r="J847" s="247"/>
      <c r="K847" s="247"/>
      <c r="L847" s="253"/>
      <c r="M847" s="254"/>
      <c r="N847" s="255"/>
      <c r="O847" s="255"/>
      <c r="P847" s="255"/>
      <c r="Q847" s="255"/>
      <c r="R847" s="255"/>
      <c r="S847" s="255"/>
      <c r="T847" s="256"/>
      <c r="AT847" s="257" t="s">
        <v>171</v>
      </c>
      <c r="AU847" s="257" t="s">
        <v>89</v>
      </c>
      <c r="AV847" s="12" t="s">
        <v>89</v>
      </c>
      <c r="AW847" s="12" t="s">
        <v>42</v>
      </c>
      <c r="AX847" s="12" t="s">
        <v>87</v>
      </c>
      <c r="AY847" s="257" t="s">
        <v>162</v>
      </c>
    </row>
    <row r="848" s="1" customFormat="1" ht="25.5" customHeight="1">
      <c r="B848" s="48"/>
      <c r="C848" s="235" t="s">
        <v>2224</v>
      </c>
      <c r="D848" s="235" t="s">
        <v>165</v>
      </c>
      <c r="E848" s="236" t="s">
        <v>2225</v>
      </c>
      <c r="F848" s="237" t="s">
        <v>2226</v>
      </c>
      <c r="G848" s="238" t="s">
        <v>174</v>
      </c>
      <c r="H848" s="239">
        <v>1</v>
      </c>
      <c r="I848" s="240"/>
      <c r="J848" s="239">
        <f>ROUND(I848*H848,1)</f>
        <v>0</v>
      </c>
      <c r="K848" s="237" t="s">
        <v>239</v>
      </c>
      <c r="L848" s="74"/>
      <c r="M848" s="241" t="s">
        <v>36</v>
      </c>
      <c r="N848" s="242" t="s">
        <v>50</v>
      </c>
      <c r="O848" s="49"/>
      <c r="P848" s="243">
        <f>O848*H848</f>
        <v>0</v>
      </c>
      <c r="Q848" s="243">
        <v>0.00046999999999999999</v>
      </c>
      <c r="R848" s="243">
        <f>Q848*H848</f>
        <v>0.00046999999999999999</v>
      </c>
      <c r="S848" s="243">
        <v>0</v>
      </c>
      <c r="T848" s="244">
        <f>S848*H848</f>
        <v>0</v>
      </c>
      <c r="AR848" s="25" t="s">
        <v>264</v>
      </c>
      <c r="AT848" s="25" t="s">
        <v>165</v>
      </c>
      <c r="AU848" s="25" t="s">
        <v>89</v>
      </c>
      <c r="AY848" s="25" t="s">
        <v>162</v>
      </c>
      <c r="BE848" s="245">
        <f>IF(N848="základní",J848,0)</f>
        <v>0</v>
      </c>
      <c r="BF848" s="245">
        <f>IF(N848="snížená",J848,0)</f>
        <v>0</v>
      </c>
      <c r="BG848" s="245">
        <f>IF(N848="zákl. přenesená",J848,0)</f>
        <v>0</v>
      </c>
      <c r="BH848" s="245">
        <f>IF(N848="sníž. přenesená",J848,0)</f>
        <v>0</v>
      </c>
      <c r="BI848" s="245">
        <f>IF(N848="nulová",J848,0)</f>
        <v>0</v>
      </c>
      <c r="BJ848" s="25" t="s">
        <v>87</v>
      </c>
      <c r="BK848" s="245">
        <f>ROUND(I848*H848,1)</f>
        <v>0</v>
      </c>
      <c r="BL848" s="25" t="s">
        <v>264</v>
      </c>
      <c r="BM848" s="25" t="s">
        <v>2227</v>
      </c>
    </row>
    <row r="849" s="13" customFormat="1">
      <c r="B849" s="261"/>
      <c r="C849" s="262"/>
      <c r="D849" s="248" t="s">
        <v>171</v>
      </c>
      <c r="E849" s="263" t="s">
        <v>36</v>
      </c>
      <c r="F849" s="264" t="s">
        <v>1620</v>
      </c>
      <c r="G849" s="262"/>
      <c r="H849" s="263" t="s">
        <v>36</v>
      </c>
      <c r="I849" s="265"/>
      <c r="J849" s="262"/>
      <c r="K849" s="262"/>
      <c r="L849" s="266"/>
      <c r="M849" s="267"/>
      <c r="N849" s="268"/>
      <c r="O849" s="268"/>
      <c r="P849" s="268"/>
      <c r="Q849" s="268"/>
      <c r="R849" s="268"/>
      <c r="S849" s="268"/>
      <c r="T849" s="269"/>
      <c r="AT849" s="270" t="s">
        <v>171</v>
      </c>
      <c r="AU849" s="270" t="s">
        <v>89</v>
      </c>
      <c r="AV849" s="13" t="s">
        <v>87</v>
      </c>
      <c r="AW849" s="13" t="s">
        <v>42</v>
      </c>
      <c r="AX849" s="13" t="s">
        <v>79</v>
      </c>
      <c r="AY849" s="270" t="s">
        <v>162</v>
      </c>
    </row>
    <row r="850" s="12" customFormat="1">
      <c r="B850" s="246"/>
      <c r="C850" s="247"/>
      <c r="D850" s="248" t="s">
        <v>171</v>
      </c>
      <c r="E850" s="249" t="s">
        <v>36</v>
      </c>
      <c r="F850" s="250" t="s">
        <v>87</v>
      </c>
      <c r="G850" s="247"/>
      <c r="H850" s="251">
        <v>1</v>
      </c>
      <c r="I850" s="252"/>
      <c r="J850" s="247"/>
      <c r="K850" s="247"/>
      <c r="L850" s="253"/>
      <c r="M850" s="254"/>
      <c r="N850" s="255"/>
      <c r="O850" s="255"/>
      <c r="P850" s="255"/>
      <c r="Q850" s="255"/>
      <c r="R850" s="255"/>
      <c r="S850" s="255"/>
      <c r="T850" s="256"/>
      <c r="AT850" s="257" t="s">
        <v>171</v>
      </c>
      <c r="AU850" s="257" t="s">
        <v>89</v>
      </c>
      <c r="AV850" s="12" t="s">
        <v>89</v>
      </c>
      <c r="AW850" s="12" t="s">
        <v>42</v>
      </c>
      <c r="AX850" s="12" t="s">
        <v>87</v>
      </c>
      <c r="AY850" s="257" t="s">
        <v>162</v>
      </c>
    </row>
    <row r="851" s="1" customFormat="1" ht="25.5" customHeight="1">
      <c r="B851" s="48"/>
      <c r="C851" s="235" t="s">
        <v>2228</v>
      </c>
      <c r="D851" s="235" t="s">
        <v>165</v>
      </c>
      <c r="E851" s="236" t="s">
        <v>2229</v>
      </c>
      <c r="F851" s="237" t="s">
        <v>2230</v>
      </c>
      <c r="G851" s="238" t="s">
        <v>558</v>
      </c>
      <c r="H851" s="240"/>
      <c r="I851" s="240"/>
      <c r="J851" s="239">
        <f>ROUND(I851*H851,1)</f>
        <v>0</v>
      </c>
      <c r="K851" s="237" t="s">
        <v>239</v>
      </c>
      <c r="L851" s="74"/>
      <c r="M851" s="241" t="s">
        <v>36</v>
      </c>
      <c r="N851" s="242" t="s">
        <v>50</v>
      </c>
      <c r="O851" s="49"/>
      <c r="P851" s="243">
        <f>O851*H851</f>
        <v>0</v>
      </c>
      <c r="Q851" s="243">
        <v>0</v>
      </c>
      <c r="R851" s="243">
        <f>Q851*H851</f>
        <v>0</v>
      </c>
      <c r="S851" s="243">
        <v>0</v>
      </c>
      <c r="T851" s="244">
        <f>S851*H851</f>
        <v>0</v>
      </c>
      <c r="AR851" s="25" t="s">
        <v>264</v>
      </c>
      <c r="AT851" s="25" t="s">
        <v>165</v>
      </c>
      <c r="AU851" s="25" t="s">
        <v>89</v>
      </c>
      <c r="AY851" s="25" t="s">
        <v>162</v>
      </c>
      <c r="BE851" s="245">
        <f>IF(N851="základní",J851,0)</f>
        <v>0</v>
      </c>
      <c r="BF851" s="245">
        <f>IF(N851="snížená",J851,0)</f>
        <v>0</v>
      </c>
      <c r="BG851" s="245">
        <f>IF(N851="zákl. přenesená",J851,0)</f>
        <v>0</v>
      </c>
      <c r="BH851" s="245">
        <f>IF(N851="sníž. přenesená",J851,0)</f>
        <v>0</v>
      </c>
      <c r="BI851" s="245">
        <f>IF(N851="nulová",J851,0)</f>
        <v>0</v>
      </c>
      <c r="BJ851" s="25" t="s">
        <v>87</v>
      </c>
      <c r="BK851" s="245">
        <f>ROUND(I851*H851,1)</f>
        <v>0</v>
      </c>
      <c r="BL851" s="25" t="s">
        <v>264</v>
      </c>
      <c r="BM851" s="25" t="s">
        <v>2231</v>
      </c>
    </row>
    <row r="852" s="11" customFormat="1" ht="29.88" customHeight="1">
      <c r="B852" s="219"/>
      <c r="C852" s="220"/>
      <c r="D852" s="221" t="s">
        <v>78</v>
      </c>
      <c r="E852" s="233" t="s">
        <v>2232</v>
      </c>
      <c r="F852" s="233" t="s">
        <v>2233</v>
      </c>
      <c r="G852" s="220"/>
      <c r="H852" s="220"/>
      <c r="I852" s="223"/>
      <c r="J852" s="234">
        <f>BK852</f>
        <v>0</v>
      </c>
      <c r="K852" s="220"/>
      <c r="L852" s="225"/>
      <c r="M852" s="226"/>
      <c r="N852" s="227"/>
      <c r="O852" s="227"/>
      <c r="P852" s="228">
        <f>SUM(P853:P893)</f>
        <v>0</v>
      </c>
      <c r="Q852" s="227"/>
      <c r="R852" s="228">
        <f>SUM(R853:R893)</f>
        <v>1.3646206000000001</v>
      </c>
      <c r="S852" s="227"/>
      <c r="T852" s="229">
        <f>SUM(T853:T893)</f>
        <v>0</v>
      </c>
      <c r="AR852" s="230" t="s">
        <v>89</v>
      </c>
      <c r="AT852" s="231" t="s">
        <v>78</v>
      </c>
      <c r="AU852" s="231" t="s">
        <v>87</v>
      </c>
      <c r="AY852" s="230" t="s">
        <v>162</v>
      </c>
      <c r="BK852" s="232">
        <f>SUM(BK853:BK893)</f>
        <v>0</v>
      </c>
    </row>
    <row r="853" s="1" customFormat="1" ht="38.25" customHeight="1">
      <c r="B853" s="48"/>
      <c r="C853" s="235" t="s">
        <v>2234</v>
      </c>
      <c r="D853" s="235" t="s">
        <v>165</v>
      </c>
      <c r="E853" s="236" t="s">
        <v>2235</v>
      </c>
      <c r="F853" s="237" t="s">
        <v>2236</v>
      </c>
      <c r="G853" s="238" t="s">
        <v>247</v>
      </c>
      <c r="H853" s="239">
        <v>125.7</v>
      </c>
      <c r="I853" s="240"/>
      <c r="J853" s="239">
        <f>ROUND(I853*H853,1)</f>
        <v>0</v>
      </c>
      <c r="K853" s="237" t="s">
        <v>239</v>
      </c>
      <c r="L853" s="74"/>
      <c r="M853" s="241" t="s">
        <v>36</v>
      </c>
      <c r="N853" s="242" t="s">
        <v>50</v>
      </c>
      <c r="O853" s="49"/>
      <c r="P853" s="243">
        <f>O853*H853</f>
        <v>0</v>
      </c>
      <c r="Q853" s="243">
        <v>0</v>
      </c>
      <c r="R853" s="243">
        <f>Q853*H853</f>
        <v>0</v>
      </c>
      <c r="S853" s="243">
        <v>0</v>
      </c>
      <c r="T853" s="244">
        <f>S853*H853</f>
        <v>0</v>
      </c>
      <c r="AR853" s="25" t="s">
        <v>264</v>
      </c>
      <c r="AT853" s="25" t="s">
        <v>165</v>
      </c>
      <c r="AU853" s="25" t="s">
        <v>89</v>
      </c>
      <c r="AY853" s="25" t="s">
        <v>162</v>
      </c>
      <c r="BE853" s="245">
        <f>IF(N853="základní",J853,0)</f>
        <v>0</v>
      </c>
      <c r="BF853" s="245">
        <f>IF(N853="snížená",J853,0)</f>
        <v>0</v>
      </c>
      <c r="BG853" s="245">
        <f>IF(N853="zákl. přenesená",J853,0)</f>
        <v>0</v>
      </c>
      <c r="BH853" s="245">
        <f>IF(N853="sníž. přenesená",J853,0)</f>
        <v>0</v>
      </c>
      <c r="BI853" s="245">
        <f>IF(N853="nulová",J853,0)</f>
        <v>0</v>
      </c>
      <c r="BJ853" s="25" t="s">
        <v>87</v>
      </c>
      <c r="BK853" s="245">
        <f>ROUND(I853*H853,1)</f>
        <v>0</v>
      </c>
      <c r="BL853" s="25" t="s">
        <v>264</v>
      </c>
      <c r="BM853" s="25" t="s">
        <v>2237</v>
      </c>
    </row>
    <row r="854" s="13" customFormat="1">
      <c r="B854" s="261"/>
      <c r="C854" s="262"/>
      <c r="D854" s="248" t="s">
        <v>171</v>
      </c>
      <c r="E854" s="263" t="s">
        <v>36</v>
      </c>
      <c r="F854" s="264" t="s">
        <v>1620</v>
      </c>
      <c r="G854" s="262"/>
      <c r="H854" s="263" t="s">
        <v>36</v>
      </c>
      <c r="I854" s="265"/>
      <c r="J854" s="262"/>
      <c r="K854" s="262"/>
      <c r="L854" s="266"/>
      <c r="M854" s="267"/>
      <c r="N854" s="268"/>
      <c r="O854" s="268"/>
      <c r="P854" s="268"/>
      <c r="Q854" s="268"/>
      <c r="R854" s="268"/>
      <c r="S854" s="268"/>
      <c r="T854" s="269"/>
      <c r="AT854" s="270" t="s">
        <v>171</v>
      </c>
      <c r="AU854" s="270" t="s">
        <v>89</v>
      </c>
      <c r="AV854" s="13" t="s">
        <v>87</v>
      </c>
      <c r="AW854" s="13" t="s">
        <v>42</v>
      </c>
      <c r="AX854" s="13" t="s">
        <v>79</v>
      </c>
      <c r="AY854" s="270" t="s">
        <v>162</v>
      </c>
    </row>
    <row r="855" s="13" customFormat="1">
      <c r="B855" s="261"/>
      <c r="C855" s="262"/>
      <c r="D855" s="248" t="s">
        <v>171</v>
      </c>
      <c r="E855" s="263" t="s">
        <v>36</v>
      </c>
      <c r="F855" s="264" t="s">
        <v>2238</v>
      </c>
      <c r="G855" s="262"/>
      <c r="H855" s="263" t="s">
        <v>36</v>
      </c>
      <c r="I855" s="265"/>
      <c r="J855" s="262"/>
      <c r="K855" s="262"/>
      <c r="L855" s="266"/>
      <c r="M855" s="267"/>
      <c r="N855" s="268"/>
      <c r="O855" s="268"/>
      <c r="P855" s="268"/>
      <c r="Q855" s="268"/>
      <c r="R855" s="268"/>
      <c r="S855" s="268"/>
      <c r="T855" s="269"/>
      <c r="AT855" s="270" t="s">
        <v>171</v>
      </c>
      <c r="AU855" s="270" t="s">
        <v>89</v>
      </c>
      <c r="AV855" s="13" t="s">
        <v>87</v>
      </c>
      <c r="AW855" s="13" t="s">
        <v>42</v>
      </c>
      <c r="AX855" s="13" t="s">
        <v>79</v>
      </c>
      <c r="AY855" s="270" t="s">
        <v>162</v>
      </c>
    </row>
    <row r="856" s="12" customFormat="1">
      <c r="B856" s="246"/>
      <c r="C856" s="247"/>
      <c r="D856" s="248" t="s">
        <v>171</v>
      </c>
      <c r="E856" s="249" t="s">
        <v>36</v>
      </c>
      <c r="F856" s="250" t="s">
        <v>2239</v>
      </c>
      <c r="G856" s="247"/>
      <c r="H856" s="251">
        <v>19.600000000000001</v>
      </c>
      <c r="I856" s="252"/>
      <c r="J856" s="247"/>
      <c r="K856" s="247"/>
      <c r="L856" s="253"/>
      <c r="M856" s="254"/>
      <c r="N856" s="255"/>
      <c r="O856" s="255"/>
      <c r="P856" s="255"/>
      <c r="Q856" s="255"/>
      <c r="R856" s="255"/>
      <c r="S856" s="255"/>
      <c r="T856" s="256"/>
      <c r="AT856" s="257" t="s">
        <v>171</v>
      </c>
      <c r="AU856" s="257" t="s">
        <v>89</v>
      </c>
      <c r="AV856" s="12" t="s">
        <v>89</v>
      </c>
      <c r="AW856" s="12" t="s">
        <v>42</v>
      </c>
      <c r="AX856" s="12" t="s">
        <v>79</v>
      </c>
      <c r="AY856" s="257" t="s">
        <v>162</v>
      </c>
    </row>
    <row r="857" s="13" customFormat="1">
      <c r="B857" s="261"/>
      <c r="C857" s="262"/>
      <c r="D857" s="248" t="s">
        <v>171</v>
      </c>
      <c r="E857" s="263" t="s">
        <v>36</v>
      </c>
      <c r="F857" s="264" t="s">
        <v>2240</v>
      </c>
      <c r="G857" s="262"/>
      <c r="H857" s="263" t="s">
        <v>36</v>
      </c>
      <c r="I857" s="265"/>
      <c r="J857" s="262"/>
      <c r="K857" s="262"/>
      <c r="L857" s="266"/>
      <c r="M857" s="267"/>
      <c r="N857" s="268"/>
      <c r="O857" s="268"/>
      <c r="P857" s="268"/>
      <c r="Q857" s="268"/>
      <c r="R857" s="268"/>
      <c r="S857" s="268"/>
      <c r="T857" s="269"/>
      <c r="AT857" s="270" t="s">
        <v>171</v>
      </c>
      <c r="AU857" s="270" t="s">
        <v>89</v>
      </c>
      <c r="AV857" s="13" t="s">
        <v>87</v>
      </c>
      <c r="AW857" s="13" t="s">
        <v>42</v>
      </c>
      <c r="AX857" s="13" t="s">
        <v>79</v>
      </c>
      <c r="AY857" s="270" t="s">
        <v>162</v>
      </c>
    </row>
    <row r="858" s="12" customFormat="1">
      <c r="B858" s="246"/>
      <c r="C858" s="247"/>
      <c r="D858" s="248" t="s">
        <v>171</v>
      </c>
      <c r="E858" s="249" t="s">
        <v>36</v>
      </c>
      <c r="F858" s="250" t="s">
        <v>2241</v>
      </c>
      <c r="G858" s="247"/>
      <c r="H858" s="251">
        <v>57.600000000000001</v>
      </c>
      <c r="I858" s="252"/>
      <c r="J858" s="247"/>
      <c r="K858" s="247"/>
      <c r="L858" s="253"/>
      <c r="M858" s="254"/>
      <c r="N858" s="255"/>
      <c r="O858" s="255"/>
      <c r="P858" s="255"/>
      <c r="Q858" s="255"/>
      <c r="R858" s="255"/>
      <c r="S858" s="255"/>
      <c r="T858" s="256"/>
      <c r="AT858" s="257" t="s">
        <v>171</v>
      </c>
      <c r="AU858" s="257" t="s">
        <v>89</v>
      </c>
      <c r="AV858" s="12" t="s">
        <v>89</v>
      </c>
      <c r="AW858" s="12" t="s">
        <v>42</v>
      </c>
      <c r="AX858" s="12" t="s">
        <v>79</v>
      </c>
      <c r="AY858" s="257" t="s">
        <v>162</v>
      </c>
    </row>
    <row r="859" s="13" customFormat="1">
      <c r="B859" s="261"/>
      <c r="C859" s="262"/>
      <c r="D859" s="248" t="s">
        <v>171</v>
      </c>
      <c r="E859" s="263" t="s">
        <v>36</v>
      </c>
      <c r="F859" s="264" t="s">
        <v>2242</v>
      </c>
      <c r="G859" s="262"/>
      <c r="H859" s="263" t="s">
        <v>36</v>
      </c>
      <c r="I859" s="265"/>
      <c r="J859" s="262"/>
      <c r="K859" s="262"/>
      <c r="L859" s="266"/>
      <c r="M859" s="267"/>
      <c r="N859" s="268"/>
      <c r="O859" s="268"/>
      <c r="P859" s="268"/>
      <c r="Q859" s="268"/>
      <c r="R859" s="268"/>
      <c r="S859" s="268"/>
      <c r="T859" s="269"/>
      <c r="AT859" s="270" t="s">
        <v>171</v>
      </c>
      <c r="AU859" s="270" t="s">
        <v>89</v>
      </c>
      <c r="AV859" s="13" t="s">
        <v>87</v>
      </c>
      <c r="AW859" s="13" t="s">
        <v>42</v>
      </c>
      <c r="AX859" s="13" t="s">
        <v>79</v>
      </c>
      <c r="AY859" s="270" t="s">
        <v>162</v>
      </c>
    </row>
    <row r="860" s="12" customFormat="1">
      <c r="B860" s="246"/>
      <c r="C860" s="247"/>
      <c r="D860" s="248" t="s">
        <v>171</v>
      </c>
      <c r="E860" s="249" t="s">
        <v>36</v>
      </c>
      <c r="F860" s="250" t="s">
        <v>2243</v>
      </c>
      <c r="G860" s="247"/>
      <c r="H860" s="251">
        <v>9.8000000000000007</v>
      </c>
      <c r="I860" s="252"/>
      <c r="J860" s="247"/>
      <c r="K860" s="247"/>
      <c r="L860" s="253"/>
      <c r="M860" s="254"/>
      <c r="N860" s="255"/>
      <c r="O860" s="255"/>
      <c r="P860" s="255"/>
      <c r="Q860" s="255"/>
      <c r="R860" s="255"/>
      <c r="S860" s="255"/>
      <c r="T860" s="256"/>
      <c r="AT860" s="257" t="s">
        <v>171</v>
      </c>
      <c r="AU860" s="257" t="s">
        <v>89</v>
      </c>
      <c r="AV860" s="12" t="s">
        <v>89</v>
      </c>
      <c r="AW860" s="12" t="s">
        <v>42</v>
      </c>
      <c r="AX860" s="12" t="s">
        <v>79</v>
      </c>
      <c r="AY860" s="257" t="s">
        <v>162</v>
      </c>
    </row>
    <row r="861" s="13" customFormat="1">
      <c r="B861" s="261"/>
      <c r="C861" s="262"/>
      <c r="D861" s="248" t="s">
        <v>171</v>
      </c>
      <c r="E861" s="263" t="s">
        <v>36</v>
      </c>
      <c r="F861" s="264" t="s">
        <v>2244</v>
      </c>
      <c r="G861" s="262"/>
      <c r="H861" s="263" t="s">
        <v>36</v>
      </c>
      <c r="I861" s="265"/>
      <c r="J861" s="262"/>
      <c r="K861" s="262"/>
      <c r="L861" s="266"/>
      <c r="M861" s="267"/>
      <c r="N861" s="268"/>
      <c r="O861" s="268"/>
      <c r="P861" s="268"/>
      <c r="Q861" s="268"/>
      <c r="R861" s="268"/>
      <c r="S861" s="268"/>
      <c r="T861" s="269"/>
      <c r="AT861" s="270" t="s">
        <v>171</v>
      </c>
      <c r="AU861" s="270" t="s">
        <v>89</v>
      </c>
      <c r="AV861" s="13" t="s">
        <v>87</v>
      </c>
      <c r="AW861" s="13" t="s">
        <v>42</v>
      </c>
      <c r="AX861" s="13" t="s">
        <v>79</v>
      </c>
      <c r="AY861" s="270" t="s">
        <v>162</v>
      </c>
    </row>
    <row r="862" s="12" customFormat="1">
      <c r="B862" s="246"/>
      <c r="C862" s="247"/>
      <c r="D862" s="248" t="s">
        <v>171</v>
      </c>
      <c r="E862" s="249" t="s">
        <v>36</v>
      </c>
      <c r="F862" s="250" t="s">
        <v>2245</v>
      </c>
      <c r="G862" s="247"/>
      <c r="H862" s="251">
        <v>38.700000000000003</v>
      </c>
      <c r="I862" s="252"/>
      <c r="J862" s="247"/>
      <c r="K862" s="247"/>
      <c r="L862" s="253"/>
      <c r="M862" s="254"/>
      <c r="N862" s="255"/>
      <c r="O862" s="255"/>
      <c r="P862" s="255"/>
      <c r="Q862" s="255"/>
      <c r="R862" s="255"/>
      <c r="S862" s="255"/>
      <c r="T862" s="256"/>
      <c r="AT862" s="257" t="s">
        <v>171</v>
      </c>
      <c r="AU862" s="257" t="s">
        <v>89</v>
      </c>
      <c r="AV862" s="12" t="s">
        <v>89</v>
      </c>
      <c r="AW862" s="12" t="s">
        <v>42</v>
      </c>
      <c r="AX862" s="12" t="s">
        <v>79</v>
      </c>
      <c r="AY862" s="257" t="s">
        <v>162</v>
      </c>
    </row>
    <row r="863" s="14" customFormat="1">
      <c r="B863" s="283"/>
      <c r="C863" s="284"/>
      <c r="D863" s="248" t="s">
        <v>171</v>
      </c>
      <c r="E863" s="285" t="s">
        <v>36</v>
      </c>
      <c r="F863" s="286" t="s">
        <v>679</v>
      </c>
      <c r="G863" s="284"/>
      <c r="H863" s="287">
        <v>125.7</v>
      </c>
      <c r="I863" s="288"/>
      <c r="J863" s="284"/>
      <c r="K863" s="284"/>
      <c r="L863" s="289"/>
      <c r="M863" s="290"/>
      <c r="N863" s="291"/>
      <c r="O863" s="291"/>
      <c r="P863" s="291"/>
      <c r="Q863" s="291"/>
      <c r="R863" s="291"/>
      <c r="S863" s="291"/>
      <c r="T863" s="292"/>
      <c r="AT863" s="293" t="s">
        <v>171</v>
      </c>
      <c r="AU863" s="293" t="s">
        <v>89</v>
      </c>
      <c r="AV863" s="14" t="s">
        <v>179</v>
      </c>
      <c r="AW863" s="14" t="s">
        <v>42</v>
      </c>
      <c r="AX863" s="14" t="s">
        <v>87</v>
      </c>
      <c r="AY863" s="293" t="s">
        <v>162</v>
      </c>
    </row>
    <row r="864" s="1" customFormat="1" ht="16.5" customHeight="1">
      <c r="B864" s="48"/>
      <c r="C864" s="271" t="s">
        <v>2246</v>
      </c>
      <c r="D864" s="271" t="s">
        <v>159</v>
      </c>
      <c r="E864" s="272" t="s">
        <v>2247</v>
      </c>
      <c r="F864" s="273" t="s">
        <v>2248</v>
      </c>
      <c r="G864" s="274" t="s">
        <v>614</v>
      </c>
      <c r="H864" s="275">
        <v>1.51</v>
      </c>
      <c r="I864" s="276"/>
      <c r="J864" s="275">
        <f>ROUND(I864*H864,1)</f>
        <v>0</v>
      </c>
      <c r="K864" s="273" t="s">
        <v>239</v>
      </c>
      <c r="L864" s="277"/>
      <c r="M864" s="278" t="s">
        <v>36</v>
      </c>
      <c r="N864" s="279" t="s">
        <v>50</v>
      </c>
      <c r="O864" s="49"/>
      <c r="P864" s="243">
        <f>O864*H864</f>
        <v>0</v>
      </c>
      <c r="Q864" s="243">
        <v>0.55000000000000004</v>
      </c>
      <c r="R864" s="243">
        <f>Q864*H864</f>
        <v>0.83050000000000013</v>
      </c>
      <c r="S864" s="243">
        <v>0</v>
      </c>
      <c r="T864" s="244">
        <f>S864*H864</f>
        <v>0</v>
      </c>
      <c r="AR864" s="25" t="s">
        <v>273</v>
      </c>
      <c r="AT864" s="25" t="s">
        <v>159</v>
      </c>
      <c r="AU864" s="25" t="s">
        <v>89</v>
      </c>
      <c r="AY864" s="25" t="s">
        <v>162</v>
      </c>
      <c r="BE864" s="245">
        <f>IF(N864="základní",J864,0)</f>
        <v>0</v>
      </c>
      <c r="BF864" s="245">
        <f>IF(N864="snížená",J864,0)</f>
        <v>0</v>
      </c>
      <c r="BG864" s="245">
        <f>IF(N864="zákl. přenesená",J864,0)</f>
        <v>0</v>
      </c>
      <c r="BH864" s="245">
        <f>IF(N864="sníž. přenesená",J864,0)</f>
        <v>0</v>
      </c>
      <c r="BI864" s="245">
        <f>IF(N864="nulová",J864,0)</f>
        <v>0</v>
      </c>
      <c r="BJ864" s="25" t="s">
        <v>87</v>
      </c>
      <c r="BK864" s="245">
        <f>ROUND(I864*H864,1)</f>
        <v>0</v>
      </c>
      <c r="BL864" s="25" t="s">
        <v>264</v>
      </c>
      <c r="BM864" s="25" t="s">
        <v>2249</v>
      </c>
    </row>
    <row r="865" s="13" customFormat="1">
      <c r="B865" s="261"/>
      <c r="C865" s="262"/>
      <c r="D865" s="248" t="s">
        <v>171</v>
      </c>
      <c r="E865" s="263" t="s">
        <v>36</v>
      </c>
      <c r="F865" s="264" t="s">
        <v>2011</v>
      </c>
      <c r="G865" s="262"/>
      <c r="H865" s="263" t="s">
        <v>36</v>
      </c>
      <c r="I865" s="265"/>
      <c r="J865" s="262"/>
      <c r="K865" s="262"/>
      <c r="L865" s="266"/>
      <c r="M865" s="267"/>
      <c r="N865" s="268"/>
      <c r="O865" s="268"/>
      <c r="P865" s="268"/>
      <c r="Q865" s="268"/>
      <c r="R865" s="268"/>
      <c r="S865" s="268"/>
      <c r="T865" s="269"/>
      <c r="AT865" s="270" t="s">
        <v>171</v>
      </c>
      <c r="AU865" s="270" t="s">
        <v>89</v>
      </c>
      <c r="AV865" s="13" t="s">
        <v>87</v>
      </c>
      <c r="AW865" s="13" t="s">
        <v>42</v>
      </c>
      <c r="AX865" s="13" t="s">
        <v>79</v>
      </c>
      <c r="AY865" s="270" t="s">
        <v>162</v>
      </c>
    </row>
    <row r="866" s="13" customFormat="1">
      <c r="B866" s="261"/>
      <c r="C866" s="262"/>
      <c r="D866" s="248" t="s">
        <v>171</v>
      </c>
      <c r="E866" s="263" t="s">
        <v>36</v>
      </c>
      <c r="F866" s="264" t="s">
        <v>2238</v>
      </c>
      <c r="G866" s="262"/>
      <c r="H866" s="263" t="s">
        <v>36</v>
      </c>
      <c r="I866" s="265"/>
      <c r="J866" s="262"/>
      <c r="K866" s="262"/>
      <c r="L866" s="266"/>
      <c r="M866" s="267"/>
      <c r="N866" s="268"/>
      <c r="O866" s="268"/>
      <c r="P866" s="268"/>
      <c r="Q866" s="268"/>
      <c r="R866" s="268"/>
      <c r="S866" s="268"/>
      <c r="T866" s="269"/>
      <c r="AT866" s="270" t="s">
        <v>171</v>
      </c>
      <c r="AU866" s="270" t="s">
        <v>89</v>
      </c>
      <c r="AV866" s="13" t="s">
        <v>87</v>
      </c>
      <c r="AW866" s="13" t="s">
        <v>42</v>
      </c>
      <c r="AX866" s="13" t="s">
        <v>79</v>
      </c>
      <c r="AY866" s="270" t="s">
        <v>162</v>
      </c>
    </row>
    <row r="867" s="12" customFormat="1">
      <c r="B867" s="246"/>
      <c r="C867" s="247"/>
      <c r="D867" s="248" t="s">
        <v>171</v>
      </c>
      <c r="E867" s="249" t="s">
        <v>36</v>
      </c>
      <c r="F867" s="250" t="s">
        <v>2250</v>
      </c>
      <c r="G867" s="247"/>
      <c r="H867" s="251">
        <v>0.27000000000000002</v>
      </c>
      <c r="I867" s="252"/>
      <c r="J867" s="247"/>
      <c r="K867" s="247"/>
      <c r="L867" s="253"/>
      <c r="M867" s="254"/>
      <c r="N867" s="255"/>
      <c r="O867" s="255"/>
      <c r="P867" s="255"/>
      <c r="Q867" s="255"/>
      <c r="R867" s="255"/>
      <c r="S867" s="255"/>
      <c r="T867" s="256"/>
      <c r="AT867" s="257" t="s">
        <v>171</v>
      </c>
      <c r="AU867" s="257" t="s">
        <v>89</v>
      </c>
      <c r="AV867" s="12" t="s">
        <v>89</v>
      </c>
      <c r="AW867" s="12" t="s">
        <v>42</v>
      </c>
      <c r="AX867" s="12" t="s">
        <v>79</v>
      </c>
      <c r="AY867" s="257" t="s">
        <v>162</v>
      </c>
    </row>
    <row r="868" s="13" customFormat="1">
      <c r="B868" s="261"/>
      <c r="C868" s="262"/>
      <c r="D868" s="248" t="s">
        <v>171</v>
      </c>
      <c r="E868" s="263" t="s">
        <v>36</v>
      </c>
      <c r="F868" s="264" t="s">
        <v>2240</v>
      </c>
      <c r="G868" s="262"/>
      <c r="H868" s="263" t="s">
        <v>36</v>
      </c>
      <c r="I868" s="265"/>
      <c r="J868" s="262"/>
      <c r="K868" s="262"/>
      <c r="L868" s="266"/>
      <c r="M868" s="267"/>
      <c r="N868" s="268"/>
      <c r="O868" s="268"/>
      <c r="P868" s="268"/>
      <c r="Q868" s="268"/>
      <c r="R868" s="268"/>
      <c r="S868" s="268"/>
      <c r="T868" s="269"/>
      <c r="AT868" s="270" t="s">
        <v>171</v>
      </c>
      <c r="AU868" s="270" t="s">
        <v>89</v>
      </c>
      <c r="AV868" s="13" t="s">
        <v>87</v>
      </c>
      <c r="AW868" s="13" t="s">
        <v>42</v>
      </c>
      <c r="AX868" s="13" t="s">
        <v>79</v>
      </c>
      <c r="AY868" s="270" t="s">
        <v>162</v>
      </c>
    </row>
    <row r="869" s="12" customFormat="1">
      <c r="B869" s="246"/>
      <c r="C869" s="247"/>
      <c r="D869" s="248" t="s">
        <v>171</v>
      </c>
      <c r="E869" s="249" t="s">
        <v>36</v>
      </c>
      <c r="F869" s="250" t="s">
        <v>2251</v>
      </c>
      <c r="G869" s="247"/>
      <c r="H869" s="251">
        <v>0.81000000000000005</v>
      </c>
      <c r="I869" s="252"/>
      <c r="J869" s="247"/>
      <c r="K869" s="247"/>
      <c r="L869" s="253"/>
      <c r="M869" s="254"/>
      <c r="N869" s="255"/>
      <c r="O869" s="255"/>
      <c r="P869" s="255"/>
      <c r="Q869" s="255"/>
      <c r="R869" s="255"/>
      <c r="S869" s="255"/>
      <c r="T869" s="256"/>
      <c r="AT869" s="257" t="s">
        <v>171</v>
      </c>
      <c r="AU869" s="257" t="s">
        <v>89</v>
      </c>
      <c r="AV869" s="12" t="s">
        <v>89</v>
      </c>
      <c r="AW869" s="12" t="s">
        <v>42</v>
      </c>
      <c r="AX869" s="12" t="s">
        <v>79</v>
      </c>
      <c r="AY869" s="257" t="s">
        <v>162</v>
      </c>
    </row>
    <row r="870" s="13" customFormat="1">
      <c r="B870" s="261"/>
      <c r="C870" s="262"/>
      <c r="D870" s="248" t="s">
        <v>171</v>
      </c>
      <c r="E870" s="263" t="s">
        <v>36</v>
      </c>
      <c r="F870" s="264" t="s">
        <v>2242</v>
      </c>
      <c r="G870" s="262"/>
      <c r="H870" s="263" t="s">
        <v>36</v>
      </c>
      <c r="I870" s="265"/>
      <c r="J870" s="262"/>
      <c r="K870" s="262"/>
      <c r="L870" s="266"/>
      <c r="M870" s="267"/>
      <c r="N870" s="268"/>
      <c r="O870" s="268"/>
      <c r="P870" s="268"/>
      <c r="Q870" s="268"/>
      <c r="R870" s="268"/>
      <c r="S870" s="268"/>
      <c r="T870" s="269"/>
      <c r="AT870" s="270" t="s">
        <v>171</v>
      </c>
      <c r="AU870" s="270" t="s">
        <v>89</v>
      </c>
      <c r="AV870" s="13" t="s">
        <v>87</v>
      </c>
      <c r="AW870" s="13" t="s">
        <v>42</v>
      </c>
      <c r="AX870" s="13" t="s">
        <v>79</v>
      </c>
      <c r="AY870" s="270" t="s">
        <v>162</v>
      </c>
    </row>
    <row r="871" s="12" customFormat="1">
      <c r="B871" s="246"/>
      <c r="C871" s="247"/>
      <c r="D871" s="248" t="s">
        <v>171</v>
      </c>
      <c r="E871" s="249" t="s">
        <v>36</v>
      </c>
      <c r="F871" s="250" t="s">
        <v>2252</v>
      </c>
      <c r="G871" s="247"/>
      <c r="H871" s="251">
        <v>0.050000000000000003</v>
      </c>
      <c r="I871" s="252"/>
      <c r="J871" s="247"/>
      <c r="K871" s="247"/>
      <c r="L871" s="253"/>
      <c r="M871" s="254"/>
      <c r="N871" s="255"/>
      <c r="O871" s="255"/>
      <c r="P871" s="255"/>
      <c r="Q871" s="255"/>
      <c r="R871" s="255"/>
      <c r="S871" s="255"/>
      <c r="T871" s="256"/>
      <c r="AT871" s="257" t="s">
        <v>171</v>
      </c>
      <c r="AU871" s="257" t="s">
        <v>89</v>
      </c>
      <c r="AV871" s="12" t="s">
        <v>89</v>
      </c>
      <c r="AW871" s="12" t="s">
        <v>42</v>
      </c>
      <c r="AX871" s="12" t="s">
        <v>79</v>
      </c>
      <c r="AY871" s="257" t="s">
        <v>162</v>
      </c>
    </row>
    <row r="872" s="13" customFormat="1">
      <c r="B872" s="261"/>
      <c r="C872" s="262"/>
      <c r="D872" s="248" t="s">
        <v>171</v>
      </c>
      <c r="E872" s="263" t="s">
        <v>36</v>
      </c>
      <c r="F872" s="264" t="s">
        <v>2244</v>
      </c>
      <c r="G872" s="262"/>
      <c r="H872" s="263" t="s">
        <v>36</v>
      </c>
      <c r="I872" s="265"/>
      <c r="J872" s="262"/>
      <c r="K872" s="262"/>
      <c r="L872" s="266"/>
      <c r="M872" s="267"/>
      <c r="N872" s="268"/>
      <c r="O872" s="268"/>
      <c r="P872" s="268"/>
      <c r="Q872" s="268"/>
      <c r="R872" s="268"/>
      <c r="S872" s="268"/>
      <c r="T872" s="269"/>
      <c r="AT872" s="270" t="s">
        <v>171</v>
      </c>
      <c r="AU872" s="270" t="s">
        <v>89</v>
      </c>
      <c r="AV872" s="13" t="s">
        <v>87</v>
      </c>
      <c r="AW872" s="13" t="s">
        <v>42</v>
      </c>
      <c r="AX872" s="13" t="s">
        <v>79</v>
      </c>
      <c r="AY872" s="270" t="s">
        <v>162</v>
      </c>
    </row>
    <row r="873" s="12" customFormat="1">
      <c r="B873" s="246"/>
      <c r="C873" s="247"/>
      <c r="D873" s="248" t="s">
        <v>171</v>
      </c>
      <c r="E873" s="249" t="s">
        <v>36</v>
      </c>
      <c r="F873" s="250" t="s">
        <v>2253</v>
      </c>
      <c r="G873" s="247"/>
      <c r="H873" s="251">
        <v>0.27000000000000002</v>
      </c>
      <c r="I873" s="252"/>
      <c r="J873" s="247"/>
      <c r="K873" s="247"/>
      <c r="L873" s="253"/>
      <c r="M873" s="254"/>
      <c r="N873" s="255"/>
      <c r="O873" s="255"/>
      <c r="P873" s="255"/>
      <c r="Q873" s="255"/>
      <c r="R873" s="255"/>
      <c r="S873" s="255"/>
      <c r="T873" s="256"/>
      <c r="AT873" s="257" t="s">
        <v>171</v>
      </c>
      <c r="AU873" s="257" t="s">
        <v>89</v>
      </c>
      <c r="AV873" s="12" t="s">
        <v>89</v>
      </c>
      <c r="AW873" s="12" t="s">
        <v>42</v>
      </c>
      <c r="AX873" s="12" t="s">
        <v>79</v>
      </c>
      <c r="AY873" s="257" t="s">
        <v>162</v>
      </c>
    </row>
    <row r="874" s="14" customFormat="1">
      <c r="B874" s="283"/>
      <c r="C874" s="284"/>
      <c r="D874" s="248" t="s">
        <v>171</v>
      </c>
      <c r="E874" s="285" t="s">
        <v>36</v>
      </c>
      <c r="F874" s="286" t="s">
        <v>679</v>
      </c>
      <c r="G874" s="284"/>
      <c r="H874" s="287">
        <v>1.3999999999999999</v>
      </c>
      <c r="I874" s="288"/>
      <c r="J874" s="284"/>
      <c r="K874" s="284"/>
      <c r="L874" s="289"/>
      <c r="M874" s="290"/>
      <c r="N874" s="291"/>
      <c r="O874" s="291"/>
      <c r="P874" s="291"/>
      <c r="Q874" s="291"/>
      <c r="R874" s="291"/>
      <c r="S874" s="291"/>
      <c r="T874" s="292"/>
      <c r="AT874" s="293" t="s">
        <v>171</v>
      </c>
      <c r="AU874" s="293" t="s">
        <v>89</v>
      </c>
      <c r="AV874" s="14" t="s">
        <v>179</v>
      </c>
      <c r="AW874" s="14" t="s">
        <v>42</v>
      </c>
      <c r="AX874" s="14" t="s">
        <v>87</v>
      </c>
      <c r="AY874" s="293" t="s">
        <v>162</v>
      </c>
    </row>
    <row r="875" s="12" customFormat="1">
      <c r="B875" s="246"/>
      <c r="C875" s="247"/>
      <c r="D875" s="248" t="s">
        <v>171</v>
      </c>
      <c r="E875" s="247"/>
      <c r="F875" s="250" t="s">
        <v>2254</v>
      </c>
      <c r="G875" s="247"/>
      <c r="H875" s="251">
        <v>1.51</v>
      </c>
      <c r="I875" s="252"/>
      <c r="J875" s="247"/>
      <c r="K875" s="247"/>
      <c r="L875" s="253"/>
      <c r="M875" s="254"/>
      <c r="N875" s="255"/>
      <c r="O875" s="255"/>
      <c r="P875" s="255"/>
      <c r="Q875" s="255"/>
      <c r="R875" s="255"/>
      <c r="S875" s="255"/>
      <c r="T875" s="256"/>
      <c r="AT875" s="257" t="s">
        <v>171</v>
      </c>
      <c r="AU875" s="257" t="s">
        <v>89</v>
      </c>
      <c r="AV875" s="12" t="s">
        <v>89</v>
      </c>
      <c r="AW875" s="12" t="s">
        <v>6</v>
      </c>
      <c r="AX875" s="12" t="s">
        <v>87</v>
      </c>
      <c r="AY875" s="257" t="s">
        <v>162</v>
      </c>
    </row>
    <row r="876" s="1" customFormat="1" ht="25.5" customHeight="1">
      <c r="B876" s="48"/>
      <c r="C876" s="235" t="s">
        <v>2255</v>
      </c>
      <c r="D876" s="235" t="s">
        <v>165</v>
      </c>
      <c r="E876" s="236" t="s">
        <v>2256</v>
      </c>
      <c r="F876" s="237" t="s">
        <v>2257</v>
      </c>
      <c r="G876" s="238" t="s">
        <v>648</v>
      </c>
      <c r="H876" s="239">
        <v>13.720000000000001</v>
      </c>
      <c r="I876" s="240"/>
      <c r="J876" s="239">
        <f>ROUND(I876*H876,1)</f>
        <v>0</v>
      </c>
      <c r="K876" s="237" t="s">
        <v>239</v>
      </c>
      <c r="L876" s="74"/>
      <c r="M876" s="241" t="s">
        <v>36</v>
      </c>
      <c r="N876" s="242" t="s">
        <v>50</v>
      </c>
      <c r="O876" s="49"/>
      <c r="P876" s="243">
        <f>O876*H876</f>
        <v>0</v>
      </c>
      <c r="Q876" s="243">
        <v>0</v>
      </c>
      <c r="R876" s="243">
        <f>Q876*H876</f>
        <v>0</v>
      </c>
      <c r="S876" s="243">
        <v>0</v>
      </c>
      <c r="T876" s="244">
        <f>S876*H876</f>
        <v>0</v>
      </c>
      <c r="AR876" s="25" t="s">
        <v>264</v>
      </c>
      <c r="AT876" s="25" t="s">
        <v>165</v>
      </c>
      <c r="AU876" s="25" t="s">
        <v>89</v>
      </c>
      <c r="AY876" s="25" t="s">
        <v>162</v>
      </c>
      <c r="BE876" s="245">
        <f>IF(N876="základní",J876,0)</f>
        <v>0</v>
      </c>
      <c r="BF876" s="245">
        <f>IF(N876="snížená",J876,0)</f>
        <v>0</v>
      </c>
      <c r="BG876" s="245">
        <f>IF(N876="zákl. přenesená",J876,0)</f>
        <v>0</v>
      </c>
      <c r="BH876" s="245">
        <f>IF(N876="sníž. přenesená",J876,0)</f>
        <v>0</v>
      </c>
      <c r="BI876" s="245">
        <f>IF(N876="nulová",J876,0)</f>
        <v>0</v>
      </c>
      <c r="BJ876" s="25" t="s">
        <v>87</v>
      </c>
      <c r="BK876" s="245">
        <f>ROUND(I876*H876,1)</f>
        <v>0</v>
      </c>
      <c r="BL876" s="25" t="s">
        <v>264</v>
      </c>
      <c r="BM876" s="25" t="s">
        <v>2258</v>
      </c>
    </row>
    <row r="877" s="13" customFormat="1">
      <c r="B877" s="261"/>
      <c r="C877" s="262"/>
      <c r="D877" s="248" t="s">
        <v>171</v>
      </c>
      <c r="E877" s="263" t="s">
        <v>36</v>
      </c>
      <c r="F877" s="264" t="s">
        <v>1620</v>
      </c>
      <c r="G877" s="262"/>
      <c r="H877" s="263" t="s">
        <v>36</v>
      </c>
      <c r="I877" s="265"/>
      <c r="J877" s="262"/>
      <c r="K877" s="262"/>
      <c r="L877" s="266"/>
      <c r="M877" s="267"/>
      <c r="N877" s="268"/>
      <c r="O877" s="268"/>
      <c r="P877" s="268"/>
      <c r="Q877" s="268"/>
      <c r="R877" s="268"/>
      <c r="S877" s="268"/>
      <c r="T877" s="269"/>
      <c r="AT877" s="270" t="s">
        <v>171</v>
      </c>
      <c r="AU877" s="270" t="s">
        <v>89</v>
      </c>
      <c r="AV877" s="13" t="s">
        <v>87</v>
      </c>
      <c r="AW877" s="13" t="s">
        <v>42</v>
      </c>
      <c r="AX877" s="13" t="s">
        <v>79</v>
      </c>
      <c r="AY877" s="270" t="s">
        <v>162</v>
      </c>
    </row>
    <row r="878" s="13" customFormat="1">
      <c r="B878" s="261"/>
      <c r="C878" s="262"/>
      <c r="D878" s="248" t="s">
        <v>171</v>
      </c>
      <c r="E878" s="263" t="s">
        <v>36</v>
      </c>
      <c r="F878" s="264" t="s">
        <v>2259</v>
      </c>
      <c r="G878" s="262"/>
      <c r="H878" s="263" t="s">
        <v>36</v>
      </c>
      <c r="I878" s="265"/>
      <c r="J878" s="262"/>
      <c r="K878" s="262"/>
      <c r="L878" s="266"/>
      <c r="M878" s="267"/>
      <c r="N878" s="268"/>
      <c r="O878" s="268"/>
      <c r="P878" s="268"/>
      <c r="Q878" s="268"/>
      <c r="R878" s="268"/>
      <c r="S878" s="268"/>
      <c r="T878" s="269"/>
      <c r="AT878" s="270" t="s">
        <v>171</v>
      </c>
      <c r="AU878" s="270" t="s">
        <v>89</v>
      </c>
      <c r="AV878" s="13" t="s">
        <v>87</v>
      </c>
      <c r="AW878" s="13" t="s">
        <v>42</v>
      </c>
      <c r="AX878" s="13" t="s">
        <v>79</v>
      </c>
      <c r="AY878" s="270" t="s">
        <v>162</v>
      </c>
    </row>
    <row r="879" s="12" customFormat="1">
      <c r="B879" s="246"/>
      <c r="C879" s="247"/>
      <c r="D879" s="248" t="s">
        <v>171</v>
      </c>
      <c r="E879" s="249" t="s">
        <v>36</v>
      </c>
      <c r="F879" s="250" t="s">
        <v>2260</v>
      </c>
      <c r="G879" s="247"/>
      <c r="H879" s="251">
        <v>13.720000000000001</v>
      </c>
      <c r="I879" s="252"/>
      <c r="J879" s="247"/>
      <c r="K879" s="247"/>
      <c r="L879" s="253"/>
      <c r="M879" s="254"/>
      <c r="N879" s="255"/>
      <c r="O879" s="255"/>
      <c r="P879" s="255"/>
      <c r="Q879" s="255"/>
      <c r="R879" s="255"/>
      <c r="S879" s="255"/>
      <c r="T879" s="256"/>
      <c r="AT879" s="257" t="s">
        <v>171</v>
      </c>
      <c r="AU879" s="257" t="s">
        <v>89</v>
      </c>
      <c r="AV879" s="12" t="s">
        <v>89</v>
      </c>
      <c r="AW879" s="12" t="s">
        <v>42</v>
      </c>
      <c r="AX879" s="12" t="s">
        <v>87</v>
      </c>
      <c r="AY879" s="257" t="s">
        <v>162</v>
      </c>
    </row>
    <row r="880" s="1" customFormat="1" ht="16.5" customHeight="1">
      <c r="B880" s="48"/>
      <c r="C880" s="271" t="s">
        <v>2261</v>
      </c>
      <c r="D880" s="271" t="s">
        <v>159</v>
      </c>
      <c r="E880" s="272" t="s">
        <v>2262</v>
      </c>
      <c r="F880" s="273" t="s">
        <v>2263</v>
      </c>
      <c r="G880" s="274" t="s">
        <v>614</v>
      </c>
      <c r="H880" s="275">
        <v>0.34000000000000002</v>
      </c>
      <c r="I880" s="276"/>
      <c r="J880" s="275">
        <f>ROUND(I880*H880,1)</f>
        <v>0</v>
      </c>
      <c r="K880" s="273" t="s">
        <v>239</v>
      </c>
      <c r="L880" s="277"/>
      <c r="M880" s="278" t="s">
        <v>36</v>
      </c>
      <c r="N880" s="279" t="s">
        <v>50</v>
      </c>
      <c r="O880" s="49"/>
      <c r="P880" s="243">
        <f>O880*H880</f>
        <v>0</v>
      </c>
      <c r="Q880" s="243">
        <v>0.55000000000000004</v>
      </c>
      <c r="R880" s="243">
        <f>Q880*H880</f>
        <v>0.18700000000000003</v>
      </c>
      <c r="S880" s="243">
        <v>0</v>
      </c>
      <c r="T880" s="244">
        <f>S880*H880</f>
        <v>0</v>
      </c>
      <c r="AR880" s="25" t="s">
        <v>273</v>
      </c>
      <c r="AT880" s="25" t="s">
        <v>159</v>
      </c>
      <c r="AU880" s="25" t="s">
        <v>89</v>
      </c>
      <c r="AY880" s="25" t="s">
        <v>162</v>
      </c>
      <c r="BE880" s="245">
        <f>IF(N880="základní",J880,0)</f>
        <v>0</v>
      </c>
      <c r="BF880" s="245">
        <f>IF(N880="snížená",J880,0)</f>
        <v>0</v>
      </c>
      <c r="BG880" s="245">
        <f>IF(N880="zákl. přenesená",J880,0)</f>
        <v>0</v>
      </c>
      <c r="BH880" s="245">
        <f>IF(N880="sníž. přenesená",J880,0)</f>
        <v>0</v>
      </c>
      <c r="BI880" s="245">
        <f>IF(N880="nulová",J880,0)</f>
        <v>0</v>
      </c>
      <c r="BJ880" s="25" t="s">
        <v>87</v>
      </c>
      <c r="BK880" s="245">
        <f>ROUND(I880*H880,1)</f>
        <v>0</v>
      </c>
      <c r="BL880" s="25" t="s">
        <v>264</v>
      </c>
      <c r="BM880" s="25" t="s">
        <v>2264</v>
      </c>
    </row>
    <row r="881" s="13" customFormat="1">
      <c r="B881" s="261"/>
      <c r="C881" s="262"/>
      <c r="D881" s="248" t="s">
        <v>171</v>
      </c>
      <c r="E881" s="263" t="s">
        <v>36</v>
      </c>
      <c r="F881" s="264" t="s">
        <v>2011</v>
      </c>
      <c r="G881" s="262"/>
      <c r="H881" s="263" t="s">
        <v>36</v>
      </c>
      <c r="I881" s="265"/>
      <c r="J881" s="262"/>
      <c r="K881" s="262"/>
      <c r="L881" s="266"/>
      <c r="M881" s="267"/>
      <c r="N881" s="268"/>
      <c r="O881" s="268"/>
      <c r="P881" s="268"/>
      <c r="Q881" s="268"/>
      <c r="R881" s="268"/>
      <c r="S881" s="268"/>
      <c r="T881" s="269"/>
      <c r="AT881" s="270" t="s">
        <v>171</v>
      </c>
      <c r="AU881" s="270" t="s">
        <v>89</v>
      </c>
      <c r="AV881" s="13" t="s">
        <v>87</v>
      </c>
      <c r="AW881" s="13" t="s">
        <v>42</v>
      </c>
      <c r="AX881" s="13" t="s">
        <v>79</v>
      </c>
      <c r="AY881" s="270" t="s">
        <v>162</v>
      </c>
    </row>
    <row r="882" s="13" customFormat="1">
      <c r="B882" s="261"/>
      <c r="C882" s="262"/>
      <c r="D882" s="248" t="s">
        <v>171</v>
      </c>
      <c r="E882" s="263" t="s">
        <v>36</v>
      </c>
      <c r="F882" s="264" t="s">
        <v>2259</v>
      </c>
      <c r="G882" s="262"/>
      <c r="H882" s="263" t="s">
        <v>36</v>
      </c>
      <c r="I882" s="265"/>
      <c r="J882" s="262"/>
      <c r="K882" s="262"/>
      <c r="L882" s="266"/>
      <c r="M882" s="267"/>
      <c r="N882" s="268"/>
      <c r="O882" s="268"/>
      <c r="P882" s="268"/>
      <c r="Q882" s="268"/>
      <c r="R882" s="268"/>
      <c r="S882" s="268"/>
      <c r="T882" s="269"/>
      <c r="AT882" s="270" t="s">
        <v>171</v>
      </c>
      <c r="AU882" s="270" t="s">
        <v>89</v>
      </c>
      <c r="AV882" s="13" t="s">
        <v>87</v>
      </c>
      <c r="AW882" s="13" t="s">
        <v>42</v>
      </c>
      <c r="AX882" s="13" t="s">
        <v>79</v>
      </c>
      <c r="AY882" s="270" t="s">
        <v>162</v>
      </c>
    </row>
    <row r="883" s="12" customFormat="1">
      <c r="B883" s="246"/>
      <c r="C883" s="247"/>
      <c r="D883" s="248" t="s">
        <v>171</v>
      </c>
      <c r="E883" s="249" t="s">
        <v>36</v>
      </c>
      <c r="F883" s="250" t="s">
        <v>2265</v>
      </c>
      <c r="G883" s="247"/>
      <c r="H883" s="251">
        <v>0.34000000000000002</v>
      </c>
      <c r="I883" s="252"/>
      <c r="J883" s="247"/>
      <c r="K883" s="247"/>
      <c r="L883" s="253"/>
      <c r="M883" s="254"/>
      <c r="N883" s="255"/>
      <c r="O883" s="255"/>
      <c r="P883" s="255"/>
      <c r="Q883" s="255"/>
      <c r="R883" s="255"/>
      <c r="S883" s="255"/>
      <c r="T883" s="256"/>
      <c r="AT883" s="257" t="s">
        <v>171</v>
      </c>
      <c r="AU883" s="257" t="s">
        <v>89</v>
      </c>
      <c r="AV883" s="12" t="s">
        <v>89</v>
      </c>
      <c r="AW883" s="12" t="s">
        <v>42</v>
      </c>
      <c r="AX883" s="12" t="s">
        <v>87</v>
      </c>
      <c r="AY883" s="257" t="s">
        <v>162</v>
      </c>
    </row>
    <row r="884" s="1" customFormat="1" ht="25.5" customHeight="1">
      <c r="B884" s="48"/>
      <c r="C884" s="235" t="s">
        <v>2266</v>
      </c>
      <c r="D884" s="235" t="s">
        <v>165</v>
      </c>
      <c r="E884" s="236" t="s">
        <v>2267</v>
      </c>
      <c r="F884" s="237" t="s">
        <v>2268</v>
      </c>
      <c r="G884" s="238" t="s">
        <v>648</v>
      </c>
      <c r="H884" s="239">
        <v>61.740000000000002</v>
      </c>
      <c r="I884" s="240"/>
      <c r="J884" s="239">
        <f>ROUND(I884*H884,1)</f>
        <v>0</v>
      </c>
      <c r="K884" s="237" t="s">
        <v>239</v>
      </c>
      <c r="L884" s="74"/>
      <c r="M884" s="241" t="s">
        <v>36</v>
      </c>
      <c r="N884" s="242" t="s">
        <v>50</v>
      </c>
      <c r="O884" s="49"/>
      <c r="P884" s="243">
        <f>O884*H884</f>
        <v>0</v>
      </c>
      <c r="Q884" s="243">
        <v>0</v>
      </c>
      <c r="R884" s="243">
        <f>Q884*H884</f>
        <v>0</v>
      </c>
      <c r="S884" s="243">
        <v>0</v>
      </c>
      <c r="T884" s="244">
        <f>S884*H884</f>
        <v>0</v>
      </c>
      <c r="AR884" s="25" t="s">
        <v>264</v>
      </c>
      <c r="AT884" s="25" t="s">
        <v>165</v>
      </c>
      <c r="AU884" s="25" t="s">
        <v>89</v>
      </c>
      <c r="AY884" s="25" t="s">
        <v>162</v>
      </c>
      <c r="BE884" s="245">
        <f>IF(N884="základní",J884,0)</f>
        <v>0</v>
      </c>
      <c r="BF884" s="245">
        <f>IF(N884="snížená",J884,0)</f>
        <v>0</v>
      </c>
      <c r="BG884" s="245">
        <f>IF(N884="zákl. přenesená",J884,0)</f>
        <v>0</v>
      </c>
      <c r="BH884" s="245">
        <f>IF(N884="sníž. přenesená",J884,0)</f>
        <v>0</v>
      </c>
      <c r="BI884" s="245">
        <f>IF(N884="nulová",J884,0)</f>
        <v>0</v>
      </c>
      <c r="BJ884" s="25" t="s">
        <v>87</v>
      </c>
      <c r="BK884" s="245">
        <f>ROUND(I884*H884,1)</f>
        <v>0</v>
      </c>
      <c r="BL884" s="25" t="s">
        <v>264</v>
      </c>
      <c r="BM884" s="25" t="s">
        <v>2269</v>
      </c>
    </row>
    <row r="885" s="13" customFormat="1">
      <c r="B885" s="261"/>
      <c r="C885" s="262"/>
      <c r="D885" s="248" t="s">
        <v>171</v>
      </c>
      <c r="E885" s="263" t="s">
        <v>36</v>
      </c>
      <c r="F885" s="264" t="s">
        <v>1620</v>
      </c>
      <c r="G885" s="262"/>
      <c r="H885" s="263" t="s">
        <v>36</v>
      </c>
      <c r="I885" s="265"/>
      <c r="J885" s="262"/>
      <c r="K885" s="262"/>
      <c r="L885" s="266"/>
      <c r="M885" s="267"/>
      <c r="N885" s="268"/>
      <c r="O885" s="268"/>
      <c r="P885" s="268"/>
      <c r="Q885" s="268"/>
      <c r="R885" s="268"/>
      <c r="S885" s="268"/>
      <c r="T885" s="269"/>
      <c r="AT885" s="270" t="s">
        <v>171</v>
      </c>
      <c r="AU885" s="270" t="s">
        <v>89</v>
      </c>
      <c r="AV885" s="13" t="s">
        <v>87</v>
      </c>
      <c r="AW885" s="13" t="s">
        <v>42</v>
      </c>
      <c r="AX885" s="13" t="s">
        <v>79</v>
      </c>
      <c r="AY885" s="270" t="s">
        <v>162</v>
      </c>
    </row>
    <row r="886" s="12" customFormat="1">
      <c r="B886" s="246"/>
      <c r="C886" s="247"/>
      <c r="D886" s="248" t="s">
        <v>171</v>
      </c>
      <c r="E886" s="249" t="s">
        <v>36</v>
      </c>
      <c r="F886" s="250" t="s">
        <v>2270</v>
      </c>
      <c r="G886" s="247"/>
      <c r="H886" s="251">
        <v>61.740000000000002</v>
      </c>
      <c r="I886" s="252"/>
      <c r="J886" s="247"/>
      <c r="K886" s="247"/>
      <c r="L886" s="253"/>
      <c r="M886" s="254"/>
      <c r="N886" s="255"/>
      <c r="O886" s="255"/>
      <c r="P886" s="255"/>
      <c r="Q886" s="255"/>
      <c r="R886" s="255"/>
      <c r="S886" s="255"/>
      <c r="T886" s="256"/>
      <c r="AT886" s="257" t="s">
        <v>171</v>
      </c>
      <c r="AU886" s="257" t="s">
        <v>89</v>
      </c>
      <c r="AV886" s="12" t="s">
        <v>89</v>
      </c>
      <c r="AW886" s="12" t="s">
        <v>42</v>
      </c>
      <c r="AX886" s="12" t="s">
        <v>87</v>
      </c>
      <c r="AY886" s="257" t="s">
        <v>162</v>
      </c>
    </row>
    <row r="887" s="1" customFormat="1" ht="16.5" customHeight="1">
      <c r="B887" s="48"/>
      <c r="C887" s="271" t="s">
        <v>2271</v>
      </c>
      <c r="D887" s="271" t="s">
        <v>159</v>
      </c>
      <c r="E887" s="272" t="s">
        <v>2272</v>
      </c>
      <c r="F887" s="273" t="s">
        <v>2273</v>
      </c>
      <c r="G887" s="274" t="s">
        <v>614</v>
      </c>
      <c r="H887" s="275">
        <v>0.53000000000000003</v>
      </c>
      <c r="I887" s="276"/>
      <c r="J887" s="275">
        <f>ROUND(I887*H887,1)</f>
        <v>0</v>
      </c>
      <c r="K887" s="273" t="s">
        <v>239</v>
      </c>
      <c r="L887" s="277"/>
      <c r="M887" s="278" t="s">
        <v>36</v>
      </c>
      <c r="N887" s="279" t="s">
        <v>50</v>
      </c>
      <c r="O887" s="49"/>
      <c r="P887" s="243">
        <f>O887*H887</f>
        <v>0</v>
      </c>
      <c r="Q887" s="243">
        <v>0.55000000000000004</v>
      </c>
      <c r="R887" s="243">
        <f>Q887*H887</f>
        <v>0.29150000000000004</v>
      </c>
      <c r="S887" s="243">
        <v>0</v>
      </c>
      <c r="T887" s="244">
        <f>S887*H887</f>
        <v>0</v>
      </c>
      <c r="AR887" s="25" t="s">
        <v>273</v>
      </c>
      <c r="AT887" s="25" t="s">
        <v>159</v>
      </c>
      <c r="AU887" s="25" t="s">
        <v>89</v>
      </c>
      <c r="AY887" s="25" t="s">
        <v>162</v>
      </c>
      <c r="BE887" s="245">
        <f>IF(N887="základní",J887,0)</f>
        <v>0</v>
      </c>
      <c r="BF887" s="245">
        <f>IF(N887="snížená",J887,0)</f>
        <v>0</v>
      </c>
      <c r="BG887" s="245">
        <f>IF(N887="zákl. přenesená",J887,0)</f>
        <v>0</v>
      </c>
      <c r="BH887" s="245">
        <f>IF(N887="sníž. přenesená",J887,0)</f>
        <v>0</v>
      </c>
      <c r="BI887" s="245">
        <f>IF(N887="nulová",J887,0)</f>
        <v>0</v>
      </c>
      <c r="BJ887" s="25" t="s">
        <v>87</v>
      </c>
      <c r="BK887" s="245">
        <f>ROUND(I887*H887,1)</f>
        <v>0</v>
      </c>
      <c r="BL887" s="25" t="s">
        <v>264</v>
      </c>
      <c r="BM887" s="25" t="s">
        <v>2274</v>
      </c>
    </row>
    <row r="888" s="13" customFormat="1">
      <c r="B888" s="261"/>
      <c r="C888" s="262"/>
      <c r="D888" s="248" t="s">
        <v>171</v>
      </c>
      <c r="E888" s="263" t="s">
        <v>36</v>
      </c>
      <c r="F888" s="264" t="s">
        <v>2011</v>
      </c>
      <c r="G888" s="262"/>
      <c r="H888" s="263" t="s">
        <v>36</v>
      </c>
      <c r="I888" s="265"/>
      <c r="J888" s="262"/>
      <c r="K888" s="262"/>
      <c r="L888" s="266"/>
      <c r="M888" s="267"/>
      <c r="N888" s="268"/>
      <c r="O888" s="268"/>
      <c r="P888" s="268"/>
      <c r="Q888" s="268"/>
      <c r="R888" s="268"/>
      <c r="S888" s="268"/>
      <c r="T888" s="269"/>
      <c r="AT888" s="270" t="s">
        <v>171</v>
      </c>
      <c r="AU888" s="270" t="s">
        <v>89</v>
      </c>
      <c r="AV888" s="13" t="s">
        <v>87</v>
      </c>
      <c r="AW888" s="13" t="s">
        <v>42</v>
      </c>
      <c r="AX888" s="13" t="s">
        <v>79</v>
      </c>
      <c r="AY888" s="270" t="s">
        <v>162</v>
      </c>
    </row>
    <row r="889" s="12" customFormat="1">
      <c r="B889" s="246"/>
      <c r="C889" s="247"/>
      <c r="D889" s="248" t="s">
        <v>171</v>
      </c>
      <c r="E889" s="249" t="s">
        <v>36</v>
      </c>
      <c r="F889" s="250" t="s">
        <v>2275</v>
      </c>
      <c r="G889" s="247"/>
      <c r="H889" s="251">
        <v>0.53000000000000003</v>
      </c>
      <c r="I889" s="252"/>
      <c r="J889" s="247"/>
      <c r="K889" s="247"/>
      <c r="L889" s="253"/>
      <c r="M889" s="254"/>
      <c r="N889" s="255"/>
      <c r="O889" s="255"/>
      <c r="P889" s="255"/>
      <c r="Q889" s="255"/>
      <c r="R889" s="255"/>
      <c r="S889" s="255"/>
      <c r="T889" s="256"/>
      <c r="AT889" s="257" t="s">
        <v>171</v>
      </c>
      <c r="AU889" s="257" t="s">
        <v>89</v>
      </c>
      <c r="AV889" s="12" t="s">
        <v>89</v>
      </c>
      <c r="AW889" s="12" t="s">
        <v>42</v>
      </c>
      <c r="AX889" s="12" t="s">
        <v>87</v>
      </c>
      <c r="AY889" s="257" t="s">
        <v>162</v>
      </c>
    </row>
    <row r="890" s="1" customFormat="1" ht="25.5" customHeight="1">
      <c r="B890" s="48"/>
      <c r="C890" s="235" t="s">
        <v>2276</v>
      </c>
      <c r="D890" s="235" t="s">
        <v>165</v>
      </c>
      <c r="E890" s="236" t="s">
        <v>2277</v>
      </c>
      <c r="F890" s="237" t="s">
        <v>2278</v>
      </c>
      <c r="G890" s="238" t="s">
        <v>614</v>
      </c>
      <c r="H890" s="239">
        <v>2.3799999999999999</v>
      </c>
      <c r="I890" s="240"/>
      <c r="J890" s="239">
        <f>ROUND(I890*H890,1)</f>
        <v>0</v>
      </c>
      <c r="K890" s="237" t="s">
        <v>239</v>
      </c>
      <c r="L890" s="74"/>
      <c r="M890" s="241" t="s">
        <v>36</v>
      </c>
      <c r="N890" s="242" t="s">
        <v>50</v>
      </c>
      <c r="O890" s="49"/>
      <c r="P890" s="243">
        <f>O890*H890</f>
        <v>0</v>
      </c>
      <c r="Q890" s="243">
        <v>0.023369999999999998</v>
      </c>
      <c r="R890" s="243">
        <f>Q890*H890</f>
        <v>0.055620599999999992</v>
      </c>
      <c r="S890" s="243">
        <v>0</v>
      </c>
      <c r="T890" s="244">
        <f>S890*H890</f>
        <v>0</v>
      </c>
      <c r="AR890" s="25" t="s">
        <v>264</v>
      </c>
      <c r="AT890" s="25" t="s">
        <v>165</v>
      </c>
      <c r="AU890" s="25" t="s">
        <v>89</v>
      </c>
      <c r="AY890" s="25" t="s">
        <v>162</v>
      </c>
      <c r="BE890" s="245">
        <f>IF(N890="základní",J890,0)</f>
        <v>0</v>
      </c>
      <c r="BF890" s="245">
        <f>IF(N890="snížená",J890,0)</f>
        <v>0</v>
      </c>
      <c r="BG890" s="245">
        <f>IF(N890="zákl. přenesená",J890,0)</f>
        <v>0</v>
      </c>
      <c r="BH890" s="245">
        <f>IF(N890="sníž. přenesená",J890,0)</f>
        <v>0</v>
      </c>
      <c r="BI890" s="245">
        <f>IF(N890="nulová",J890,0)</f>
        <v>0</v>
      </c>
      <c r="BJ890" s="25" t="s">
        <v>87</v>
      </c>
      <c r="BK890" s="245">
        <f>ROUND(I890*H890,1)</f>
        <v>0</v>
      </c>
      <c r="BL890" s="25" t="s">
        <v>264</v>
      </c>
      <c r="BM890" s="25" t="s">
        <v>2279</v>
      </c>
    </row>
    <row r="891" s="13" customFormat="1">
      <c r="B891" s="261"/>
      <c r="C891" s="262"/>
      <c r="D891" s="248" t="s">
        <v>171</v>
      </c>
      <c r="E891" s="263" t="s">
        <v>36</v>
      </c>
      <c r="F891" s="264" t="s">
        <v>1620</v>
      </c>
      <c r="G891" s="262"/>
      <c r="H891" s="263" t="s">
        <v>36</v>
      </c>
      <c r="I891" s="265"/>
      <c r="J891" s="262"/>
      <c r="K891" s="262"/>
      <c r="L891" s="266"/>
      <c r="M891" s="267"/>
      <c r="N891" s="268"/>
      <c r="O891" s="268"/>
      <c r="P891" s="268"/>
      <c r="Q891" s="268"/>
      <c r="R891" s="268"/>
      <c r="S891" s="268"/>
      <c r="T891" s="269"/>
      <c r="AT891" s="270" t="s">
        <v>171</v>
      </c>
      <c r="AU891" s="270" t="s">
        <v>89</v>
      </c>
      <c r="AV891" s="13" t="s">
        <v>87</v>
      </c>
      <c r="AW891" s="13" t="s">
        <v>42</v>
      </c>
      <c r="AX891" s="13" t="s">
        <v>79</v>
      </c>
      <c r="AY891" s="270" t="s">
        <v>162</v>
      </c>
    </row>
    <row r="892" s="12" customFormat="1">
      <c r="B892" s="246"/>
      <c r="C892" s="247"/>
      <c r="D892" s="248" t="s">
        <v>171</v>
      </c>
      <c r="E892" s="249" t="s">
        <v>36</v>
      </c>
      <c r="F892" s="250" t="s">
        <v>2280</v>
      </c>
      <c r="G892" s="247"/>
      <c r="H892" s="251">
        <v>2.3799999999999999</v>
      </c>
      <c r="I892" s="252"/>
      <c r="J892" s="247"/>
      <c r="K892" s="247"/>
      <c r="L892" s="253"/>
      <c r="M892" s="254"/>
      <c r="N892" s="255"/>
      <c r="O892" s="255"/>
      <c r="P892" s="255"/>
      <c r="Q892" s="255"/>
      <c r="R892" s="255"/>
      <c r="S892" s="255"/>
      <c r="T892" s="256"/>
      <c r="AT892" s="257" t="s">
        <v>171</v>
      </c>
      <c r="AU892" s="257" t="s">
        <v>89</v>
      </c>
      <c r="AV892" s="12" t="s">
        <v>89</v>
      </c>
      <c r="AW892" s="12" t="s">
        <v>42</v>
      </c>
      <c r="AX892" s="12" t="s">
        <v>87</v>
      </c>
      <c r="AY892" s="257" t="s">
        <v>162</v>
      </c>
    </row>
    <row r="893" s="1" customFormat="1" ht="25.5" customHeight="1">
      <c r="B893" s="48"/>
      <c r="C893" s="235" t="s">
        <v>2281</v>
      </c>
      <c r="D893" s="235" t="s">
        <v>165</v>
      </c>
      <c r="E893" s="236" t="s">
        <v>2282</v>
      </c>
      <c r="F893" s="237" t="s">
        <v>2283</v>
      </c>
      <c r="G893" s="238" t="s">
        <v>558</v>
      </c>
      <c r="H893" s="240"/>
      <c r="I893" s="240"/>
      <c r="J893" s="239">
        <f>ROUND(I893*H893,1)</f>
        <v>0</v>
      </c>
      <c r="K893" s="237" t="s">
        <v>239</v>
      </c>
      <c r="L893" s="74"/>
      <c r="M893" s="241" t="s">
        <v>36</v>
      </c>
      <c r="N893" s="242" t="s">
        <v>50</v>
      </c>
      <c r="O893" s="49"/>
      <c r="P893" s="243">
        <f>O893*H893</f>
        <v>0</v>
      </c>
      <c r="Q893" s="243">
        <v>0</v>
      </c>
      <c r="R893" s="243">
        <f>Q893*H893</f>
        <v>0</v>
      </c>
      <c r="S893" s="243">
        <v>0</v>
      </c>
      <c r="T893" s="244">
        <f>S893*H893</f>
        <v>0</v>
      </c>
      <c r="AR893" s="25" t="s">
        <v>264</v>
      </c>
      <c r="AT893" s="25" t="s">
        <v>165</v>
      </c>
      <c r="AU893" s="25" t="s">
        <v>89</v>
      </c>
      <c r="AY893" s="25" t="s">
        <v>162</v>
      </c>
      <c r="BE893" s="245">
        <f>IF(N893="základní",J893,0)</f>
        <v>0</v>
      </c>
      <c r="BF893" s="245">
        <f>IF(N893="snížená",J893,0)</f>
        <v>0</v>
      </c>
      <c r="BG893" s="245">
        <f>IF(N893="zákl. přenesená",J893,0)</f>
        <v>0</v>
      </c>
      <c r="BH893" s="245">
        <f>IF(N893="sníž. přenesená",J893,0)</f>
        <v>0</v>
      </c>
      <c r="BI893" s="245">
        <f>IF(N893="nulová",J893,0)</f>
        <v>0</v>
      </c>
      <c r="BJ893" s="25" t="s">
        <v>87</v>
      </c>
      <c r="BK893" s="245">
        <f>ROUND(I893*H893,1)</f>
        <v>0</v>
      </c>
      <c r="BL893" s="25" t="s">
        <v>264</v>
      </c>
      <c r="BM893" s="25" t="s">
        <v>2284</v>
      </c>
    </row>
    <row r="894" s="11" customFormat="1" ht="29.88" customHeight="1">
      <c r="B894" s="219"/>
      <c r="C894" s="220"/>
      <c r="D894" s="221" t="s">
        <v>78</v>
      </c>
      <c r="E894" s="233" t="s">
        <v>2285</v>
      </c>
      <c r="F894" s="233" t="s">
        <v>2286</v>
      </c>
      <c r="G894" s="220"/>
      <c r="H894" s="220"/>
      <c r="I894" s="223"/>
      <c r="J894" s="234">
        <f>BK894</f>
        <v>0</v>
      </c>
      <c r="K894" s="220"/>
      <c r="L894" s="225"/>
      <c r="M894" s="226"/>
      <c r="N894" s="227"/>
      <c r="O894" s="227"/>
      <c r="P894" s="228">
        <f>SUM(P895:P904)</f>
        <v>0</v>
      </c>
      <c r="Q894" s="227"/>
      <c r="R894" s="228">
        <f>SUM(R895:R904)</f>
        <v>0.063883999999999996</v>
      </c>
      <c r="S894" s="227"/>
      <c r="T894" s="229">
        <f>SUM(T895:T904)</f>
        <v>0</v>
      </c>
      <c r="AR894" s="230" t="s">
        <v>89</v>
      </c>
      <c r="AT894" s="231" t="s">
        <v>78</v>
      </c>
      <c r="AU894" s="231" t="s">
        <v>87</v>
      </c>
      <c r="AY894" s="230" t="s">
        <v>162</v>
      </c>
      <c r="BK894" s="232">
        <f>SUM(BK895:BK904)</f>
        <v>0</v>
      </c>
    </row>
    <row r="895" s="1" customFormat="1" ht="25.5" customHeight="1">
      <c r="B895" s="48"/>
      <c r="C895" s="235" t="s">
        <v>2287</v>
      </c>
      <c r="D895" s="235" t="s">
        <v>165</v>
      </c>
      <c r="E895" s="236" t="s">
        <v>2288</v>
      </c>
      <c r="F895" s="237" t="s">
        <v>2289</v>
      </c>
      <c r="G895" s="238" t="s">
        <v>247</v>
      </c>
      <c r="H895" s="239">
        <v>19.600000000000001</v>
      </c>
      <c r="I895" s="240"/>
      <c r="J895" s="239">
        <f>ROUND(I895*H895,1)</f>
        <v>0</v>
      </c>
      <c r="K895" s="237" t="s">
        <v>239</v>
      </c>
      <c r="L895" s="74"/>
      <c r="M895" s="241" t="s">
        <v>36</v>
      </c>
      <c r="N895" s="242" t="s">
        <v>50</v>
      </c>
      <c r="O895" s="49"/>
      <c r="P895" s="243">
        <f>O895*H895</f>
        <v>0</v>
      </c>
      <c r="Q895" s="243">
        <v>0.0024499999999999999</v>
      </c>
      <c r="R895" s="243">
        <f>Q895*H895</f>
        <v>0.04802</v>
      </c>
      <c r="S895" s="243">
        <v>0</v>
      </c>
      <c r="T895" s="244">
        <f>S895*H895</f>
        <v>0</v>
      </c>
      <c r="AR895" s="25" t="s">
        <v>264</v>
      </c>
      <c r="AT895" s="25" t="s">
        <v>165</v>
      </c>
      <c r="AU895" s="25" t="s">
        <v>89</v>
      </c>
      <c r="AY895" s="25" t="s">
        <v>162</v>
      </c>
      <c r="BE895" s="245">
        <f>IF(N895="základní",J895,0)</f>
        <v>0</v>
      </c>
      <c r="BF895" s="245">
        <f>IF(N895="snížená",J895,0)</f>
        <v>0</v>
      </c>
      <c r="BG895" s="245">
        <f>IF(N895="zákl. přenesená",J895,0)</f>
        <v>0</v>
      </c>
      <c r="BH895" s="245">
        <f>IF(N895="sníž. přenesená",J895,0)</f>
        <v>0</v>
      </c>
      <c r="BI895" s="245">
        <f>IF(N895="nulová",J895,0)</f>
        <v>0</v>
      </c>
      <c r="BJ895" s="25" t="s">
        <v>87</v>
      </c>
      <c r="BK895" s="245">
        <f>ROUND(I895*H895,1)</f>
        <v>0</v>
      </c>
      <c r="BL895" s="25" t="s">
        <v>264</v>
      </c>
      <c r="BM895" s="25" t="s">
        <v>2290</v>
      </c>
    </row>
    <row r="896" s="13" customFormat="1">
      <c r="B896" s="261"/>
      <c r="C896" s="262"/>
      <c r="D896" s="248" t="s">
        <v>171</v>
      </c>
      <c r="E896" s="263" t="s">
        <v>36</v>
      </c>
      <c r="F896" s="264" t="s">
        <v>1620</v>
      </c>
      <c r="G896" s="262"/>
      <c r="H896" s="263" t="s">
        <v>36</v>
      </c>
      <c r="I896" s="265"/>
      <c r="J896" s="262"/>
      <c r="K896" s="262"/>
      <c r="L896" s="266"/>
      <c r="M896" s="267"/>
      <c r="N896" s="268"/>
      <c r="O896" s="268"/>
      <c r="P896" s="268"/>
      <c r="Q896" s="268"/>
      <c r="R896" s="268"/>
      <c r="S896" s="268"/>
      <c r="T896" s="269"/>
      <c r="AT896" s="270" t="s">
        <v>171</v>
      </c>
      <c r="AU896" s="270" t="s">
        <v>89</v>
      </c>
      <c r="AV896" s="13" t="s">
        <v>87</v>
      </c>
      <c r="AW896" s="13" t="s">
        <v>42</v>
      </c>
      <c r="AX896" s="13" t="s">
        <v>79</v>
      </c>
      <c r="AY896" s="270" t="s">
        <v>162</v>
      </c>
    </row>
    <row r="897" s="12" customFormat="1">
      <c r="B897" s="246"/>
      <c r="C897" s="247"/>
      <c r="D897" s="248" t="s">
        <v>171</v>
      </c>
      <c r="E897" s="249" t="s">
        <v>36</v>
      </c>
      <c r="F897" s="250" t="s">
        <v>2239</v>
      </c>
      <c r="G897" s="247"/>
      <c r="H897" s="251">
        <v>19.600000000000001</v>
      </c>
      <c r="I897" s="252"/>
      <c r="J897" s="247"/>
      <c r="K897" s="247"/>
      <c r="L897" s="253"/>
      <c r="M897" s="254"/>
      <c r="N897" s="255"/>
      <c r="O897" s="255"/>
      <c r="P897" s="255"/>
      <c r="Q897" s="255"/>
      <c r="R897" s="255"/>
      <c r="S897" s="255"/>
      <c r="T897" s="256"/>
      <c r="AT897" s="257" t="s">
        <v>171</v>
      </c>
      <c r="AU897" s="257" t="s">
        <v>89</v>
      </c>
      <c r="AV897" s="12" t="s">
        <v>89</v>
      </c>
      <c r="AW897" s="12" t="s">
        <v>42</v>
      </c>
      <c r="AX897" s="12" t="s">
        <v>87</v>
      </c>
      <c r="AY897" s="257" t="s">
        <v>162</v>
      </c>
    </row>
    <row r="898" s="1" customFormat="1" ht="25.5" customHeight="1">
      <c r="B898" s="48"/>
      <c r="C898" s="235" t="s">
        <v>2291</v>
      </c>
      <c r="D898" s="235" t="s">
        <v>165</v>
      </c>
      <c r="E898" s="236" t="s">
        <v>2292</v>
      </c>
      <c r="F898" s="237" t="s">
        <v>2293</v>
      </c>
      <c r="G898" s="238" t="s">
        <v>174</v>
      </c>
      <c r="H898" s="239">
        <v>2</v>
      </c>
      <c r="I898" s="240"/>
      <c r="J898" s="239">
        <f>ROUND(I898*H898,1)</f>
        <v>0</v>
      </c>
      <c r="K898" s="237" t="s">
        <v>239</v>
      </c>
      <c r="L898" s="74"/>
      <c r="M898" s="241" t="s">
        <v>36</v>
      </c>
      <c r="N898" s="242" t="s">
        <v>50</v>
      </c>
      <c r="O898" s="49"/>
      <c r="P898" s="243">
        <f>O898*H898</f>
        <v>0</v>
      </c>
      <c r="Q898" s="243">
        <v>0.00035</v>
      </c>
      <c r="R898" s="243">
        <f>Q898*H898</f>
        <v>0.00069999999999999999</v>
      </c>
      <c r="S898" s="243">
        <v>0</v>
      </c>
      <c r="T898" s="244">
        <f>S898*H898</f>
        <v>0</v>
      </c>
      <c r="AR898" s="25" t="s">
        <v>264</v>
      </c>
      <c r="AT898" s="25" t="s">
        <v>165</v>
      </c>
      <c r="AU898" s="25" t="s">
        <v>89</v>
      </c>
      <c r="AY898" s="25" t="s">
        <v>162</v>
      </c>
      <c r="BE898" s="245">
        <f>IF(N898="základní",J898,0)</f>
        <v>0</v>
      </c>
      <c r="BF898" s="245">
        <f>IF(N898="snížená",J898,0)</f>
        <v>0</v>
      </c>
      <c r="BG898" s="245">
        <f>IF(N898="zákl. přenesená",J898,0)</f>
        <v>0</v>
      </c>
      <c r="BH898" s="245">
        <f>IF(N898="sníž. přenesená",J898,0)</f>
        <v>0</v>
      </c>
      <c r="BI898" s="245">
        <f>IF(N898="nulová",J898,0)</f>
        <v>0</v>
      </c>
      <c r="BJ898" s="25" t="s">
        <v>87</v>
      </c>
      <c r="BK898" s="245">
        <f>ROUND(I898*H898,1)</f>
        <v>0</v>
      </c>
      <c r="BL898" s="25" t="s">
        <v>264</v>
      </c>
      <c r="BM898" s="25" t="s">
        <v>2294</v>
      </c>
    </row>
    <row r="899" s="13" customFormat="1">
      <c r="B899" s="261"/>
      <c r="C899" s="262"/>
      <c r="D899" s="248" t="s">
        <v>171</v>
      </c>
      <c r="E899" s="263" t="s">
        <v>36</v>
      </c>
      <c r="F899" s="264" t="s">
        <v>1620</v>
      </c>
      <c r="G899" s="262"/>
      <c r="H899" s="263" t="s">
        <v>36</v>
      </c>
      <c r="I899" s="265"/>
      <c r="J899" s="262"/>
      <c r="K899" s="262"/>
      <c r="L899" s="266"/>
      <c r="M899" s="267"/>
      <c r="N899" s="268"/>
      <c r="O899" s="268"/>
      <c r="P899" s="268"/>
      <c r="Q899" s="268"/>
      <c r="R899" s="268"/>
      <c r="S899" s="268"/>
      <c r="T899" s="269"/>
      <c r="AT899" s="270" t="s">
        <v>171</v>
      </c>
      <c r="AU899" s="270" t="s">
        <v>89</v>
      </c>
      <c r="AV899" s="13" t="s">
        <v>87</v>
      </c>
      <c r="AW899" s="13" t="s">
        <v>42</v>
      </c>
      <c r="AX899" s="13" t="s">
        <v>79</v>
      </c>
      <c r="AY899" s="270" t="s">
        <v>162</v>
      </c>
    </row>
    <row r="900" s="12" customFormat="1">
      <c r="B900" s="246"/>
      <c r="C900" s="247"/>
      <c r="D900" s="248" t="s">
        <v>171</v>
      </c>
      <c r="E900" s="249" t="s">
        <v>36</v>
      </c>
      <c r="F900" s="250" t="s">
        <v>89</v>
      </c>
      <c r="G900" s="247"/>
      <c r="H900" s="251">
        <v>2</v>
      </c>
      <c r="I900" s="252"/>
      <c r="J900" s="247"/>
      <c r="K900" s="247"/>
      <c r="L900" s="253"/>
      <c r="M900" s="254"/>
      <c r="N900" s="255"/>
      <c r="O900" s="255"/>
      <c r="P900" s="255"/>
      <c r="Q900" s="255"/>
      <c r="R900" s="255"/>
      <c r="S900" s="255"/>
      <c r="T900" s="256"/>
      <c r="AT900" s="257" t="s">
        <v>171</v>
      </c>
      <c r="AU900" s="257" t="s">
        <v>89</v>
      </c>
      <c r="AV900" s="12" t="s">
        <v>89</v>
      </c>
      <c r="AW900" s="12" t="s">
        <v>42</v>
      </c>
      <c r="AX900" s="12" t="s">
        <v>87</v>
      </c>
      <c r="AY900" s="257" t="s">
        <v>162</v>
      </c>
    </row>
    <row r="901" s="1" customFormat="1" ht="25.5" customHeight="1">
      <c r="B901" s="48"/>
      <c r="C901" s="235" t="s">
        <v>2295</v>
      </c>
      <c r="D901" s="235" t="s">
        <v>165</v>
      </c>
      <c r="E901" s="236" t="s">
        <v>2296</v>
      </c>
      <c r="F901" s="237" t="s">
        <v>2297</v>
      </c>
      <c r="G901" s="238" t="s">
        <v>247</v>
      </c>
      <c r="H901" s="239">
        <v>6.7999999999999998</v>
      </c>
      <c r="I901" s="240"/>
      <c r="J901" s="239">
        <f>ROUND(I901*H901,1)</f>
        <v>0</v>
      </c>
      <c r="K901" s="237" t="s">
        <v>239</v>
      </c>
      <c r="L901" s="74"/>
      <c r="M901" s="241" t="s">
        <v>36</v>
      </c>
      <c r="N901" s="242" t="s">
        <v>50</v>
      </c>
      <c r="O901" s="49"/>
      <c r="P901" s="243">
        <f>O901*H901</f>
        <v>0</v>
      </c>
      <c r="Q901" s="243">
        <v>0.0022300000000000002</v>
      </c>
      <c r="R901" s="243">
        <f>Q901*H901</f>
        <v>0.015164</v>
      </c>
      <c r="S901" s="243">
        <v>0</v>
      </c>
      <c r="T901" s="244">
        <f>S901*H901</f>
        <v>0</v>
      </c>
      <c r="AR901" s="25" t="s">
        <v>264</v>
      </c>
      <c r="AT901" s="25" t="s">
        <v>165</v>
      </c>
      <c r="AU901" s="25" t="s">
        <v>89</v>
      </c>
      <c r="AY901" s="25" t="s">
        <v>162</v>
      </c>
      <c r="BE901" s="245">
        <f>IF(N901="základní",J901,0)</f>
        <v>0</v>
      </c>
      <c r="BF901" s="245">
        <f>IF(N901="snížená",J901,0)</f>
        <v>0</v>
      </c>
      <c r="BG901" s="245">
        <f>IF(N901="zákl. přenesená",J901,0)</f>
        <v>0</v>
      </c>
      <c r="BH901" s="245">
        <f>IF(N901="sníž. přenesená",J901,0)</f>
        <v>0</v>
      </c>
      <c r="BI901" s="245">
        <f>IF(N901="nulová",J901,0)</f>
        <v>0</v>
      </c>
      <c r="BJ901" s="25" t="s">
        <v>87</v>
      </c>
      <c r="BK901" s="245">
        <f>ROUND(I901*H901,1)</f>
        <v>0</v>
      </c>
      <c r="BL901" s="25" t="s">
        <v>264</v>
      </c>
      <c r="BM901" s="25" t="s">
        <v>2298</v>
      </c>
    </row>
    <row r="902" s="13" customFormat="1">
      <c r="B902" s="261"/>
      <c r="C902" s="262"/>
      <c r="D902" s="248" t="s">
        <v>171</v>
      </c>
      <c r="E902" s="263" t="s">
        <v>36</v>
      </c>
      <c r="F902" s="264" t="s">
        <v>1620</v>
      </c>
      <c r="G902" s="262"/>
      <c r="H902" s="263" t="s">
        <v>36</v>
      </c>
      <c r="I902" s="265"/>
      <c r="J902" s="262"/>
      <c r="K902" s="262"/>
      <c r="L902" s="266"/>
      <c r="M902" s="267"/>
      <c r="N902" s="268"/>
      <c r="O902" s="268"/>
      <c r="P902" s="268"/>
      <c r="Q902" s="268"/>
      <c r="R902" s="268"/>
      <c r="S902" s="268"/>
      <c r="T902" s="269"/>
      <c r="AT902" s="270" t="s">
        <v>171</v>
      </c>
      <c r="AU902" s="270" t="s">
        <v>89</v>
      </c>
      <c r="AV902" s="13" t="s">
        <v>87</v>
      </c>
      <c r="AW902" s="13" t="s">
        <v>42</v>
      </c>
      <c r="AX902" s="13" t="s">
        <v>79</v>
      </c>
      <c r="AY902" s="270" t="s">
        <v>162</v>
      </c>
    </row>
    <row r="903" s="12" customFormat="1">
      <c r="B903" s="246"/>
      <c r="C903" s="247"/>
      <c r="D903" s="248" t="s">
        <v>171</v>
      </c>
      <c r="E903" s="249" t="s">
        <v>36</v>
      </c>
      <c r="F903" s="250" t="s">
        <v>2299</v>
      </c>
      <c r="G903" s="247"/>
      <c r="H903" s="251">
        <v>6.7999999999999998</v>
      </c>
      <c r="I903" s="252"/>
      <c r="J903" s="247"/>
      <c r="K903" s="247"/>
      <c r="L903" s="253"/>
      <c r="M903" s="254"/>
      <c r="N903" s="255"/>
      <c r="O903" s="255"/>
      <c r="P903" s="255"/>
      <c r="Q903" s="255"/>
      <c r="R903" s="255"/>
      <c r="S903" s="255"/>
      <c r="T903" s="256"/>
      <c r="AT903" s="257" t="s">
        <v>171</v>
      </c>
      <c r="AU903" s="257" t="s">
        <v>89</v>
      </c>
      <c r="AV903" s="12" t="s">
        <v>89</v>
      </c>
      <c r="AW903" s="12" t="s">
        <v>42</v>
      </c>
      <c r="AX903" s="12" t="s">
        <v>87</v>
      </c>
      <c r="AY903" s="257" t="s">
        <v>162</v>
      </c>
    </row>
    <row r="904" s="1" customFormat="1" ht="25.5" customHeight="1">
      <c r="B904" s="48"/>
      <c r="C904" s="235" t="s">
        <v>2300</v>
      </c>
      <c r="D904" s="235" t="s">
        <v>165</v>
      </c>
      <c r="E904" s="236" t="s">
        <v>2301</v>
      </c>
      <c r="F904" s="237" t="s">
        <v>2302</v>
      </c>
      <c r="G904" s="238" t="s">
        <v>558</v>
      </c>
      <c r="H904" s="240"/>
      <c r="I904" s="240"/>
      <c r="J904" s="239">
        <f>ROUND(I904*H904,1)</f>
        <v>0</v>
      </c>
      <c r="K904" s="237" t="s">
        <v>239</v>
      </c>
      <c r="L904" s="74"/>
      <c r="M904" s="241" t="s">
        <v>36</v>
      </c>
      <c r="N904" s="242" t="s">
        <v>50</v>
      </c>
      <c r="O904" s="49"/>
      <c r="P904" s="243">
        <f>O904*H904</f>
        <v>0</v>
      </c>
      <c r="Q904" s="243">
        <v>0</v>
      </c>
      <c r="R904" s="243">
        <f>Q904*H904</f>
        <v>0</v>
      </c>
      <c r="S904" s="243">
        <v>0</v>
      </c>
      <c r="T904" s="244">
        <f>S904*H904</f>
        <v>0</v>
      </c>
      <c r="AR904" s="25" t="s">
        <v>264</v>
      </c>
      <c r="AT904" s="25" t="s">
        <v>165</v>
      </c>
      <c r="AU904" s="25" t="s">
        <v>89</v>
      </c>
      <c r="AY904" s="25" t="s">
        <v>162</v>
      </c>
      <c r="BE904" s="245">
        <f>IF(N904="základní",J904,0)</f>
        <v>0</v>
      </c>
      <c r="BF904" s="245">
        <f>IF(N904="snížená",J904,0)</f>
        <v>0</v>
      </c>
      <c r="BG904" s="245">
        <f>IF(N904="zákl. přenesená",J904,0)</f>
        <v>0</v>
      </c>
      <c r="BH904" s="245">
        <f>IF(N904="sníž. přenesená",J904,0)</f>
        <v>0</v>
      </c>
      <c r="BI904" s="245">
        <f>IF(N904="nulová",J904,0)</f>
        <v>0</v>
      </c>
      <c r="BJ904" s="25" t="s">
        <v>87</v>
      </c>
      <c r="BK904" s="245">
        <f>ROUND(I904*H904,1)</f>
        <v>0</v>
      </c>
      <c r="BL904" s="25" t="s">
        <v>264</v>
      </c>
      <c r="BM904" s="25" t="s">
        <v>2303</v>
      </c>
    </row>
    <row r="905" s="11" customFormat="1" ht="29.88" customHeight="1">
      <c r="B905" s="219"/>
      <c r="C905" s="220"/>
      <c r="D905" s="221" t="s">
        <v>78</v>
      </c>
      <c r="E905" s="233" t="s">
        <v>2304</v>
      </c>
      <c r="F905" s="233" t="s">
        <v>2305</v>
      </c>
      <c r="G905" s="220"/>
      <c r="H905" s="220"/>
      <c r="I905" s="223"/>
      <c r="J905" s="234">
        <f>BK905</f>
        <v>0</v>
      </c>
      <c r="K905" s="220"/>
      <c r="L905" s="225"/>
      <c r="M905" s="226"/>
      <c r="N905" s="227"/>
      <c r="O905" s="227"/>
      <c r="P905" s="228">
        <f>SUM(P906:P923)</f>
        <v>0</v>
      </c>
      <c r="Q905" s="227"/>
      <c r="R905" s="228">
        <f>SUM(R906:R923)</f>
        <v>3.3040246</v>
      </c>
      <c r="S905" s="227"/>
      <c r="T905" s="229">
        <f>SUM(T906:T923)</f>
        <v>0</v>
      </c>
      <c r="AR905" s="230" t="s">
        <v>89</v>
      </c>
      <c r="AT905" s="231" t="s">
        <v>78</v>
      </c>
      <c r="AU905" s="231" t="s">
        <v>87</v>
      </c>
      <c r="AY905" s="230" t="s">
        <v>162</v>
      </c>
      <c r="BK905" s="232">
        <f>SUM(BK906:BK923)</f>
        <v>0</v>
      </c>
    </row>
    <row r="906" s="1" customFormat="1" ht="25.5" customHeight="1">
      <c r="B906" s="48"/>
      <c r="C906" s="235" t="s">
        <v>2306</v>
      </c>
      <c r="D906" s="235" t="s">
        <v>165</v>
      </c>
      <c r="E906" s="236" t="s">
        <v>2307</v>
      </c>
      <c r="F906" s="237" t="s">
        <v>2308</v>
      </c>
      <c r="G906" s="238" t="s">
        <v>648</v>
      </c>
      <c r="H906" s="239">
        <v>61.740000000000002</v>
      </c>
      <c r="I906" s="240"/>
      <c r="J906" s="239">
        <f>ROUND(I906*H906,1)</f>
        <v>0</v>
      </c>
      <c r="K906" s="237" t="s">
        <v>239</v>
      </c>
      <c r="L906" s="74"/>
      <c r="M906" s="241" t="s">
        <v>36</v>
      </c>
      <c r="N906" s="242" t="s">
        <v>50</v>
      </c>
      <c r="O906" s="49"/>
      <c r="P906" s="243">
        <f>O906*H906</f>
        <v>0</v>
      </c>
      <c r="Q906" s="243">
        <v>0.046440000000000002</v>
      </c>
      <c r="R906" s="243">
        <f>Q906*H906</f>
        <v>2.8672056000000001</v>
      </c>
      <c r="S906" s="243">
        <v>0</v>
      </c>
      <c r="T906" s="244">
        <f>S906*H906</f>
        <v>0</v>
      </c>
      <c r="AR906" s="25" t="s">
        <v>264</v>
      </c>
      <c r="AT906" s="25" t="s">
        <v>165</v>
      </c>
      <c r="AU906" s="25" t="s">
        <v>89</v>
      </c>
      <c r="AY906" s="25" t="s">
        <v>162</v>
      </c>
      <c r="BE906" s="245">
        <f>IF(N906="základní",J906,0)</f>
        <v>0</v>
      </c>
      <c r="BF906" s="245">
        <f>IF(N906="snížená",J906,0)</f>
        <v>0</v>
      </c>
      <c r="BG906" s="245">
        <f>IF(N906="zákl. přenesená",J906,0)</f>
        <v>0</v>
      </c>
      <c r="BH906" s="245">
        <f>IF(N906="sníž. přenesená",J906,0)</f>
        <v>0</v>
      </c>
      <c r="BI906" s="245">
        <f>IF(N906="nulová",J906,0)</f>
        <v>0</v>
      </c>
      <c r="BJ906" s="25" t="s">
        <v>87</v>
      </c>
      <c r="BK906" s="245">
        <f>ROUND(I906*H906,1)</f>
        <v>0</v>
      </c>
      <c r="BL906" s="25" t="s">
        <v>264</v>
      </c>
      <c r="BM906" s="25" t="s">
        <v>2309</v>
      </c>
    </row>
    <row r="907" s="13" customFormat="1">
      <c r="B907" s="261"/>
      <c r="C907" s="262"/>
      <c r="D907" s="248" t="s">
        <v>171</v>
      </c>
      <c r="E907" s="263" t="s">
        <v>36</v>
      </c>
      <c r="F907" s="264" t="s">
        <v>1620</v>
      </c>
      <c r="G907" s="262"/>
      <c r="H907" s="263" t="s">
        <v>36</v>
      </c>
      <c r="I907" s="265"/>
      <c r="J907" s="262"/>
      <c r="K907" s="262"/>
      <c r="L907" s="266"/>
      <c r="M907" s="267"/>
      <c r="N907" s="268"/>
      <c r="O907" s="268"/>
      <c r="P907" s="268"/>
      <c r="Q907" s="268"/>
      <c r="R907" s="268"/>
      <c r="S907" s="268"/>
      <c r="T907" s="269"/>
      <c r="AT907" s="270" t="s">
        <v>171</v>
      </c>
      <c r="AU907" s="270" t="s">
        <v>89</v>
      </c>
      <c r="AV907" s="13" t="s">
        <v>87</v>
      </c>
      <c r="AW907" s="13" t="s">
        <v>42</v>
      </c>
      <c r="AX907" s="13" t="s">
        <v>79</v>
      </c>
      <c r="AY907" s="270" t="s">
        <v>162</v>
      </c>
    </row>
    <row r="908" s="12" customFormat="1">
      <c r="B908" s="246"/>
      <c r="C908" s="247"/>
      <c r="D908" s="248" t="s">
        <v>171</v>
      </c>
      <c r="E908" s="249" t="s">
        <v>36</v>
      </c>
      <c r="F908" s="250" t="s">
        <v>2270</v>
      </c>
      <c r="G908" s="247"/>
      <c r="H908" s="251">
        <v>61.740000000000002</v>
      </c>
      <c r="I908" s="252"/>
      <c r="J908" s="247"/>
      <c r="K908" s="247"/>
      <c r="L908" s="253"/>
      <c r="M908" s="254"/>
      <c r="N908" s="255"/>
      <c r="O908" s="255"/>
      <c r="P908" s="255"/>
      <c r="Q908" s="255"/>
      <c r="R908" s="255"/>
      <c r="S908" s="255"/>
      <c r="T908" s="256"/>
      <c r="AT908" s="257" t="s">
        <v>171</v>
      </c>
      <c r="AU908" s="257" t="s">
        <v>89</v>
      </c>
      <c r="AV908" s="12" t="s">
        <v>89</v>
      </c>
      <c r="AW908" s="12" t="s">
        <v>42</v>
      </c>
      <c r="AX908" s="12" t="s">
        <v>87</v>
      </c>
      <c r="AY908" s="257" t="s">
        <v>162</v>
      </c>
    </row>
    <row r="909" s="1" customFormat="1" ht="25.5" customHeight="1">
      <c r="B909" s="48"/>
      <c r="C909" s="235" t="s">
        <v>2310</v>
      </c>
      <c r="D909" s="235" t="s">
        <v>165</v>
      </c>
      <c r="E909" s="236" t="s">
        <v>2311</v>
      </c>
      <c r="F909" s="237" t="s">
        <v>2312</v>
      </c>
      <c r="G909" s="238" t="s">
        <v>247</v>
      </c>
      <c r="H909" s="239">
        <v>9.8000000000000007</v>
      </c>
      <c r="I909" s="240"/>
      <c r="J909" s="239">
        <f>ROUND(I909*H909,1)</f>
        <v>0</v>
      </c>
      <c r="K909" s="237" t="s">
        <v>239</v>
      </c>
      <c r="L909" s="74"/>
      <c r="M909" s="241" t="s">
        <v>36</v>
      </c>
      <c r="N909" s="242" t="s">
        <v>50</v>
      </c>
      <c r="O909" s="49"/>
      <c r="P909" s="243">
        <f>O909*H909</f>
        <v>0</v>
      </c>
      <c r="Q909" s="243">
        <v>0.01422</v>
      </c>
      <c r="R909" s="243">
        <f>Q909*H909</f>
        <v>0.13935600000000001</v>
      </c>
      <c r="S909" s="243">
        <v>0</v>
      </c>
      <c r="T909" s="244">
        <f>S909*H909</f>
        <v>0</v>
      </c>
      <c r="AR909" s="25" t="s">
        <v>264</v>
      </c>
      <c r="AT909" s="25" t="s">
        <v>165</v>
      </c>
      <c r="AU909" s="25" t="s">
        <v>89</v>
      </c>
      <c r="AY909" s="25" t="s">
        <v>162</v>
      </c>
      <c r="BE909" s="245">
        <f>IF(N909="základní",J909,0)</f>
        <v>0</v>
      </c>
      <c r="BF909" s="245">
        <f>IF(N909="snížená",J909,0)</f>
        <v>0</v>
      </c>
      <c r="BG909" s="245">
        <f>IF(N909="zákl. přenesená",J909,0)</f>
        <v>0</v>
      </c>
      <c r="BH909" s="245">
        <f>IF(N909="sníž. přenesená",J909,0)</f>
        <v>0</v>
      </c>
      <c r="BI909" s="245">
        <f>IF(N909="nulová",J909,0)</f>
        <v>0</v>
      </c>
      <c r="BJ909" s="25" t="s">
        <v>87</v>
      </c>
      <c r="BK909" s="245">
        <f>ROUND(I909*H909,1)</f>
        <v>0</v>
      </c>
      <c r="BL909" s="25" t="s">
        <v>264</v>
      </c>
      <c r="BM909" s="25" t="s">
        <v>2313</v>
      </c>
    </row>
    <row r="910" s="13" customFormat="1">
      <c r="B910" s="261"/>
      <c r="C910" s="262"/>
      <c r="D910" s="248" t="s">
        <v>171</v>
      </c>
      <c r="E910" s="263" t="s">
        <v>36</v>
      </c>
      <c r="F910" s="264" t="s">
        <v>1620</v>
      </c>
      <c r="G910" s="262"/>
      <c r="H910" s="263" t="s">
        <v>36</v>
      </c>
      <c r="I910" s="265"/>
      <c r="J910" s="262"/>
      <c r="K910" s="262"/>
      <c r="L910" s="266"/>
      <c r="M910" s="267"/>
      <c r="N910" s="268"/>
      <c r="O910" s="268"/>
      <c r="P910" s="268"/>
      <c r="Q910" s="268"/>
      <c r="R910" s="268"/>
      <c r="S910" s="268"/>
      <c r="T910" s="269"/>
      <c r="AT910" s="270" t="s">
        <v>171</v>
      </c>
      <c r="AU910" s="270" t="s">
        <v>89</v>
      </c>
      <c r="AV910" s="13" t="s">
        <v>87</v>
      </c>
      <c r="AW910" s="13" t="s">
        <v>42</v>
      </c>
      <c r="AX910" s="13" t="s">
        <v>79</v>
      </c>
      <c r="AY910" s="270" t="s">
        <v>162</v>
      </c>
    </row>
    <row r="911" s="12" customFormat="1">
      <c r="B911" s="246"/>
      <c r="C911" s="247"/>
      <c r="D911" s="248" t="s">
        <v>171</v>
      </c>
      <c r="E911" s="249" t="s">
        <v>36</v>
      </c>
      <c r="F911" s="250" t="s">
        <v>2243</v>
      </c>
      <c r="G911" s="247"/>
      <c r="H911" s="251">
        <v>9.8000000000000007</v>
      </c>
      <c r="I911" s="252"/>
      <c r="J911" s="247"/>
      <c r="K911" s="247"/>
      <c r="L911" s="253"/>
      <c r="M911" s="254"/>
      <c r="N911" s="255"/>
      <c r="O911" s="255"/>
      <c r="P911" s="255"/>
      <c r="Q911" s="255"/>
      <c r="R911" s="255"/>
      <c r="S911" s="255"/>
      <c r="T911" s="256"/>
      <c r="AT911" s="257" t="s">
        <v>171</v>
      </c>
      <c r="AU911" s="257" t="s">
        <v>89</v>
      </c>
      <c r="AV911" s="12" t="s">
        <v>89</v>
      </c>
      <c r="AW911" s="12" t="s">
        <v>42</v>
      </c>
      <c r="AX911" s="12" t="s">
        <v>87</v>
      </c>
      <c r="AY911" s="257" t="s">
        <v>162</v>
      </c>
    </row>
    <row r="912" s="1" customFormat="1" ht="25.5" customHeight="1">
      <c r="B912" s="48"/>
      <c r="C912" s="235" t="s">
        <v>2314</v>
      </c>
      <c r="D912" s="235" t="s">
        <v>165</v>
      </c>
      <c r="E912" s="236" t="s">
        <v>2315</v>
      </c>
      <c r="F912" s="237" t="s">
        <v>2316</v>
      </c>
      <c r="G912" s="238" t="s">
        <v>247</v>
      </c>
      <c r="H912" s="239">
        <v>12.6</v>
      </c>
      <c r="I912" s="240"/>
      <c r="J912" s="239">
        <f>ROUND(I912*H912,1)</f>
        <v>0</v>
      </c>
      <c r="K912" s="237" t="s">
        <v>239</v>
      </c>
      <c r="L912" s="74"/>
      <c r="M912" s="241" t="s">
        <v>36</v>
      </c>
      <c r="N912" s="242" t="s">
        <v>50</v>
      </c>
      <c r="O912" s="49"/>
      <c r="P912" s="243">
        <f>O912*H912</f>
        <v>0</v>
      </c>
      <c r="Q912" s="243">
        <v>0.023029999999999998</v>
      </c>
      <c r="R912" s="243">
        <f>Q912*H912</f>
        <v>0.29017799999999999</v>
      </c>
      <c r="S912" s="243">
        <v>0</v>
      </c>
      <c r="T912" s="244">
        <f>S912*H912</f>
        <v>0</v>
      </c>
      <c r="AR912" s="25" t="s">
        <v>264</v>
      </c>
      <c r="AT912" s="25" t="s">
        <v>165</v>
      </c>
      <c r="AU912" s="25" t="s">
        <v>89</v>
      </c>
      <c r="AY912" s="25" t="s">
        <v>162</v>
      </c>
      <c r="BE912" s="245">
        <f>IF(N912="základní",J912,0)</f>
        <v>0</v>
      </c>
      <c r="BF912" s="245">
        <f>IF(N912="snížená",J912,0)</f>
        <v>0</v>
      </c>
      <c r="BG912" s="245">
        <f>IF(N912="zákl. přenesená",J912,0)</f>
        <v>0</v>
      </c>
      <c r="BH912" s="245">
        <f>IF(N912="sníž. přenesená",J912,0)</f>
        <v>0</v>
      </c>
      <c r="BI912" s="245">
        <f>IF(N912="nulová",J912,0)</f>
        <v>0</v>
      </c>
      <c r="BJ912" s="25" t="s">
        <v>87</v>
      </c>
      <c r="BK912" s="245">
        <f>ROUND(I912*H912,1)</f>
        <v>0</v>
      </c>
      <c r="BL912" s="25" t="s">
        <v>264</v>
      </c>
      <c r="BM912" s="25" t="s">
        <v>2317</v>
      </c>
    </row>
    <row r="913" s="13" customFormat="1">
      <c r="B913" s="261"/>
      <c r="C913" s="262"/>
      <c r="D913" s="248" t="s">
        <v>171</v>
      </c>
      <c r="E913" s="263" t="s">
        <v>36</v>
      </c>
      <c r="F913" s="264" t="s">
        <v>1620</v>
      </c>
      <c r="G913" s="262"/>
      <c r="H913" s="263" t="s">
        <v>36</v>
      </c>
      <c r="I913" s="265"/>
      <c r="J913" s="262"/>
      <c r="K913" s="262"/>
      <c r="L913" s="266"/>
      <c r="M913" s="267"/>
      <c r="N913" s="268"/>
      <c r="O913" s="268"/>
      <c r="P913" s="268"/>
      <c r="Q913" s="268"/>
      <c r="R913" s="268"/>
      <c r="S913" s="268"/>
      <c r="T913" s="269"/>
      <c r="AT913" s="270" t="s">
        <v>171</v>
      </c>
      <c r="AU913" s="270" t="s">
        <v>89</v>
      </c>
      <c r="AV913" s="13" t="s">
        <v>87</v>
      </c>
      <c r="AW913" s="13" t="s">
        <v>42</v>
      </c>
      <c r="AX913" s="13" t="s">
        <v>79</v>
      </c>
      <c r="AY913" s="270" t="s">
        <v>162</v>
      </c>
    </row>
    <row r="914" s="12" customFormat="1">
      <c r="B914" s="246"/>
      <c r="C914" s="247"/>
      <c r="D914" s="248" t="s">
        <v>171</v>
      </c>
      <c r="E914" s="249" t="s">
        <v>36</v>
      </c>
      <c r="F914" s="250" t="s">
        <v>2318</v>
      </c>
      <c r="G914" s="247"/>
      <c r="H914" s="251">
        <v>12.6</v>
      </c>
      <c r="I914" s="252"/>
      <c r="J914" s="247"/>
      <c r="K914" s="247"/>
      <c r="L914" s="253"/>
      <c r="M914" s="254"/>
      <c r="N914" s="255"/>
      <c r="O914" s="255"/>
      <c r="P914" s="255"/>
      <c r="Q914" s="255"/>
      <c r="R914" s="255"/>
      <c r="S914" s="255"/>
      <c r="T914" s="256"/>
      <c r="AT914" s="257" t="s">
        <v>171</v>
      </c>
      <c r="AU914" s="257" t="s">
        <v>89</v>
      </c>
      <c r="AV914" s="12" t="s">
        <v>89</v>
      </c>
      <c r="AW914" s="12" t="s">
        <v>42</v>
      </c>
      <c r="AX914" s="12" t="s">
        <v>87</v>
      </c>
      <c r="AY914" s="257" t="s">
        <v>162</v>
      </c>
    </row>
    <row r="915" s="1" customFormat="1" ht="25.5" customHeight="1">
      <c r="B915" s="48"/>
      <c r="C915" s="235" t="s">
        <v>2319</v>
      </c>
      <c r="D915" s="235" t="s">
        <v>165</v>
      </c>
      <c r="E915" s="236" t="s">
        <v>2320</v>
      </c>
      <c r="F915" s="237" t="s">
        <v>2321</v>
      </c>
      <c r="G915" s="238" t="s">
        <v>648</v>
      </c>
      <c r="H915" s="239">
        <v>61.740000000000002</v>
      </c>
      <c r="I915" s="240"/>
      <c r="J915" s="239">
        <f>ROUND(I915*H915,1)</f>
        <v>0</v>
      </c>
      <c r="K915" s="237" t="s">
        <v>239</v>
      </c>
      <c r="L915" s="74"/>
      <c r="M915" s="241" t="s">
        <v>36</v>
      </c>
      <c r="N915" s="242" t="s">
        <v>50</v>
      </c>
      <c r="O915" s="49"/>
      <c r="P915" s="243">
        <f>O915*H915</f>
        <v>0</v>
      </c>
      <c r="Q915" s="243">
        <v>3.0000000000000001E-05</v>
      </c>
      <c r="R915" s="243">
        <f>Q915*H915</f>
        <v>0.0018522</v>
      </c>
      <c r="S915" s="243">
        <v>0</v>
      </c>
      <c r="T915" s="244">
        <f>S915*H915</f>
        <v>0</v>
      </c>
      <c r="AR915" s="25" t="s">
        <v>264</v>
      </c>
      <c r="AT915" s="25" t="s">
        <v>165</v>
      </c>
      <c r="AU915" s="25" t="s">
        <v>89</v>
      </c>
      <c r="AY915" s="25" t="s">
        <v>162</v>
      </c>
      <c r="BE915" s="245">
        <f>IF(N915="základní",J915,0)</f>
        <v>0</v>
      </c>
      <c r="BF915" s="245">
        <f>IF(N915="snížená",J915,0)</f>
        <v>0</v>
      </c>
      <c r="BG915" s="245">
        <f>IF(N915="zákl. přenesená",J915,0)</f>
        <v>0</v>
      </c>
      <c r="BH915" s="245">
        <f>IF(N915="sníž. přenesená",J915,0)</f>
        <v>0</v>
      </c>
      <c r="BI915" s="245">
        <f>IF(N915="nulová",J915,0)</f>
        <v>0</v>
      </c>
      <c r="BJ915" s="25" t="s">
        <v>87</v>
      </c>
      <c r="BK915" s="245">
        <f>ROUND(I915*H915,1)</f>
        <v>0</v>
      </c>
      <c r="BL915" s="25" t="s">
        <v>264</v>
      </c>
      <c r="BM915" s="25" t="s">
        <v>2322</v>
      </c>
    </row>
    <row r="916" s="13" customFormat="1">
      <c r="B916" s="261"/>
      <c r="C916" s="262"/>
      <c r="D916" s="248" t="s">
        <v>171</v>
      </c>
      <c r="E916" s="263" t="s">
        <v>36</v>
      </c>
      <c r="F916" s="264" t="s">
        <v>1620</v>
      </c>
      <c r="G916" s="262"/>
      <c r="H916" s="263" t="s">
        <v>36</v>
      </c>
      <c r="I916" s="265"/>
      <c r="J916" s="262"/>
      <c r="K916" s="262"/>
      <c r="L916" s="266"/>
      <c r="M916" s="267"/>
      <c r="N916" s="268"/>
      <c r="O916" s="268"/>
      <c r="P916" s="268"/>
      <c r="Q916" s="268"/>
      <c r="R916" s="268"/>
      <c r="S916" s="268"/>
      <c r="T916" s="269"/>
      <c r="AT916" s="270" t="s">
        <v>171</v>
      </c>
      <c r="AU916" s="270" t="s">
        <v>89</v>
      </c>
      <c r="AV916" s="13" t="s">
        <v>87</v>
      </c>
      <c r="AW916" s="13" t="s">
        <v>42</v>
      </c>
      <c r="AX916" s="13" t="s">
        <v>79</v>
      </c>
      <c r="AY916" s="270" t="s">
        <v>162</v>
      </c>
    </row>
    <row r="917" s="12" customFormat="1">
      <c r="B917" s="246"/>
      <c r="C917" s="247"/>
      <c r="D917" s="248" t="s">
        <v>171</v>
      </c>
      <c r="E917" s="249" t="s">
        <v>36</v>
      </c>
      <c r="F917" s="250" t="s">
        <v>2270</v>
      </c>
      <c r="G917" s="247"/>
      <c r="H917" s="251">
        <v>61.740000000000002</v>
      </c>
      <c r="I917" s="252"/>
      <c r="J917" s="247"/>
      <c r="K917" s="247"/>
      <c r="L917" s="253"/>
      <c r="M917" s="254"/>
      <c r="N917" s="255"/>
      <c r="O917" s="255"/>
      <c r="P917" s="255"/>
      <c r="Q917" s="255"/>
      <c r="R917" s="255"/>
      <c r="S917" s="255"/>
      <c r="T917" s="256"/>
      <c r="AT917" s="257" t="s">
        <v>171</v>
      </c>
      <c r="AU917" s="257" t="s">
        <v>89</v>
      </c>
      <c r="AV917" s="12" t="s">
        <v>89</v>
      </c>
      <c r="AW917" s="12" t="s">
        <v>42</v>
      </c>
      <c r="AX917" s="12" t="s">
        <v>87</v>
      </c>
      <c r="AY917" s="257" t="s">
        <v>162</v>
      </c>
    </row>
    <row r="918" s="1" customFormat="1" ht="25.5" customHeight="1">
      <c r="B918" s="48"/>
      <c r="C918" s="235" t="s">
        <v>2323</v>
      </c>
      <c r="D918" s="235" t="s">
        <v>165</v>
      </c>
      <c r="E918" s="236" t="s">
        <v>2324</v>
      </c>
      <c r="F918" s="237" t="s">
        <v>2325</v>
      </c>
      <c r="G918" s="238" t="s">
        <v>648</v>
      </c>
      <c r="H918" s="239">
        <v>61.740000000000002</v>
      </c>
      <c r="I918" s="240"/>
      <c r="J918" s="239">
        <f>ROUND(I918*H918,1)</f>
        <v>0</v>
      </c>
      <c r="K918" s="237" t="s">
        <v>239</v>
      </c>
      <c r="L918" s="74"/>
      <c r="M918" s="241" t="s">
        <v>36</v>
      </c>
      <c r="N918" s="242" t="s">
        <v>50</v>
      </c>
      <c r="O918" s="49"/>
      <c r="P918" s="243">
        <f>O918*H918</f>
        <v>0</v>
      </c>
      <c r="Q918" s="243">
        <v>0</v>
      </c>
      <c r="R918" s="243">
        <f>Q918*H918</f>
        <v>0</v>
      </c>
      <c r="S918" s="243">
        <v>0</v>
      </c>
      <c r="T918" s="244">
        <f>S918*H918</f>
        <v>0</v>
      </c>
      <c r="AR918" s="25" t="s">
        <v>264</v>
      </c>
      <c r="AT918" s="25" t="s">
        <v>165</v>
      </c>
      <c r="AU918" s="25" t="s">
        <v>89</v>
      </c>
      <c r="AY918" s="25" t="s">
        <v>162</v>
      </c>
      <c r="BE918" s="245">
        <f>IF(N918="základní",J918,0)</f>
        <v>0</v>
      </c>
      <c r="BF918" s="245">
        <f>IF(N918="snížená",J918,0)</f>
        <v>0</v>
      </c>
      <c r="BG918" s="245">
        <f>IF(N918="zákl. přenesená",J918,0)</f>
        <v>0</v>
      </c>
      <c r="BH918" s="245">
        <f>IF(N918="sníž. přenesená",J918,0)</f>
        <v>0</v>
      </c>
      <c r="BI918" s="245">
        <f>IF(N918="nulová",J918,0)</f>
        <v>0</v>
      </c>
      <c r="BJ918" s="25" t="s">
        <v>87</v>
      </c>
      <c r="BK918" s="245">
        <f>ROUND(I918*H918,1)</f>
        <v>0</v>
      </c>
      <c r="BL918" s="25" t="s">
        <v>264</v>
      </c>
      <c r="BM918" s="25" t="s">
        <v>2326</v>
      </c>
    </row>
    <row r="919" s="13" customFormat="1">
      <c r="B919" s="261"/>
      <c r="C919" s="262"/>
      <c r="D919" s="248" t="s">
        <v>171</v>
      </c>
      <c r="E919" s="263" t="s">
        <v>36</v>
      </c>
      <c r="F919" s="264" t="s">
        <v>1620</v>
      </c>
      <c r="G919" s="262"/>
      <c r="H919" s="263" t="s">
        <v>36</v>
      </c>
      <c r="I919" s="265"/>
      <c r="J919" s="262"/>
      <c r="K919" s="262"/>
      <c r="L919" s="266"/>
      <c r="M919" s="267"/>
      <c r="N919" s="268"/>
      <c r="O919" s="268"/>
      <c r="P919" s="268"/>
      <c r="Q919" s="268"/>
      <c r="R919" s="268"/>
      <c r="S919" s="268"/>
      <c r="T919" s="269"/>
      <c r="AT919" s="270" t="s">
        <v>171</v>
      </c>
      <c r="AU919" s="270" t="s">
        <v>89</v>
      </c>
      <c r="AV919" s="13" t="s">
        <v>87</v>
      </c>
      <c r="AW919" s="13" t="s">
        <v>42</v>
      </c>
      <c r="AX919" s="13" t="s">
        <v>79</v>
      </c>
      <c r="AY919" s="270" t="s">
        <v>162</v>
      </c>
    </row>
    <row r="920" s="12" customFormat="1">
      <c r="B920" s="246"/>
      <c r="C920" s="247"/>
      <c r="D920" s="248" t="s">
        <v>171</v>
      </c>
      <c r="E920" s="249" t="s">
        <v>36</v>
      </c>
      <c r="F920" s="250" t="s">
        <v>2270</v>
      </c>
      <c r="G920" s="247"/>
      <c r="H920" s="251">
        <v>61.740000000000002</v>
      </c>
      <c r="I920" s="252"/>
      <c r="J920" s="247"/>
      <c r="K920" s="247"/>
      <c r="L920" s="253"/>
      <c r="M920" s="254"/>
      <c r="N920" s="255"/>
      <c r="O920" s="255"/>
      <c r="P920" s="255"/>
      <c r="Q920" s="255"/>
      <c r="R920" s="255"/>
      <c r="S920" s="255"/>
      <c r="T920" s="256"/>
      <c r="AT920" s="257" t="s">
        <v>171</v>
      </c>
      <c r="AU920" s="257" t="s">
        <v>89</v>
      </c>
      <c r="AV920" s="12" t="s">
        <v>89</v>
      </c>
      <c r="AW920" s="12" t="s">
        <v>42</v>
      </c>
      <c r="AX920" s="12" t="s">
        <v>87</v>
      </c>
      <c r="AY920" s="257" t="s">
        <v>162</v>
      </c>
    </row>
    <row r="921" s="1" customFormat="1" ht="16.5" customHeight="1">
      <c r="B921" s="48"/>
      <c r="C921" s="271" t="s">
        <v>2327</v>
      </c>
      <c r="D921" s="271" t="s">
        <v>159</v>
      </c>
      <c r="E921" s="272" t="s">
        <v>2328</v>
      </c>
      <c r="F921" s="273" t="s">
        <v>2329</v>
      </c>
      <c r="G921" s="274" t="s">
        <v>648</v>
      </c>
      <c r="H921" s="275">
        <v>67.909999999999997</v>
      </c>
      <c r="I921" s="276"/>
      <c r="J921" s="275">
        <f>ROUND(I921*H921,1)</f>
        <v>0</v>
      </c>
      <c r="K921" s="273" t="s">
        <v>239</v>
      </c>
      <c r="L921" s="277"/>
      <c r="M921" s="278" t="s">
        <v>36</v>
      </c>
      <c r="N921" s="279" t="s">
        <v>50</v>
      </c>
      <c r="O921" s="49"/>
      <c r="P921" s="243">
        <f>O921*H921</f>
        <v>0</v>
      </c>
      <c r="Q921" s="243">
        <v>8.0000000000000007E-05</v>
      </c>
      <c r="R921" s="243">
        <f>Q921*H921</f>
        <v>0.0054327999999999998</v>
      </c>
      <c r="S921" s="243">
        <v>0</v>
      </c>
      <c r="T921" s="244">
        <f>S921*H921</f>
        <v>0</v>
      </c>
      <c r="AR921" s="25" t="s">
        <v>273</v>
      </c>
      <c r="AT921" s="25" t="s">
        <v>159</v>
      </c>
      <c r="AU921" s="25" t="s">
        <v>89</v>
      </c>
      <c r="AY921" s="25" t="s">
        <v>162</v>
      </c>
      <c r="BE921" s="245">
        <f>IF(N921="základní",J921,0)</f>
        <v>0</v>
      </c>
      <c r="BF921" s="245">
        <f>IF(N921="snížená",J921,0)</f>
        <v>0</v>
      </c>
      <c r="BG921" s="245">
        <f>IF(N921="zákl. přenesená",J921,0)</f>
        <v>0</v>
      </c>
      <c r="BH921" s="245">
        <f>IF(N921="sníž. přenesená",J921,0)</f>
        <v>0</v>
      </c>
      <c r="BI921" s="245">
        <f>IF(N921="nulová",J921,0)</f>
        <v>0</v>
      </c>
      <c r="BJ921" s="25" t="s">
        <v>87</v>
      </c>
      <c r="BK921" s="245">
        <f>ROUND(I921*H921,1)</f>
        <v>0</v>
      </c>
      <c r="BL921" s="25" t="s">
        <v>264</v>
      </c>
      <c r="BM921" s="25" t="s">
        <v>2330</v>
      </c>
    </row>
    <row r="922" s="12" customFormat="1">
      <c r="B922" s="246"/>
      <c r="C922" s="247"/>
      <c r="D922" s="248" t="s">
        <v>171</v>
      </c>
      <c r="E922" s="247"/>
      <c r="F922" s="250" t="s">
        <v>2331</v>
      </c>
      <c r="G922" s="247"/>
      <c r="H922" s="251">
        <v>67.909999999999997</v>
      </c>
      <c r="I922" s="252"/>
      <c r="J922" s="247"/>
      <c r="K922" s="247"/>
      <c r="L922" s="253"/>
      <c r="M922" s="254"/>
      <c r="N922" s="255"/>
      <c r="O922" s="255"/>
      <c r="P922" s="255"/>
      <c r="Q922" s="255"/>
      <c r="R922" s="255"/>
      <c r="S922" s="255"/>
      <c r="T922" s="256"/>
      <c r="AT922" s="257" t="s">
        <v>171</v>
      </c>
      <c r="AU922" s="257" t="s">
        <v>89</v>
      </c>
      <c r="AV922" s="12" t="s">
        <v>89</v>
      </c>
      <c r="AW922" s="12" t="s">
        <v>6</v>
      </c>
      <c r="AX922" s="12" t="s">
        <v>87</v>
      </c>
      <c r="AY922" s="257" t="s">
        <v>162</v>
      </c>
    </row>
    <row r="923" s="1" customFormat="1" ht="25.5" customHeight="1">
      <c r="B923" s="48"/>
      <c r="C923" s="235" t="s">
        <v>2332</v>
      </c>
      <c r="D923" s="235" t="s">
        <v>165</v>
      </c>
      <c r="E923" s="236" t="s">
        <v>2333</v>
      </c>
      <c r="F923" s="237" t="s">
        <v>2334</v>
      </c>
      <c r="G923" s="238" t="s">
        <v>558</v>
      </c>
      <c r="H923" s="240"/>
      <c r="I923" s="240"/>
      <c r="J923" s="239">
        <f>ROUND(I923*H923,1)</f>
        <v>0</v>
      </c>
      <c r="K923" s="237" t="s">
        <v>239</v>
      </c>
      <c r="L923" s="74"/>
      <c r="M923" s="241" t="s">
        <v>36</v>
      </c>
      <c r="N923" s="242" t="s">
        <v>50</v>
      </c>
      <c r="O923" s="49"/>
      <c r="P923" s="243">
        <f>O923*H923</f>
        <v>0</v>
      </c>
      <c r="Q923" s="243">
        <v>0</v>
      </c>
      <c r="R923" s="243">
        <f>Q923*H923</f>
        <v>0</v>
      </c>
      <c r="S923" s="243">
        <v>0</v>
      </c>
      <c r="T923" s="244">
        <f>S923*H923</f>
        <v>0</v>
      </c>
      <c r="AR923" s="25" t="s">
        <v>264</v>
      </c>
      <c r="AT923" s="25" t="s">
        <v>165</v>
      </c>
      <c r="AU923" s="25" t="s">
        <v>89</v>
      </c>
      <c r="AY923" s="25" t="s">
        <v>162</v>
      </c>
      <c r="BE923" s="245">
        <f>IF(N923="základní",J923,0)</f>
        <v>0</v>
      </c>
      <c r="BF923" s="245">
        <f>IF(N923="snížená",J923,0)</f>
        <v>0</v>
      </c>
      <c r="BG923" s="245">
        <f>IF(N923="zákl. přenesená",J923,0)</f>
        <v>0</v>
      </c>
      <c r="BH923" s="245">
        <f>IF(N923="sníž. přenesená",J923,0)</f>
        <v>0</v>
      </c>
      <c r="BI923" s="245">
        <f>IF(N923="nulová",J923,0)</f>
        <v>0</v>
      </c>
      <c r="BJ923" s="25" t="s">
        <v>87</v>
      </c>
      <c r="BK923" s="245">
        <f>ROUND(I923*H923,1)</f>
        <v>0</v>
      </c>
      <c r="BL923" s="25" t="s">
        <v>264</v>
      </c>
      <c r="BM923" s="25" t="s">
        <v>2335</v>
      </c>
    </row>
    <row r="924" s="11" customFormat="1" ht="29.88" customHeight="1">
      <c r="B924" s="219"/>
      <c r="C924" s="220"/>
      <c r="D924" s="221" t="s">
        <v>78</v>
      </c>
      <c r="E924" s="233" t="s">
        <v>2336</v>
      </c>
      <c r="F924" s="233" t="s">
        <v>2337</v>
      </c>
      <c r="G924" s="220"/>
      <c r="H924" s="220"/>
      <c r="I924" s="223"/>
      <c r="J924" s="234">
        <f>BK924</f>
        <v>0</v>
      </c>
      <c r="K924" s="220"/>
      <c r="L924" s="225"/>
      <c r="M924" s="226"/>
      <c r="N924" s="227"/>
      <c r="O924" s="227"/>
      <c r="P924" s="228">
        <f>SUM(P925:P942)</f>
        <v>0</v>
      </c>
      <c r="Q924" s="227"/>
      <c r="R924" s="228">
        <f>SUM(R925:R942)</f>
        <v>0.13253999999999999</v>
      </c>
      <c r="S924" s="227"/>
      <c r="T924" s="229">
        <f>SUM(T925:T942)</f>
        <v>0</v>
      </c>
      <c r="AR924" s="230" t="s">
        <v>89</v>
      </c>
      <c r="AT924" s="231" t="s">
        <v>78</v>
      </c>
      <c r="AU924" s="231" t="s">
        <v>87</v>
      </c>
      <c r="AY924" s="230" t="s">
        <v>162</v>
      </c>
      <c r="BK924" s="232">
        <f>SUM(BK925:BK942)</f>
        <v>0</v>
      </c>
    </row>
    <row r="925" s="1" customFormat="1" ht="25.5" customHeight="1">
      <c r="B925" s="48"/>
      <c r="C925" s="235" t="s">
        <v>2338</v>
      </c>
      <c r="D925" s="235" t="s">
        <v>165</v>
      </c>
      <c r="E925" s="236" t="s">
        <v>2339</v>
      </c>
      <c r="F925" s="237" t="s">
        <v>2340</v>
      </c>
      <c r="G925" s="238" t="s">
        <v>174</v>
      </c>
      <c r="H925" s="239">
        <v>2</v>
      </c>
      <c r="I925" s="240"/>
      <c r="J925" s="239">
        <f>ROUND(I925*H925,1)</f>
        <v>0</v>
      </c>
      <c r="K925" s="237" t="s">
        <v>239</v>
      </c>
      <c r="L925" s="74"/>
      <c r="M925" s="241" t="s">
        <v>36</v>
      </c>
      <c r="N925" s="242" t="s">
        <v>50</v>
      </c>
      <c r="O925" s="49"/>
      <c r="P925" s="243">
        <f>O925*H925</f>
        <v>0</v>
      </c>
      <c r="Q925" s="243">
        <v>0.00027</v>
      </c>
      <c r="R925" s="243">
        <f>Q925*H925</f>
        <v>0.00054000000000000001</v>
      </c>
      <c r="S925" s="243">
        <v>0</v>
      </c>
      <c r="T925" s="244">
        <f>S925*H925</f>
        <v>0</v>
      </c>
      <c r="AR925" s="25" t="s">
        <v>264</v>
      </c>
      <c r="AT925" s="25" t="s">
        <v>165</v>
      </c>
      <c r="AU925" s="25" t="s">
        <v>89</v>
      </c>
      <c r="AY925" s="25" t="s">
        <v>162</v>
      </c>
      <c r="BE925" s="245">
        <f>IF(N925="základní",J925,0)</f>
        <v>0</v>
      </c>
      <c r="BF925" s="245">
        <f>IF(N925="snížená",J925,0)</f>
        <v>0</v>
      </c>
      <c r="BG925" s="245">
        <f>IF(N925="zákl. přenesená",J925,0)</f>
        <v>0</v>
      </c>
      <c r="BH925" s="245">
        <f>IF(N925="sníž. přenesená",J925,0)</f>
        <v>0</v>
      </c>
      <c r="BI925" s="245">
        <f>IF(N925="nulová",J925,0)</f>
        <v>0</v>
      </c>
      <c r="BJ925" s="25" t="s">
        <v>87</v>
      </c>
      <c r="BK925" s="245">
        <f>ROUND(I925*H925,1)</f>
        <v>0</v>
      </c>
      <c r="BL925" s="25" t="s">
        <v>264</v>
      </c>
      <c r="BM925" s="25" t="s">
        <v>2341</v>
      </c>
    </row>
    <row r="926" s="13" customFormat="1">
      <c r="B926" s="261"/>
      <c r="C926" s="262"/>
      <c r="D926" s="248" t="s">
        <v>171</v>
      </c>
      <c r="E926" s="263" t="s">
        <v>36</v>
      </c>
      <c r="F926" s="264" t="s">
        <v>1620</v>
      </c>
      <c r="G926" s="262"/>
      <c r="H926" s="263" t="s">
        <v>36</v>
      </c>
      <c r="I926" s="265"/>
      <c r="J926" s="262"/>
      <c r="K926" s="262"/>
      <c r="L926" s="266"/>
      <c r="M926" s="267"/>
      <c r="N926" s="268"/>
      <c r="O926" s="268"/>
      <c r="P926" s="268"/>
      <c r="Q926" s="268"/>
      <c r="R926" s="268"/>
      <c r="S926" s="268"/>
      <c r="T926" s="269"/>
      <c r="AT926" s="270" t="s">
        <v>171</v>
      </c>
      <c r="AU926" s="270" t="s">
        <v>89</v>
      </c>
      <c r="AV926" s="13" t="s">
        <v>87</v>
      </c>
      <c r="AW926" s="13" t="s">
        <v>42</v>
      </c>
      <c r="AX926" s="13" t="s">
        <v>79</v>
      </c>
      <c r="AY926" s="270" t="s">
        <v>162</v>
      </c>
    </row>
    <row r="927" s="12" customFormat="1">
      <c r="B927" s="246"/>
      <c r="C927" s="247"/>
      <c r="D927" s="248" t="s">
        <v>171</v>
      </c>
      <c r="E927" s="249" t="s">
        <v>36</v>
      </c>
      <c r="F927" s="250" t="s">
        <v>89</v>
      </c>
      <c r="G927" s="247"/>
      <c r="H927" s="251">
        <v>2</v>
      </c>
      <c r="I927" s="252"/>
      <c r="J927" s="247"/>
      <c r="K927" s="247"/>
      <c r="L927" s="253"/>
      <c r="M927" s="254"/>
      <c r="N927" s="255"/>
      <c r="O927" s="255"/>
      <c r="P927" s="255"/>
      <c r="Q927" s="255"/>
      <c r="R927" s="255"/>
      <c r="S927" s="255"/>
      <c r="T927" s="256"/>
      <c r="AT927" s="257" t="s">
        <v>171</v>
      </c>
      <c r="AU927" s="257" t="s">
        <v>89</v>
      </c>
      <c r="AV927" s="12" t="s">
        <v>89</v>
      </c>
      <c r="AW927" s="12" t="s">
        <v>42</v>
      </c>
      <c r="AX927" s="12" t="s">
        <v>87</v>
      </c>
      <c r="AY927" s="257" t="s">
        <v>162</v>
      </c>
    </row>
    <row r="928" s="1" customFormat="1" ht="16.5" customHeight="1">
      <c r="B928" s="48"/>
      <c r="C928" s="271" t="s">
        <v>2342</v>
      </c>
      <c r="D928" s="271" t="s">
        <v>159</v>
      </c>
      <c r="E928" s="272" t="s">
        <v>2343</v>
      </c>
      <c r="F928" s="273" t="s">
        <v>2344</v>
      </c>
      <c r="G928" s="274" t="s">
        <v>174</v>
      </c>
      <c r="H928" s="275">
        <v>2</v>
      </c>
      <c r="I928" s="276"/>
      <c r="J928" s="275">
        <f>ROUND(I928*H928,1)</f>
        <v>0</v>
      </c>
      <c r="K928" s="273" t="s">
        <v>239</v>
      </c>
      <c r="L928" s="277"/>
      <c r="M928" s="278" t="s">
        <v>36</v>
      </c>
      <c r="N928" s="279" t="s">
        <v>50</v>
      </c>
      <c r="O928" s="49"/>
      <c r="P928" s="243">
        <f>O928*H928</f>
        <v>0</v>
      </c>
      <c r="Q928" s="243">
        <v>0.0080000000000000002</v>
      </c>
      <c r="R928" s="243">
        <f>Q928*H928</f>
        <v>0.016</v>
      </c>
      <c r="S928" s="243">
        <v>0</v>
      </c>
      <c r="T928" s="244">
        <f>S928*H928</f>
        <v>0</v>
      </c>
      <c r="AR928" s="25" t="s">
        <v>273</v>
      </c>
      <c r="AT928" s="25" t="s">
        <v>159</v>
      </c>
      <c r="AU928" s="25" t="s">
        <v>89</v>
      </c>
      <c r="AY928" s="25" t="s">
        <v>162</v>
      </c>
      <c r="BE928" s="245">
        <f>IF(N928="základní",J928,0)</f>
        <v>0</v>
      </c>
      <c r="BF928" s="245">
        <f>IF(N928="snížená",J928,0)</f>
        <v>0</v>
      </c>
      <c r="BG928" s="245">
        <f>IF(N928="zákl. přenesená",J928,0)</f>
        <v>0</v>
      </c>
      <c r="BH928" s="245">
        <f>IF(N928="sníž. přenesená",J928,0)</f>
        <v>0</v>
      </c>
      <c r="BI928" s="245">
        <f>IF(N928="nulová",J928,0)</f>
        <v>0</v>
      </c>
      <c r="BJ928" s="25" t="s">
        <v>87</v>
      </c>
      <c r="BK928" s="245">
        <f>ROUND(I928*H928,1)</f>
        <v>0</v>
      </c>
      <c r="BL928" s="25" t="s">
        <v>264</v>
      </c>
      <c r="BM928" s="25" t="s">
        <v>2345</v>
      </c>
    </row>
    <row r="929" s="1" customFormat="1" ht="25.5" customHeight="1">
      <c r="B929" s="48"/>
      <c r="C929" s="235" t="s">
        <v>2346</v>
      </c>
      <c r="D929" s="235" t="s">
        <v>165</v>
      </c>
      <c r="E929" s="236" t="s">
        <v>2347</v>
      </c>
      <c r="F929" s="237" t="s">
        <v>2348</v>
      </c>
      <c r="G929" s="238" t="s">
        <v>174</v>
      </c>
      <c r="H929" s="239">
        <v>2</v>
      </c>
      <c r="I929" s="240"/>
      <c r="J929" s="239">
        <f>ROUND(I929*H929,1)</f>
        <v>0</v>
      </c>
      <c r="K929" s="237" t="s">
        <v>239</v>
      </c>
      <c r="L929" s="74"/>
      <c r="M929" s="241" t="s">
        <v>36</v>
      </c>
      <c r="N929" s="242" t="s">
        <v>50</v>
      </c>
      <c r="O929" s="49"/>
      <c r="P929" s="243">
        <f>O929*H929</f>
        <v>0</v>
      </c>
      <c r="Q929" s="243">
        <v>0</v>
      </c>
      <c r="R929" s="243">
        <f>Q929*H929</f>
        <v>0</v>
      </c>
      <c r="S929" s="243">
        <v>0</v>
      </c>
      <c r="T929" s="244">
        <f>S929*H929</f>
        <v>0</v>
      </c>
      <c r="AR929" s="25" t="s">
        <v>264</v>
      </c>
      <c r="AT929" s="25" t="s">
        <v>165</v>
      </c>
      <c r="AU929" s="25" t="s">
        <v>89</v>
      </c>
      <c r="AY929" s="25" t="s">
        <v>162</v>
      </c>
      <c r="BE929" s="245">
        <f>IF(N929="základní",J929,0)</f>
        <v>0</v>
      </c>
      <c r="BF929" s="245">
        <f>IF(N929="snížená",J929,0)</f>
        <v>0</v>
      </c>
      <c r="BG929" s="245">
        <f>IF(N929="zákl. přenesená",J929,0)</f>
        <v>0</v>
      </c>
      <c r="BH929" s="245">
        <f>IF(N929="sníž. přenesená",J929,0)</f>
        <v>0</v>
      </c>
      <c r="BI929" s="245">
        <f>IF(N929="nulová",J929,0)</f>
        <v>0</v>
      </c>
      <c r="BJ929" s="25" t="s">
        <v>87</v>
      </c>
      <c r="BK929" s="245">
        <f>ROUND(I929*H929,1)</f>
        <v>0</v>
      </c>
      <c r="BL929" s="25" t="s">
        <v>264</v>
      </c>
      <c r="BM929" s="25" t="s">
        <v>2349</v>
      </c>
    </row>
    <row r="930" s="13" customFormat="1">
      <c r="B930" s="261"/>
      <c r="C930" s="262"/>
      <c r="D930" s="248" t="s">
        <v>171</v>
      </c>
      <c r="E930" s="263" t="s">
        <v>36</v>
      </c>
      <c r="F930" s="264" t="s">
        <v>1620</v>
      </c>
      <c r="G930" s="262"/>
      <c r="H930" s="263" t="s">
        <v>36</v>
      </c>
      <c r="I930" s="265"/>
      <c r="J930" s="262"/>
      <c r="K930" s="262"/>
      <c r="L930" s="266"/>
      <c r="M930" s="267"/>
      <c r="N930" s="268"/>
      <c r="O930" s="268"/>
      <c r="P930" s="268"/>
      <c r="Q930" s="268"/>
      <c r="R930" s="268"/>
      <c r="S930" s="268"/>
      <c r="T930" s="269"/>
      <c r="AT930" s="270" t="s">
        <v>171</v>
      </c>
      <c r="AU930" s="270" t="s">
        <v>89</v>
      </c>
      <c r="AV930" s="13" t="s">
        <v>87</v>
      </c>
      <c r="AW930" s="13" t="s">
        <v>42</v>
      </c>
      <c r="AX930" s="13" t="s">
        <v>79</v>
      </c>
      <c r="AY930" s="270" t="s">
        <v>162</v>
      </c>
    </row>
    <row r="931" s="12" customFormat="1">
      <c r="B931" s="246"/>
      <c r="C931" s="247"/>
      <c r="D931" s="248" t="s">
        <v>171</v>
      </c>
      <c r="E931" s="249" t="s">
        <v>36</v>
      </c>
      <c r="F931" s="250" t="s">
        <v>89</v>
      </c>
      <c r="G931" s="247"/>
      <c r="H931" s="251">
        <v>2</v>
      </c>
      <c r="I931" s="252"/>
      <c r="J931" s="247"/>
      <c r="K931" s="247"/>
      <c r="L931" s="253"/>
      <c r="M931" s="254"/>
      <c r="N931" s="255"/>
      <c r="O931" s="255"/>
      <c r="P931" s="255"/>
      <c r="Q931" s="255"/>
      <c r="R931" s="255"/>
      <c r="S931" s="255"/>
      <c r="T931" s="256"/>
      <c r="AT931" s="257" t="s">
        <v>171</v>
      </c>
      <c r="AU931" s="257" t="s">
        <v>89</v>
      </c>
      <c r="AV931" s="12" t="s">
        <v>89</v>
      </c>
      <c r="AW931" s="12" t="s">
        <v>42</v>
      </c>
      <c r="AX931" s="12" t="s">
        <v>87</v>
      </c>
      <c r="AY931" s="257" t="s">
        <v>162</v>
      </c>
    </row>
    <row r="932" s="1" customFormat="1" ht="16.5" customHeight="1">
      <c r="B932" s="48"/>
      <c r="C932" s="271" t="s">
        <v>2350</v>
      </c>
      <c r="D932" s="271" t="s">
        <v>159</v>
      </c>
      <c r="E932" s="272" t="s">
        <v>2351</v>
      </c>
      <c r="F932" s="273" t="s">
        <v>2352</v>
      </c>
      <c r="G932" s="274" t="s">
        <v>174</v>
      </c>
      <c r="H932" s="275">
        <v>1</v>
      </c>
      <c r="I932" s="276"/>
      <c r="J932" s="275">
        <f>ROUND(I932*H932,1)</f>
        <v>0</v>
      </c>
      <c r="K932" s="273" t="s">
        <v>239</v>
      </c>
      <c r="L932" s="277"/>
      <c r="M932" s="278" t="s">
        <v>36</v>
      </c>
      <c r="N932" s="279" t="s">
        <v>50</v>
      </c>
      <c r="O932" s="49"/>
      <c r="P932" s="243">
        <f>O932*H932</f>
        <v>0</v>
      </c>
      <c r="Q932" s="243">
        <v>0.0155</v>
      </c>
      <c r="R932" s="243">
        <f>Q932*H932</f>
        <v>0.0155</v>
      </c>
      <c r="S932" s="243">
        <v>0</v>
      </c>
      <c r="T932" s="244">
        <f>S932*H932</f>
        <v>0</v>
      </c>
      <c r="AR932" s="25" t="s">
        <v>273</v>
      </c>
      <c r="AT932" s="25" t="s">
        <v>159</v>
      </c>
      <c r="AU932" s="25" t="s">
        <v>89</v>
      </c>
      <c r="AY932" s="25" t="s">
        <v>162</v>
      </c>
      <c r="BE932" s="245">
        <f>IF(N932="základní",J932,0)</f>
        <v>0</v>
      </c>
      <c r="BF932" s="245">
        <f>IF(N932="snížená",J932,0)</f>
        <v>0</v>
      </c>
      <c r="BG932" s="245">
        <f>IF(N932="zákl. přenesená",J932,0)</f>
        <v>0</v>
      </c>
      <c r="BH932" s="245">
        <f>IF(N932="sníž. přenesená",J932,0)</f>
        <v>0</v>
      </c>
      <c r="BI932" s="245">
        <f>IF(N932="nulová",J932,0)</f>
        <v>0</v>
      </c>
      <c r="BJ932" s="25" t="s">
        <v>87</v>
      </c>
      <c r="BK932" s="245">
        <f>ROUND(I932*H932,1)</f>
        <v>0</v>
      </c>
      <c r="BL932" s="25" t="s">
        <v>264</v>
      </c>
      <c r="BM932" s="25" t="s">
        <v>2353</v>
      </c>
    </row>
    <row r="933" s="13" customFormat="1">
      <c r="B933" s="261"/>
      <c r="C933" s="262"/>
      <c r="D933" s="248" t="s">
        <v>171</v>
      </c>
      <c r="E933" s="263" t="s">
        <v>36</v>
      </c>
      <c r="F933" s="264" t="s">
        <v>2011</v>
      </c>
      <c r="G933" s="262"/>
      <c r="H933" s="263" t="s">
        <v>36</v>
      </c>
      <c r="I933" s="265"/>
      <c r="J933" s="262"/>
      <c r="K933" s="262"/>
      <c r="L933" s="266"/>
      <c r="M933" s="267"/>
      <c r="N933" s="268"/>
      <c r="O933" s="268"/>
      <c r="P933" s="268"/>
      <c r="Q933" s="268"/>
      <c r="R933" s="268"/>
      <c r="S933" s="268"/>
      <c r="T933" s="269"/>
      <c r="AT933" s="270" t="s">
        <v>171</v>
      </c>
      <c r="AU933" s="270" t="s">
        <v>89</v>
      </c>
      <c r="AV933" s="13" t="s">
        <v>87</v>
      </c>
      <c r="AW933" s="13" t="s">
        <v>42</v>
      </c>
      <c r="AX933" s="13" t="s">
        <v>79</v>
      </c>
      <c r="AY933" s="270" t="s">
        <v>162</v>
      </c>
    </row>
    <row r="934" s="12" customFormat="1">
      <c r="B934" s="246"/>
      <c r="C934" s="247"/>
      <c r="D934" s="248" t="s">
        <v>171</v>
      </c>
      <c r="E934" s="249" t="s">
        <v>36</v>
      </c>
      <c r="F934" s="250" t="s">
        <v>87</v>
      </c>
      <c r="G934" s="247"/>
      <c r="H934" s="251">
        <v>1</v>
      </c>
      <c r="I934" s="252"/>
      <c r="J934" s="247"/>
      <c r="K934" s="247"/>
      <c r="L934" s="253"/>
      <c r="M934" s="254"/>
      <c r="N934" s="255"/>
      <c r="O934" s="255"/>
      <c r="P934" s="255"/>
      <c r="Q934" s="255"/>
      <c r="R934" s="255"/>
      <c r="S934" s="255"/>
      <c r="T934" s="256"/>
      <c r="AT934" s="257" t="s">
        <v>171</v>
      </c>
      <c r="AU934" s="257" t="s">
        <v>89</v>
      </c>
      <c r="AV934" s="12" t="s">
        <v>89</v>
      </c>
      <c r="AW934" s="12" t="s">
        <v>42</v>
      </c>
      <c r="AX934" s="12" t="s">
        <v>87</v>
      </c>
      <c r="AY934" s="257" t="s">
        <v>162</v>
      </c>
    </row>
    <row r="935" s="1" customFormat="1" ht="16.5" customHeight="1">
      <c r="B935" s="48"/>
      <c r="C935" s="271" t="s">
        <v>2354</v>
      </c>
      <c r="D935" s="271" t="s">
        <v>159</v>
      </c>
      <c r="E935" s="272" t="s">
        <v>2355</v>
      </c>
      <c r="F935" s="273" t="s">
        <v>2356</v>
      </c>
      <c r="G935" s="274" t="s">
        <v>174</v>
      </c>
      <c r="H935" s="275">
        <v>1</v>
      </c>
      <c r="I935" s="276"/>
      <c r="J935" s="275">
        <f>ROUND(I935*H935,1)</f>
        <v>0</v>
      </c>
      <c r="K935" s="273" t="s">
        <v>239</v>
      </c>
      <c r="L935" s="277"/>
      <c r="M935" s="278" t="s">
        <v>36</v>
      </c>
      <c r="N935" s="279" t="s">
        <v>50</v>
      </c>
      <c r="O935" s="49"/>
      <c r="P935" s="243">
        <f>O935*H935</f>
        <v>0</v>
      </c>
      <c r="Q935" s="243">
        <v>0.016500000000000001</v>
      </c>
      <c r="R935" s="243">
        <f>Q935*H935</f>
        <v>0.016500000000000001</v>
      </c>
      <c r="S935" s="243">
        <v>0</v>
      </c>
      <c r="T935" s="244">
        <f>S935*H935</f>
        <v>0</v>
      </c>
      <c r="AR935" s="25" t="s">
        <v>273</v>
      </c>
      <c r="AT935" s="25" t="s">
        <v>159</v>
      </c>
      <c r="AU935" s="25" t="s">
        <v>89</v>
      </c>
      <c r="AY935" s="25" t="s">
        <v>162</v>
      </c>
      <c r="BE935" s="245">
        <f>IF(N935="základní",J935,0)</f>
        <v>0</v>
      </c>
      <c r="BF935" s="245">
        <f>IF(N935="snížená",J935,0)</f>
        <v>0</v>
      </c>
      <c r="BG935" s="245">
        <f>IF(N935="zákl. přenesená",J935,0)</f>
        <v>0</v>
      </c>
      <c r="BH935" s="245">
        <f>IF(N935="sníž. přenesená",J935,0)</f>
        <v>0</v>
      </c>
      <c r="BI935" s="245">
        <f>IF(N935="nulová",J935,0)</f>
        <v>0</v>
      </c>
      <c r="BJ935" s="25" t="s">
        <v>87</v>
      </c>
      <c r="BK935" s="245">
        <f>ROUND(I935*H935,1)</f>
        <v>0</v>
      </c>
      <c r="BL935" s="25" t="s">
        <v>264</v>
      </c>
      <c r="BM935" s="25" t="s">
        <v>2357</v>
      </c>
    </row>
    <row r="936" s="13" customFormat="1">
      <c r="B936" s="261"/>
      <c r="C936" s="262"/>
      <c r="D936" s="248" t="s">
        <v>171</v>
      </c>
      <c r="E936" s="263" t="s">
        <v>36</v>
      </c>
      <c r="F936" s="264" t="s">
        <v>2011</v>
      </c>
      <c r="G936" s="262"/>
      <c r="H936" s="263" t="s">
        <v>36</v>
      </c>
      <c r="I936" s="265"/>
      <c r="J936" s="262"/>
      <c r="K936" s="262"/>
      <c r="L936" s="266"/>
      <c r="M936" s="267"/>
      <c r="N936" s="268"/>
      <c r="O936" s="268"/>
      <c r="P936" s="268"/>
      <c r="Q936" s="268"/>
      <c r="R936" s="268"/>
      <c r="S936" s="268"/>
      <c r="T936" s="269"/>
      <c r="AT936" s="270" t="s">
        <v>171</v>
      </c>
      <c r="AU936" s="270" t="s">
        <v>89</v>
      </c>
      <c r="AV936" s="13" t="s">
        <v>87</v>
      </c>
      <c r="AW936" s="13" t="s">
        <v>42</v>
      </c>
      <c r="AX936" s="13" t="s">
        <v>79</v>
      </c>
      <c r="AY936" s="270" t="s">
        <v>162</v>
      </c>
    </row>
    <row r="937" s="12" customFormat="1">
      <c r="B937" s="246"/>
      <c r="C937" s="247"/>
      <c r="D937" s="248" t="s">
        <v>171</v>
      </c>
      <c r="E937" s="249" t="s">
        <v>36</v>
      </c>
      <c r="F937" s="250" t="s">
        <v>87</v>
      </c>
      <c r="G937" s="247"/>
      <c r="H937" s="251">
        <v>1</v>
      </c>
      <c r="I937" s="252"/>
      <c r="J937" s="247"/>
      <c r="K937" s="247"/>
      <c r="L937" s="253"/>
      <c r="M937" s="254"/>
      <c r="N937" s="255"/>
      <c r="O937" s="255"/>
      <c r="P937" s="255"/>
      <c r="Q937" s="255"/>
      <c r="R937" s="255"/>
      <c r="S937" s="255"/>
      <c r="T937" s="256"/>
      <c r="AT937" s="257" t="s">
        <v>171</v>
      </c>
      <c r="AU937" s="257" t="s">
        <v>89</v>
      </c>
      <c r="AV937" s="12" t="s">
        <v>89</v>
      </c>
      <c r="AW937" s="12" t="s">
        <v>42</v>
      </c>
      <c r="AX937" s="12" t="s">
        <v>87</v>
      </c>
      <c r="AY937" s="257" t="s">
        <v>162</v>
      </c>
    </row>
    <row r="938" s="1" customFormat="1" ht="25.5" customHeight="1">
      <c r="B938" s="48"/>
      <c r="C938" s="235" t="s">
        <v>2358</v>
      </c>
      <c r="D938" s="235" t="s">
        <v>165</v>
      </c>
      <c r="E938" s="236" t="s">
        <v>2359</v>
      </c>
      <c r="F938" s="237" t="s">
        <v>2360</v>
      </c>
      <c r="G938" s="238" t="s">
        <v>174</v>
      </c>
      <c r="H938" s="239">
        <v>1</v>
      </c>
      <c r="I938" s="240"/>
      <c r="J938" s="239">
        <f>ROUND(I938*H938,1)</f>
        <v>0</v>
      </c>
      <c r="K938" s="237" t="s">
        <v>239</v>
      </c>
      <c r="L938" s="74"/>
      <c r="M938" s="241" t="s">
        <v>36</v>
      </c>
      <c r="N938" s="242" t="s">
        <v>50</v>
      </c>
      <c r="O938" s="49"/>
      <c r="P938" s="243">
        <f>O938*H938</f>
        <v>0</v>
      </c>
      <c r="Q938" s="243">
        <v>0</v>
      </c>
      <c r="R938" s="243">
        <f>Q938*H938</f>
        <v>0</v>
      </c>
      <c r="S938" s="243">
        <v>0</v>
      </c>
      <c r="T938" s="244">
        <f>S938*H938</f>
        <v>0</v>
      </c>
      <c r="AR938" s="25" t="s">
        <v>264</v>
      </c>
      <c r="AT938" s="25" t="s">
        <v>165</v>
      </c>
      <c r="AU938" s="25" t="s">
        <v>89</v>
      </c>
      <c r="AY938" s="25" t="s">
        <v>162</v>
      </c>
      <c r="BE938" s="245">
        <f>IF(N938="základní",J938,0)</f>
        <v>0</v>
      </c>
      <c r="BF938" s="245">
        <f>IF(N938="snížená",J938,0)</f>
        <v>0</v>
      </c>
      <c r="BG938" s="245">
        <f>IF(N938="zákl. přenesená",J938,0)</f>
        <v>0</v>
      </c>
      <c r="BH938" s="245">
        <f>IF(N938="sníž. přenesená",J938,0)</f>
        <v>0</v>
      </c>
      <c r="BI938" s="245">
        <f>IF(N938="nulová",J938,0)</f>
        <v>0</v>
      </c>
      <c r="BJ938" s="25" t="s">
        <v>87</v>
      </c>
      <c r="BK938" s="245">
        <f>ROUND(I938*H938,1)</f>
        <v>0</v>
      </c>
      <c r="BL938" s="25" t="s">
        <v>264</v>
      </c>
      <c r="BM938" s="25" t="s">
        <v>2361</v>
      </c>
    </row>
    <row r="939" s="13" customFormat="1">
      <c r="B939" s="261"/>
      <c r="C939" s="262"/>
      <c r="D939" s="248" t="s">
        <v>171</v>
      </c>
      <c r="E939" s="263" t="s">
        <v>36</v>
      </c>
      <c r="F939" s="264" t="s">
        <v>1620</v>
      </c>
      <c r="G939" s="262"/>
      <c r="H939" s="263" t="s">
        <v>36</v>
      </c>
      <c r="I939" s="265"/>
      <c r="J939" s="262"/>
      <c r="K939" s="262"/>
      <c r="L939" s="266"/>
      <c r="M939" s="267"/>
      <c r="N939" s="268"/>
      <c r="O939" s="268"/>
      <c r="P939" s="268"/>
      <c r="Q939" s="268"/>
      <c r="R939" s="268"/>
      <c r="S939" s="268"/>
      <c r="T939" s="269"/>
      <c r="AT939" s="270" t="s">
        <v>171</v>
      </c>
      <c r="AU939" s="270" t="s">
        <v>89</v>
      </c>
      <c r="AV939" s="13" t="s">
        <v>87</v>
      </c>
      <c r="AW939" s="13" t="s">
        <v>42</v>
      </c>
      <c r="AX939" s="13" t="s">
        <v>79</v>
      </c>
      <c r="AY939" s="270" t="s">
        <v>162</v>
      </c>
    </row>
    <row r="940" s="12" customFormat="1">
      <c r="B940" s="246"/>
      <c r="C940" s="247"/>
      <c r="D940" s="248" t="s">
        <v>171</v>
      </c>
      <c r="E940" s="249" t="s">
        <v>36</v>
      </c>
      <c r="F940" s="250" t="s">
        <v>87</v>
      </c>
      <c r="G940" s="247"/>
      <c r="H940" s="251">
        <v>1</v>
      </c>
      <c r="I940" s="252"/>
      <c r="J940" s="247"/>
      <c r="K940" s="247"/>
      <c r="L940" s="253"/>
      <c r="M940" s="254"/>
      <c r="N940" s="255"/>
      <c r="O940" s="255"/>
      <c r="P940" s="255"/>
      <c r="Q940" s="255"/>
      <c r="R940" s="255"/>
      <c r="S940" s="255"/>
      <c r="T940" s="256"/>
      <c r="AT940" s="257" t="s">
        <v>171</v>
      </c>
      <c r="AU940" s="257" t="s">
        <v>89</v>
      </c>
      <c r="AV940" s="12" t="s">
        <v>89</v>
      </c>
      <c r="AW940" s="12" t="s">
        <v>42</v>
      </c>
      <c r="AX940" s="12" t="s">
        <v>87</v>
      </c>
      <c r="AY940" s="257" t="s">
        <v>162</v>
      </c>
    </row>
    <row r="941" s="1" customFormat="1" ht="25.5" customHeight="1">
      <c r="B941" s="48"/>
      <c r="C941" s="271" t="s">
        <v>2362</v>
      </c>
      <c r="D941" s="271" t="s">
        <v>159</v>
      </c>
      <c r="E941" s="272" t="s">
        <v>2363</v>
      </c>
      <c r="F941" s="273" t="s">
        <v>2364</v>
      </c>
      <c r="G941" s="274" t="s">
        <v>174</v>
      </c>
      <c r="H941" s="275">
        <v>1</v>
      </c>
      <c r="I941" s="276"/>
      <c r="J941" s="275">
        <f>ROUND(I941*H941,1)</f>
        <v>0</v>
      </c>
      <c r="K941" s="273" t="s">
        <v>239</v>
      </c>
      <c r="L941" s="277"/>
      <c r="M941" s="278" t="s">
        <v>36</v>
      </c>
      <c r="N941" s="279" t="s">
        <v>50</v>
      </c>
      <c r="O941" s="49"/>
      <c r="P941" s="243">
        <f>O941*H941</f>
        <v>0</v>
      </c>
      <c r="Q941" s="243">
        <v>0.084000000000000005</v>
      </c>
      <c r="R941" s="243">
        <f>Q941*H941</f>
        <v>0.084000000000000005</v>
      </c>
      <c r="S941" s="243">
        <v>0</v>
      </c>
      <c r="T941" s="244">
        <f>S941*H941</f>
        <v>0</v>
      </c>
      <c r="AR941" s="25" t="s">
        <v>273</v>
      </c>
      <c r="AT941" s="25" t="s">
        <v>159</v>
      </c>
      <c r="AU941" s="25" t="s">
        <v>89</v>
      </c>
      <c r="AY941" s="25" t="s">
        <v>162</v>
      </c>
      <c r="BE941" s="245">
        <f>IF(N941="základní",J941,0)</f>
        <v>0</v>
      </c>
      <c r="BF941" s="245">
        <f>IF(N941="snížená",J941,0)</f>
        <v>0</v>
      </c>
      <c r="BG941" s="245">
        <f>IF(N941="zákl. přenesená",J941,0)</f>
        <v>0</v>
      </c>
      <c r="BH941" s="245">
        <f>IF(N941="sníž. přenesená",J941,0)</f>
        <v>0</v>
      </c>
      <c r="BI941" s="245">
        <f>IF(N941="nulová",J941,0)</f>
        <v>0</v>
      </c>
      <c r="BJ941" s="25" t="s">
        <v>87</v>
      </c>
      <c r="BK941" s="245">
        <f>ROUND(I941*H941,1)</f>
        <v>0</v>
      </c>
      <c r="BL941" s="25" t="s">
        <v>264</v>
      </c>
      <c r="BM941" s="25" t="s">
        <v>2365</v>
      </c>
    </row>
    <row r="942" s="1" customFormat="1" ht="25.5" customHeight="1">
      <c r="B942" s="48"/>
      <c r="C942" s="235" t="s">
        <v>2366</v>
      </c>
      <c r="D942" s="235" t="s">
        <v>165</v>
      </c>
      <c r="E942" s="236" t="s">
        <v>2367</v>
      </c>
      <c r="F942" s="237" t="s">
        <v>2368</v>
      </c>
      <c r="G942" s="238" t="s">
        <v>558</v>
      </c>
      <c r="H942" s="240"/>
      <c r="I942" s="240"/>
      <c r="J942" s="239">
        <f>ROUND(I942*H942,1)</f>
        <v>0</v>
      </c>
      <c r="K942" s="237" t="s">
        <v>239</v>
      </c>
      <c r="L942" s="74"/>
      <c r="M942" s="241" t="s">
        <v>36</v>
      </c>
      <c r="N942" s="242" t="s">
        <v>50</v>
      </c>
      <c r="O942" s="49"/>
      <c r="P942" s="243">
        <f>O942*H942</f>
        <v>0</v>
      </c>
      <c r="Q942" s="243">
        <v>0</v>
      </c>
      <c r="R942" s="243">
        <f>Q942*H942</f>
        <v>0</v>
      </c>
      <c r="S942" s="243">
        <v>0</v>
      </c>
      <c r="T942" s="244">
        <f>S942*H942</f>
        <v>0</v>
      </c>
      <c r="AR942" s="25" t="s">
        <v>264</v>
      </c>
      <c r="AT942" s="25" t="s">
        <v>165</v>
      </c>
      <c r="AU942" s="25" t="s">
        <v>89</v>
      </c>
      <c r="AY942" s="25" t="s">
        <v>162</v>
      </c>
      <c r="BE942" s="245">
        <f>IF(N942="základní",J942,0)</f>
        <v>0</v>
      </c>
      <c r="BF942" s="245">
        <f>IF(N942="snížená",J942,0)</f>
        <v>0</v>
      </c>
      <c r="BG942" s="245">
        <f>IF(N942="zákl. přenesená",J942,0)</f>
        <v>0</v>
      </c>
      <c r="BH942" s="245">
        <f>IF(N942="sníž. přenesená",J942,0)</f>
        <v>0</v>
      </c>
      <c r="BI942" s="245">
        <f>IF(N942="nulová",J942,0)</f>
        <v>0</v>
      </c>
      <c r="BJ942" s="25" t="s">
        <v>87</v>
      </c>
      <c r="BK942" s="245">
        <f>ROUND(I942*H942,1)</f>
        <v>0</v>
      </c>
      <c r="BL942" s="25" t="s">
        <v>264</v>
      </c>
      <c r="BM942" s="25" t="s">
        <v>2369</v>
      </c>
    </row>
    <row r="943" s="11" customFormat="1" ht="29.88" customHeight="1">
      <c r="B943" s="219"/>
      <c r="C943" s="220"/>
      <c r="D943" s="221" t="s">
        <v>78</v>
      </c>
      <c r="E943" s="233" t="s">
        <v>2370</v>
      </c>
      <c r="F943" s="233" t="s">
        <v>2371</v>
      </c>
      <c r="G943" s="220"/>
      <c r="H943" s="220"/>
      <c r="I943" s="223"/>
      <c r="J943" s="234">
        <f>BK943</f>
        <v>0</v>
      </c>
      <c r="K943" s="220"/>
      <c r="L943" s="225"/>
      <c r="M943" s="226"/>
      <c r="N943" s="227"/>
      <c r="O943" s="227"/>
      <c r="P943" s="228">
        <f>SUM(P944:P948)</f>
        <v>0</v>
      </c>
      <c r="Q943" s="227"/>
      <c r="R943" s="228">
        <f>SUM(R944:R948)</f>
        <v>0.153</v>
      </c>
      <c r="S943" s="227"/>
      <c r="T943" s="229">
        <f>SUM(T944:T948)</f>
        <v>0</v>
      </c>
      <c r="AR943" s="230" t="s">
        <v>89</v>
      </c>
      <c r="AT943" s="231" t="s">
        <v>78</v>
      </c>
      <c r="AU943" s="231" t="s">
        <v>87</v>
      </c>
      <c r="AY943" s="230" t="s">
        <v>162</v>
      </c>
      <c r="BK943" s="232">
        <f>SUM(BK944:BK948)</f>
        <v>0</v>
      </c>
    </row>
    <row r="944" s="1" customFormat="1" ht="16.5" customHeight="1">
      <c r="B944" s="48"/>
      <c r="C944" s="235" t="s">
        <v>2372</v>
      </c>
      <c r="D944" s="235" t="s">
        <v>165</v>
      </c>
      <c r="E944" s="236" t="s">
        <v>2373</v>
      </c>
      <c r="F944" s="237" t="s">
        <v>2374</v>
      </c>
      <c r="G944" s="238" t="s">
        <v>174</v>
      </c>
      <c r="H944" s="239">
        <v>1</v>
      </c>
      <c r="I944" s="240"/>
      <c r="J944" s="239">
        <f>ROUND(I944*H944,1)</f>
        <v>0</v>
      </c>
      <c r="K944" s="237" t="s">
        <v>239</v>
      </c>
      <c r="L944" s="74"/>
      <c r="M944" s="241" t="s">
        <v>36</v>
      </c>
      <c r="N944" s="242" t="s">
        <v>50</v>
      </c>
      <c r="O944" s="49"/>
      <c r="P944" s="243">
        <f>O944*H944</f>
        <v>0</v>
      </c>
      <c r="Q944" s="243">
        <v>0</v>
      </c>
      <c r="R944" s="243">
        <f>Q944*H944</f>
        <v>0</v>
      </c>
      <c r="S944" s="243">
        <v>0</v>
      </c>
      <c r="T944" s="244">
        <f>S944*H944</f>
        <v>0</v>
      </c>
      <c r="AR944" s="25" t="s">
        <v>264</v>
      </c>
      <c r="AT944" s="25" t="s">
        <v>165</v>
      </c>
      <c r="AU944" s="25" t="s">
        <v>89</v>
      </c>
      <c r="AY944" s="25" t="s">
        <v>162</v>
      </c>
      <c r="BE944" s="245">
        <f>IF(N944="základní",J944,0)</f>
        <v>0</v>
      </c>
      <c r="BF944" s="245">
        <f>IF(N944="snížená",J944,0)</f>
        <v>0</v>
      </c>
      <c r="BG944" s="245">
        <f>IF(N944="zákl. přenesená",J944,0)</f>
        <v>0</v>
      </c>
      <c r="BH944" s="245">
        <f>IF(N944="sníž. přenesená",J944,0)</f>
        <v>0</v>
      </c>
      <c r="BI944" s="245">
        <f>IF(N944="nulová",J944,0)</f>
        <v>0</v>
      </c>
      <c r="BJ944" s="25" t="s">
        <v>87</v>
      </c>
      <c r="BK944" s="245">
        <f>ROUND(I944*H944,1)</f>
        <v>0</v>
      </c>
      <c r="BL944" s="25" t="s">
        <v>264</v>
      </c>
      <c r="BM944" s="25" t="s">
        <v>2375</v>
      </c>
    </row>
    <row r="945" s="13" customFormat="1">
      <c r="B945" s="261"/>
      <c r="C945" s="262"/>
      <c r="D945" s="248" t="s">
        <v>171</v>
      </c>
      <c r="E945" s="263" t="s">
        <v>36</v>
      </c>
      <c r="F945" s="264" t="s">
        <v>1620</v>
      </c>
      <c r="G945" s="262"/>
      <c r="H945" s="263" t="s">
        <v>36</v>
      </c>
      <c r="I945" s="265"/>
      <c r="J945" s="262"/>
      <c r="K945" s="262"/>
      <c r="L945" s="266"/>
      <c r="M945" s="267"/>
      <c r="N945" s="268"/>
      <c r="O945" s="268"/>
      <c r="P945" s="268"/>
      <c r="Q945" s="268"/>
      <c r="R945" s="268"/>
      <c r="S945" s="268"/>
      <c r="T945" s="269"/>
      <c r="AT945" s="270" t="s">
        <v>171</v>
      </c>
      <c r="AU945" s="270" t="s">
        <v>89</v>
      </c>
      <c r="AV945" s="13" t="s">
        <v>87</v>
      </c>
      <c r="AW945" s="13" t="s">
        <v>42</v>
      </c>
      <c r="AX945" s="13" t="s">
        <v>79</v>
      </c>
      <c r="AY945" s="270" t="s">
        <v>162</v>
      </c>
    </row>
    <row r="946" s="12" customFormat="1">
      <c r="B946" s="246"/>
      <c r="C946" s="247"/>
      <c r="D946" s="248" t="s">
        <v>171</v>
      </c>
      <c r="E946" s="249" t="s">
        <v>36</v>
      </c>
      <c r="F946" s="250" t="s">
        <v>87</v>
      </c>
      <c r="G946" s="247"/>
      <c r="H946" s="251">
        <v>1</v>
      </c>
      <c r="I946" s="252"/>
      <c r="J946" s="247"/>
      <c r="K946" s="247"/>
      <c r="L946" s="253"/>
      <c r="M946" s="254"/>
      <c r="N946" s="255"/>
      <c r="O946" s="255"/>
      <c r="P946" s="255"/>
      <c r="Q946" s="255"/>
      <c r="R946" s="255"/>
      <c r="S946" s="255"/>
      <c r="T946" s="256"/>
      <c r="AT946" s="257" t="s">
        <v>171</v>
      </c>
      <c r="AU946" s="257" t="s">
        <v>89</v>
      </c>
      <c r="AV946" s="12" t="s">
        <v>89</v>
      </c>
      <c r="AW946" s="12" t="s">
        <v>42</v>
      </c>
      <c r="AX946" s="12" t="s">
        <v>87</v>
      </c>
      <c r="AY946" s="257" t="s">
        <v>162</v>
      </c>
    </row>
    <row r="947" s="1" customFormat="1" ht="16.5" customHeight="1">
      <c r="B947" s="48"/>
      <c r="C947" s="271" t="s">
        <v>2376</v>
      </c>
      <c r="D947" s="271" t="s">
        <v>159</v>
      </c>
      <c r="E947" s="272" t="s">
        <v>2377</v>
      </c>
      <c r="F947" s="273" t="s">
        <v>2378</v>
      </c>
      <c r="G947" s="274" t="s">
        <v>174</v>
      </c>
      <c r="H947" s="275">
        <v>1</v>
      </c>
      <c r="I947" s="276"/>
      <c r="J947" s="275">
        <f>ROUND(I947*H947,1)</f>
        <v>0</v>
      </c>
      <c r="K947" s="273" t="s">
        <v>239</v>
      </c>
      <c r="L947" s="277"/>
      <c r="M947" s="278" t="s">
        <v>36</v>
      </c>
      <c r="N947" s="279" t="s">
        <v>50</v>
      </c>
      <c r="O947" s="49"/>
      <c r="P947" s="243">
        <f>O947*H947</f>
        <v>0</v>
      </c>
      <c r="Q947" s="243">
        <v>0.153</v>
      </c>
      <c r="R947" s="243">
        <f>Q947*H947</f>
        <v>0.153</v>
      </c>
      <c r="S947" s="243">
        <v>0</v>
      </c>
      <c r="T947" s="244">
        <f>S947*H947</f>
        <v>0</v>
      </c>
      <c r="AR947" s="25" t="s">
        <v>273</v>
      </c>
      <c r="AT947" s="25" t="s">
        <v>159</v>
      </c>
      <c r="AU947" s="25" t="s">
        <v>89</v>
      </c>
      <c r="AY947" s="25" t="s">
        <v>162</v>
      </c>
      <c r="BE947" s="245">
        <f>IF(N947="základní",J947,0)</f>
        <v>0</v>
      </c>
      <c r="BF947" s="245">
        <f>IF(N947="snížená",J947,0)</f>
        <v>0</v>
      </c>
      <c r="BG947" s="245">
        <f>IF(N947="zákl. přenesená",J947,0)</f>
        <v>0</v>
      </c>
      <c r="BH947" s="245">
        <f>IF(N947="sníž. přenesená",J947,0)</f>
        <v>0</v>
      </c>
      <c r="BI947" s="245">
        <f>IF(N947="nulová",J947,0)</f>
        <v>0</v>
      </c>
      <c r="BJ947" s="25" t="s">
        <v>87</v>
      </c>
      <c r="BK947" s="245">
        <f>ROUND(I947*H947,1)</f>
        <v>0</v>
      </c>
      <c r="BL947" s="25" t="s">
        <v>264</v>
      </c>
      <c r="BM947" s="25" t="s">
        <v>2379</v>
      </c>
    </row>
    <row r="948" s="1" customFormat="1" ht="25.5" customHeight="1">
      <c r="B948" s="48"/>
      <c r="C948" s="235" t="s">
        <v>2380</v>
      </c>
      <c r="D948" s="235" t="s">
        <v>165</v>
      </c>
      <c r="E948" s="236" t="s">
        <v>2381</v>
      </c>
      <c r="F948" s="237" t="s">
        <v>2382</v>
      </c>
      <c r="G948" s="238" t="s">
        <v>558</v>
      </c>
      <c r="H948" s="240"/>
      <c r="I948" s="240"/>
      <c r="J948" s="239">
        <f>ROUND(I948*H948,1)</f>
        <v>0</v>
      </c>
      <c r="K948" s="237" t="s">
        <v>239</v>
      </c>
      <c r="L948" s="74"/>
      <c r="M948" s="241" t="s">
        <v>36</v>
      </c>
      <c r="N948" s="242" t="s">
        <v>50</v>
      </c>
      <c r="O948" s="49"/>
      <c r="P948" s="243">
        <f>O948*H948</f>
        <v>0</v>
      </c>
      <c r="Q948" s="243">
        <v>0</v>
      </c>
      <c r="R948" s="243">
        <f>Q948*H948</f>
        <v>0</v>
      </c>
      <c r="S948" s="243">
        <v>0</v>
      </c>
      <c r="T948" s="244">
        <f>S948*H948</f>
        <v>0</v>
      </c>
      <c r="AR948" s="25" t="s">
        <v>264</v>
      </c>
      <c r="AT948" s="25" t="s">
        <v>165</v>
      </c>
      <c r="AU948" s="25" t="s">
        <v>89</v>
      </c>
      <c r="AY948" s="25" t="s">
        <v>162</v>
      </c>
      <c r="BE948" s="245">
        <f>IF(N948="základní",J948,0)</f>
        <v>0</v>
      </c>
      <c r="BF948" s="245">
        <f>IF(N948="snížená",J948,0)</f>
        <v>0</v>
      </c>
      <c r="BG948" s="245">
        <f>IF(N948="zákl. přenesená",J948,0)</f>
        <v>0</v>
      </c>
      <c r="BH948" s="245">
        <f>IF(N948="sníž. přenesená",J948,0)</f>
        <v>0</v>
      </c>
      <c r="BI948" s="245">
        <f>IF(N948="nulová",J948,0)</f>
        <v>0</v>
      </c>
      <c r="BJ948" s="25" t="s">
        <v>87</v>
      </c>
      <c r="BK948" s="245">
        <f>ROUND(I948*H948,1)</f>
        <v>0</v>
      </c>
      <c r="BL948" s="25" t="s">
        <v>264</v>
      </c>
      <c r="BM948" s="25" t="s">
        <v>2383</v>
      </c>
    </row>
    <row r="949" s="11" customFormat="1" ht="29.88" customHeight="1">
      <c r="B949" s="219"/>
      <c r="C949" s="220"/>
      <c r="D949" s="221" t="s">
        <v>78</v>
      </c>
      <c r="E949" s="233" t="s">
        <v>2384</v>
      </c>
      <c r="F949" s="233" t="s">
        <v>2385</v>
      </c>
      <c r="G949" s="220"/>
      <c r="H949" s="220"/>
      <c r="I949" s="223"/>
      <c r="J949" s="234">
        <f>BK949</f>
        <v>0</v>
      </c>
      <c r="K949" s="220"/>
      <c r="L949" s="225"/>
      <c r="M949" s="226"/>
      <c r="N949" s="227"/>
      <c r="O949" s="227"/>
      <c r="P949" s="228">
        <f>SUM(P950:P966)</f>
        <v>0</v>
      </c>
      <c r="Q949" s="227"/>
      <c r="R949" s="228">
        <f>SUM(R950:R966)</f>
        <v>0.75902899999999995</v>
      </c>
      <c r="S949" s="227"/>
      <c r="T949" s="229">
        <f>SUM(T950:T966)</f>
        <v>0</v>
      </c>
      <c r="AR949" s="230" t="s">
        <v>89</v>
      </c>
      <c r="AT949" s="231" t="s">
        <v>78</v>
      </c>
      <c r="AU949" s="231" t="s">
        <v>87</v>
      </c>
      <c r="AY949" s="230" t="s">
        <v>162</v>
      </c>
      <c r="BK949" s="232">
        <f>SUM(BK950:BK966)</f>
        <v>0</v>
      </c>
    </row>
    <row r="950" s="1" customFormat="1" ht="25.5" customHeight="1">
      <c r="B950" s="48"/>
      <c r="C950" s="235" t="s">
        <v>2386</v>
      </c>
      <c r="D950" s="235" t="s">
        <v>165</v>
      </c>
      <c r="E950" s="236" t="s">
        <v>2387</v>
      </c>
      <c r="F950" s="237" t="s">
        <v>2388</v>
      </c>
      <c r="G950" s="238" t="s">
        <v>648</v>
      </c>
      <c r="H950" s="239">
        <v>29.949999999999999</v>
      </c>
      <c r="I950" s="240"/>
      <c r="J950" s="239">
        <f>ROUND(I950*H950,1)</f>
        <v>0</v>
      </c>
      <c r="K950" s="237" t="s">
        <v>239</v>
      </c>
      <c r="L950" s="74"/>
      <c r="M950" s="241" t="s">
        <v>36</v>
      </c>
      <c r="N950" s="242" t="s">
        <v>50</v>
      </c>
      <c r="O950" s="49"/>
      <c r="P950" s="243">
        <f>O950*H950</f>
        <v>0</v>
      </c>
      <c r="Q950" s="243">
        <v>0.0039199999999999999</v>
      </c>
      <c r="R950" s="243">
        <f>Q950*H950</f>
        <v>0.11740399999999999</v>
      </c>
      <c r="S950" s="243">
        <v>0</v>
      </c>
      <c r="T950" s="244">
        <f>S950*H950</f>
        <v>0</v>
      </c>
      <c r="AR950" s="25" t="s">
        <v>264</v>
      </c>
      <c r="AT950" s="25" t="s">
        <v>165</v>
      </c>
      <c r="AU950" s="25" t="s">
        <v>89</v>
      </c>
      <c r="AY950" s="25" t="s">
        <v>162</v>
      </c>
      <c r="BE950" s="245">
        <f>IF(N950="základní",J950,0)</f>
        <v>0</v>
      </c>
      <c r="BF950" s="245">
        <f>IF(N950="snížená",J950,0)</f>
        <v>0</v>
      </c>
      <c r="BG950" s="245">
        <f>IF(N950="zákl. přenesená",J950,0)</f>
        <v>0</v>
      </c>
      <c r="BH950" s="245">
        <f>IF(N950="sníž. přenesená",J950,0)</f>
        <v>0</v>
      </c>
      <c r="BI950" s="245">
        <f>IF(N950="nulová",J950,0)</f>
        <v>0</v>
      </c>
      <c r="BJ950" s="25" t="s">
        <v>87</v>
      </c>
      <c r="BK950" s="245">
        <f>ROUND(I950*H950,1)</f>
        <v>0</v>
      </c>
      <c r="BL950" s="25" t="s">
        <v>264</v>
      </c>
      <c r="BM950" s="25" t="s">
        <v>2389</v>
      </c>
    </row>
    <row r="951" s="13" customFormat="1">
      <c r="B951" s="261"/>
      <c r="C951" s="262"/>
      <c r="D951" s="248" t="s">
        <v>171</v>
      </c>
      <c r="E951" s="263" t="s">
        <v>36</v>
      </c>
      <c r="F951" s="264" t="s">
        <v>1620</v>
      </c>
      <c r="G951" s="262"/>
      <c r="H951" s="263" t="s">
        <v>36</v>
      </c>
      <c r="I951" s="265"/>
      <c r="J951" s="262"/>
      <c r="K951" s="262"/>
      <c r="L951" s="266"/>
      <c r="M951" s="267"/>
      <c r="N951" s="268"/>
      <c r="O951" s="268"/>
      <c r="P951" s="268"/>
      <c r="Q951" s="268"/>
      <c r="R951" s="268"/>
      <c r="S951" s="268"/>
      <c r="T951" s="269"/>
      <c r="AT951" s="270" t="s">
        <v>171</v>
      </c>
      <c r="AU951" s="270" t="s">
        <v>89</v>
      </c>
      <c r="AV951" s="13" t="s">
        <v>87</v>
      </c>
      <c r="AW951" s="13" t="s">
        <v>42</v>
      </c>
      <c r="AX951" s="13" t="s">
        <v>79</v>
      </c>
      <c r="AY951" s="270" t="s">
        <v>162</v>
      </c>
    </row>
    <row r="952" s="12" customFormat="1">
      <c r="B952" s="246"/>
      <c r="C952" s="247"/>
      <c r="D952" s="248" t="s">
        <v>171</v>
      </c>
      <c r="E952" s="249" t="s">
        <v>36</v>
      </c>
      <c r="F952" s="250" t="s">
        <v>1841</v>
      </c>
      <c r="G952" s="247"/>
      <c r="H952" s="251">
        <v>8.4000000000000004</v>
      </c>
      <c r="I952" s="252"/>
      <c r="J952" s="247"/>
      <c r="K952" s="247"/>
      <c r="L952" s="253"/>
      <c r="M952" s="254"/>
      <c r="N952" s="255"/>
      <c r="O952" s="255"/>
      <c r="P952" s="255"/>
      <c r="Q952" s="255"/>
      <c r="R952" s="255"/>
      <c r="S952" s="255"/>
      <c r="T952" s="256"/>
      <c r="AT952" s="257" t="s">
        <v>171</v>
      </c>
      <c r="AU952" s="257" t="s">
        <v>89</v>
      </c>
      <c r="AV952" s="12" t="s">
        <v>89</v>
      </c>
      <c r="AW952" s="12" t="s">
        <v>42</v>
      </c>
      <c r="AX952" s="12" t="s">
        <v>79</v>
      </c>
      <c r="AY952" s="257" t="s">
        <v>162</v>
      </c>
    </row>
    <row r="953" s="12" customFormat="1">
      <c r="B953" s="246"/>
      <c r="C953" s="247"/>
      <c r="D953" s="248" t="s">
        <v>171</v>
      </c>
      <c r="E953" s="249" t="s">
        <v>36</v>
      </c>
      <c r="F953" s="250" t="s">
        <v>1842</v>
      </c>
      <c r="G953" s="247"/>
      <c r="H953" s="251">
        <v>16.449999999999999</v>
      </c>
      <c r="I953" s="252"/>
      <c r="J953" s="247"/>
      <c r="K953" s="247"/>
      <c r="L953" s="253"/>
      <c r="M953" s="254"/>
      <c r="N953" s="255"/>
      <c r="O953" s="255"/>
      <c r="P953" s="255"/>
      <c r="Q953" s="255"/>
      <c r="R953" s="255"/>
      <c r="S953" s="255"/>
      <c r="T953" s="256"/>
      <c r="AT953" s="257" t="s">
        <v>171</v>
      </c>
      <c r="AU953" s="257" t="s">
        <v>89</v>
      </c>
      <c r="AV953" s="12" t="s">
        <v>89</v>
      </c>
      <c r="AW953" s="12" t="s">
        <v>42</v>
      </c>
      <c r="AX953" s="12" t="s">
        <v>79</v>
      </c>
      <c r="AY953" s="257" t="s">
        <v>162</v>
      </c>
    </row>
    <row r="954" s="12" customFormat="1">
      <c r="B954" s="246"/>
      <c r="C954" s="247"/>
      <c r="D954" s="248" t="s">
        <v>171</v>
      </c>
      <c r="E954" s="249" t="s">
        <v>36</v>
      </c>
      <c r="F954" s="250" t="s">
        <v>1843</v>
      </c>
      <c r="G954" s="247"/>
      <c r="H954" s="251">
        <v>3.6000000000000001</v>
      </c>
      <c r="I954" s="252"/>
      <c r="J954" s="247"/>
      <c r="K954" s="247"/>
      <c r="L954" s="253"/>
      <c r="M954" s="254"/>
      <c r="N954" s="255"/>
      <c r="O954" s="255"/>
      <c r="P954" s="255"/>
      <c r="Q954" s="255"/>
      <c r="R954" s="255"/>
      <c r="S954" s="255"/>
      <c r="T954" s="256"/>
      <c r="AT954" s="257" t="s">
        <v>171</v>
      </c>
      <c r="AU954" s="257" t="s">
        <v>89</v>
      </c>
      <c r="AV954" s="12" t="s">
        <v>89</v>
      </c>
      <c r="AW954" s="12" t="s">
        <v>42</v>
      </c>
      <c r="AX954" s="12" t="s">
        <v>79</v>
      </c>
      <c r="AY954" s="257" t="s">
        <v>162</v>
      </c>
    </row>
    <row r="955" s="12" customFormat="1">
      <c r="B955" s="246"/>
      <c r="C955" s="247"/>
      <c r="D955" s="248" t="s">
        <v>171</v>
      </c>
      <c r="E955" s="249" t="s">
        <v>36</v>
      </c>
      <c r="F955" s="250" t="s">
        <v>1844</v>
      </c>
      <c r="G955" s="247"/>
      <c r="H955" s="251">
        <v>1.5</v>
      </c>
      <c r="I955" s="252"/>
      <c r="J955" s="247"/>
      <c r="K955" s="247"/>
      <c r="L955" s="253"/>
      <c r="M955" s="254"/>
      <c r="N955" s="255"/>
      <c r="O955" s="255"/>
      <c r="P955" s="255"/>
      <c r="Q955" s="255"/>
      <c r="R955" s="255"/>
      <c r="S955" s="255"/>
      <c r="T955" s="256"/>
      <c r="AT955" s="257" t="s">
        <v>171</v>
      </c>
      <c r="AU955" s="257" t="s">
        <v>89</v>
      </c>
      <c r="AV955" s="12" t="s">
        <v>89</v>
      </c>
      <c r="AW955" s="12" t="s">
        <v>42</v>
      </c>
      <c r="AX955" s="12" t="s">
        <v>79</v>
      </c>
      <c r="AY955" s="257" t="s">
        <v>162</v>
      </c>
    </row>
    <row r="956" s="14" customFormat="1">
      <c r="B956" s="283"/>
      <c r="C956" s="284"/>
      <c r="D956" s="248" t="s">
        <v>171</v>
      </c>
      <c r="E956" s="285" t="s">
        <v>36</v>
      </c>
      <c r="F956" s="286" t="s">
        <v>679</v>
      </c>
      <c r="G956" s="284"/>
      <c r="H956" s="287">
        <v>29.949999999999999</v>
      </c>
      <c r="I956" s="288"/>
      <c r="J956" s="284"/>
      <c r="K956" s="284"/>
      <c r="L956" s="289"/>
      <c r="M956" s="290"/>
      <c r="N956" s="291"/>
      <c r="O956" s="291"/>
      <c r="P956" s="291"/>
      <c r="Q956" s="291"/>
      <c r="R956" s="291"/>
      <c r="S956" s="291"/>
      <c r="T956" s="292"/>
      <c r="AT956" s="293" t="s">
        <v>171</v>
      </c>
      <c r="AU956" s="293" t="s">
        <v>89</v>
      </c>
      <c r="AV956" s="14" t="s">
        <v>179</v>
      </c>
      <c r="AW956" s="14" t="s">
        <v>42</v>
      </c>
      <c r="AX956" s="14" t="s">
        <v>87</v>
      </c>
      <c r="AY956" s="293" t="s">
        <v>162</v>
      </c>
    </row>
    <row r="957" s="1" customFormat="1" ht="25.5" customHeight="1">
      <c r="B957" s="48"/>
      <c r="C957" s="271" t="s">
        <v>2390</v>
      </c>
      <c r="D957" s="271" t="s">
        <v>159</v>
      </c>
      <c r="E957" s="272" t="s">
        <v>2391</v>
      </c>
      <c r="F957" s="273" t="s">
        <v>2392</v>
      </c>
      <c r="G957" s="274" t="s">
        <v>648</v>
      </c>
      <c r="H957" s="275">
        <v>32.950000000000003</v>
      </c>
      <c r="I957" s="276"/>
      <c r="J957" s="275">
        <f>ROUND(I957*H957,1)</f>
        <v>0</v>
      </c>
      <c r="K957" s="273" t="s">
        <v>239</v>
      </c>
      <c r="L957" s="277"/>
      <c r="M957" s="278" t="s">
        <v>36</v>
      </c>
      <c r="N957" s="279" t="s">
        <v>50</v>
      </c>
      <c r="O957" s="49"/>
      <c r="P957" s="243">
        <f>O957*H957</f>
        <v>0</v>
      </c>
      <c r="Q957" s="243">
        <v>0.019199999999999998</v>
      </c>
      <c r="R957" s="243">
        <f>Q957*H957</f>
        <v>0.63263999999999998</v>
      </c>
      <c r="S957" s="243">
        <v>0</v>
      </c>
      <c r="T957" s="244">
        <f>S957*H957</f>
        <v>0</v>
      </c>
      <c r="AR957" s="25" t="s">
        <v>273</v>
      </c>
      <c r="AT957" s="25" t="s">
        <v>159</v>
      </c>
      <c r="AU957" s="25" t="s">
        <v>89</v>
      </c>
      <c r="AY957" s="25" t="s">
        <v>162</v>
      </c>
      <c r="BE957" s="245">
        <f>IF(N957="základní",J957,0)</f>
        <v>0</v>
      </c>
      <c r="BF957" s="245">
        <f>IF(N957="snížená",J957,0)</f>
        <v>0</v>
      </c>
      <c r="BG957" s="245">
        <f>IF(N957="zákl. přenesená",J957,0)</f>
        <v>0</v>
      </c>
      <c r="BH957" s="245">
        <f>IF(N957="sníž. přenesená",J957,0)</f>
        <v>0</v>
      </c>
      <c r="BI957" s="245">
        <f>IF(N957="nulová",J957,0)</f>
        <v>0</v>
      </c>
      <c r="BJ957" s="25" t="s">
        <v>87</v>
      </c>
      <c r="BK957" s="245">
        <f>ROUND(I957*H957,1)</f>
        <v>0</v>
      </c>
      <c r="BL957" s="25" t="s">
        <v>264</v>
      </c>
      <c r="BM957" s="25" t="s">
        <v>2393</v>
      </c>
    </row>
    <row r="958" s="12" customFormat="1">
      <c r="B958" s="246"/>
      <c r="C958" s="247"/>
      <c r="D958" s="248" t="s">
        <v>171</v>
      </c>
      <c r="E958" s="247"/>
      <c r="F958" s="250" t="s">
        <v>2394</v>
      </c>
      <c r="G958" s="247"/>
      <c r="H958" s="251">
        <v>32.950000000000003</v>
      </c>
      <c r="I958" s="252"/>
      <c r="J958" s="247"/>
      <c r="K958" s="247"/>
      <c r="L958" s="253"/>
      <c r="M958" s="254"/>
      <c r="N958" s="255"/>
      <c r="O958" s="255"/>
      <c r="P958" s="255"/>
      <c r="Q958" s="255"/>
      <c r="R958" s="255"/>
      <c r="S958" s="255"/>
      <c r="T958" s="256"/>
      <c r="AT958" s="257" t="s">
        <v>171</v>
      </c>
      <c r="AU958" s="257" t="s">
        <v>89</v>
      </c>
      <c r="AV958" s="12" t="s">
        <v>89</v>
      </c>
      <c r="AW958" s="12" t="s">
        <v>6</v>
      </c>
      <c r="AX958" s="12" t="s">
        <v>87</v>
      </c>
      <c r="AY958" s="257" t="s">
        <v>162</v>
      </c>
    </row>
    <row r="959" s="1" customFormat="1" ht="16.5" customHeight="1">
      <c r="B959" s="48"/>
      <c r="C959" s="235" t="s">
        <v>2395</v>
      </c>
      <c r="D959" s="235" t="s">
        <v>165</v>
      </c>
      <c r="E959" s="236" t="s">
        <v>2396</v>
      </c>
      <c r="F959" s="237" t="s">
        <v>2397</v>
      </c>
      <c r="G959" s="238" t="s">
        <v>648</v>
      </c>
      <c r="H959" s="239">
        <v>29.949999999999999</v>
      </c>
      <c r="I959" s="240"/>
      <c r="J959" s="239">
        <f>ROUND(I959*H959,1)</f>
        <v>0</v>
      </c>
      <c r="K959" s="237" t="s">
        <v>239</v>
      </c>
      <c r="L959" s="74"/>
      <c r="M959" s="241" t="s">
        <v>36</v>
      </c>
      <c r="N959" s="242" t="s">
        <v>50</v>
      </c>
      <c r="O959" s="49"/>
      <c r="P959" s="243">
        <f>O959*H959</f>
        <v>0</v>
      </c>
      <c r="Q959" s="243">
        <v>0.00029999999999999997</v>
      </c>
      <c r="R959" s="243">
        <f>Q959*H959</f>
        <v>0.0089849999999999982</v>
      </c>
      <c r="S959" s="243">
        <v>0</v>
      </c>
      <c r="T959" s="244">
        <f>S959*H959</f>
        <v>0</v>
      </c>
      <c r="AR959" s="25" t="s">
        <v>264</v>
      </c>
      <c r="AT959" s="25" t="s">
        <v>165</v>
      </c>
      <c r="AU959" s="25" t="s">
        <v>89</v>
      </c>
      <c r="AY959" s="25" t="s">
        <v>162</v>
      </c>
      <c r="BE959" s="245">
        <f>IF(N959="základní",J959,0)</f>
        <v>0</v>
      </c>
      <c r="BF959" s="245">
        <f>IF(N959="snížená",J959,0)</f>
        <v>0</v>
      </c>
      <c r="BG959" s="245">
        <f>IF(N959="zákl. přenesená",J959,0)</f>
        <v>0</v>
      </c>
      <c r="BH959" s="245">
        <f>IF(N959="sníž. přenesená",J959,0)</f>
        <v>0</v>
      </c>
      <c r="BI959" s="245">
        <f>IF(N959="nulová",J959,0)</f>
        <v>0</v>
      </c>
      <c r="BJ959" s="25" t="s">
        <v>87</v>
      </c>
      <c r="BK959" s="245">
        <f>ROUND(I959*H959,1)</f>
        <v>0</v>
      </c>
      <c r="BL959" s="25" t="s">
        <v>264</v>
      </c>
      <c r="BM959" s="25" t="s">
        <v>2398</v>
      </c>
    </row>
    <row r="960" s="13" customFormat="1">
      <c r="B960" s="261"/>
      <c r="C960" s="262"/>
      <c r="D960" s="248" t="s">
        <v>171</v>
      </c>
      <c r="E960" s="263" t="s">
        <v>36</v>
      </c>
      <c r="F960" s="264" t="s">
        <v>1620</v>
      </c>
      <c r="G960" s="262"/>
      <c r="H960" s="263" t="s">
        <v>36</v>
      </c>
      <c r="I960" s="265"/>
      <c r="J960" s="262"/>
      <c r="K960" s="262"/>
      <c r="L960" s="266"/>
      <c r="M960" s="267"/>
      <c r="N960" s="268"/>
      <c r="O960" s="268"/>
      <c r="P960" s="268"/>
      <c r="Q960" s="268"/>
      <c r="R960" s="268"/>
      <c r="S960" s="268"/>
      <c r="T960" s="269"/>
      <c r="AT960" s="270" t="s">
        <v>171</v>
      </c>
      <c r="AU960" s="270" t="s">
        <v>89</v>
      </c>
      <c r="AV960" s="13" t="s">
        <v>87</v>
      </c>
      <c r="AW960" s="13" t="s">
        <v>42</v>
      </c>
      <c r="AX960" s="13" t="s">
        <v>79</v>
      </c>
      <c r="AY960" s="270" t="s">
        <v>162</v>
      </c>
    </row>
    <row r="961" s="12" customFormat="1">
      <c r="B961" s="246"/>
      <c r="C961" s="247"/>
      <c r="D961" s="248" t="s">
        <v>171</v>
      </c>
      <c r="E961" s="249" t="s">
        <v>36</v>
      </c>
      <c r="F961" s="250" t="s">
        <v>1841</v>
      </c>
      <c r="G961" s="247"/>
      <c r="H961" s="251">
        <v>8.4000000000000004</v>
      </c>
      <c r="I961" s="252"/>
      <c r="J961" s="247"/>
      <c r="K961" s="247"/>
      <c r="L961" s="253"/>
      <c r="M961" s="254"/>
      <c r="N961" s="255"/>
      <c r="O961" s="255"/>
      <c r="P961" s="255"/>
      <c r="Q961" s="255"/>
      <c r="R961" s="255"/>
      <c r="S961" s="255"/>
      <c r="T961" s="256"/>
      <c r="AT961" s="257" t="s">
        <v>171</v>
      </c>
      <c r="AU961" s="257" t="s">
        <v>89</v>
      </c>
      <c r="AV961" s="12" t="s">
        <v>89</v>
      </c>
      <c r="AW961" s="12" t="s">
        <v>42</v>
      </c>
      <c r="AX961" s="12" t="s">
        <v>79</v>
      </c>
      <c r="AY961" s="257" t="s">
        <v>162</v>
      </c>
    </row>
    <row r="962" s="12" customFormat="1">
      <c r="B962" s="246"/>
      <c r="C962" s="247"/>
      <c r="D962" s="248" t="s">
        <v>171</v>
      </c>
      <c r="E962" s="249" t="s">
        <v>36</v>
      </c>
      <c r="F962" s="250" t="s">
        <v>1842</v>
      </c>
      <c r="G962" s="247"/>
      <c r="H962" s="251">
        <v>16.449999999999999</v>
      </c>
      <c r="I962" s="252"/>
      <c r="J962" s="247"/>
      <c r="K962" s="247"/>
      <c r="L962" s="253"/>
      <c r="M962" s="254"/>
      <c r="N962" s="255"/>
      <c r="O962" s="255"/>
      <c r="P962" s="255"/>
      <c r="Q962" s="255"/>
      <c r="R962" s="255"/>
      <c r="S962" s="255"/>
      <c r="T962" s="256"/>
      <c r="AT962" s="257" t="s">
        <v>171</v>
      </c>
      <c r="AU962" s="257" t="s">
        <v>89</v>
      </c>
      <c r="AV962" s="12" t="s">
        <v>89</v>
      </c>
      <c r="AW962" s="12" t="s">
        <v>42</v>
      </c>
      <c r="AX962" s="12" t="s">
        <v>79</v>
      </c>
      <c r="AY962" s="257" t="s">
        <v>162</v>
      </c>
    </row>
    <row r="963" s="12" customFormat="1">
      <c r="B963" s="246"/>
      <c r="C963" s="247"/>
      <c r="D963" s="248" t="s">
        <v>171</v>
      </c>
      <c r="E963" s="249" t="s">
        <v>36</v>
      </c>
      <c r="F963" s="250" t="s">
        <v>1843</v>
      </c>
      <c r="G963" s="247"/>
      <c r="H963" s="251">
        <v>3.6000000000000001</v>
      </c>
      <c r="I963" s="252"/>
      <c r="J963" s="247"/>
      <c r="K963" s="247"/>
      <c r="L963" s="253"/>
      <c r="M963" s="254"/>
      <c r="N963" s="255"/>
      <c r="O963" s="255"/>
      <c r="P963" s="255"/>
      <c r="Q963" s="255"/>
      <c r="R963" s="255"/>
      <c r="S963" s="255"/>
      <c r="T963" s="256"/>
      <c r="AT963" s="257" t="s">
        <v>171</v>
      </c>
      <c r="AU963" s="257" t="s">
        <v>89</v>
      </c>
      <c r="AV963" s="12" t="s">
        <v>89</v>
      </c>
      <c r="AW963" s="12" t="s">
        <v>42</v>
      </c>
      <c r="AX963" s="12" t="s">
        <v>79</v>
      </c>
      <c r="AY963" s="257" t="s">
        <v>162</v>
      </c>
    </row>
    <row r="964" s="12" customFormat="1">
      <c r="B964" s="246"/>
      <c r="C964" s="247"/>
      <c r="D964" s="248" t="s">
        <v>171</v>
      </c>
      <c r="E964" s="249" t="s">
        <v>36</v>
      </c>
      <c r="F964" s="250" t="s">
        <v>1844</v>
      </c>
      <c r="G964" s="247"/>
      <c r="H964" s="251">
        <v>1.5</v>
      </c>
      <c r="I964" s="252"/>
      <c r="J964" s="247"/>
      <c r="K964" s="247"/>
      <c r="L964" s="253"/>
      <c r="M964" s="254"/>
      <c r="N964" s="255"/>
      <c r="O964" s="255"/>
      <c r="P964" s="255"/>
      <c r="Q964" s="255"/>
      <c r="R964" s="255"/>
      <c r="S964" s="255"/>
      <c r="T964" s="256"/>
      <c r="AT964" s="257" t="s">
        <v>171</v>
      </c>
      <c r="AU964" s="257" t="s">
        <v>89</v>
      </c>
      <c r="AV964" s="12" t="s">
        <v>89</v>
      </c>
      <c r="AW964" s="12" t="s">
        <v>42</v>
      </c>
      <c r="AX964" s="12" t="s">
        <v>79</v>
      </c>
      <c r="AY964" s="257" t="s">
        <v>162</v>
      </c>
    </row>
    <row r="965" s="14" customFormat="1">
      <c r="B965" s="283"/>
      <c r="C965" s="284"/>
      <c r="D965" s="248" t="s">
        <v>171</v>
      </c>
      <c r="E965" s="285" t="s">
        <v>36</v>
      </c>
      <c r="F965" s="286" t="s">
        <v>679</v>
      </c>
      <c r="G965" s="284"/>
      <c r="H965" s="287">
        <v>29.949999999999999</v>
      </c>
      <c r="I965" s="288"/>
      <c r="J965" s="284"/>
      <c r="K965" s="284"/>
      <c r="L965" s="289"/>
      <c r="M965" s="290"/>
      <c r="N965" s="291"/>
      <c r="O965" s="291"/>
      <c r="P965" s="291"/>
      <c r="Q965" s="291"/>
      <c r="R965" s="291"/>
      <c r="S965" s="291"/>
      <c r="T965" s="292"/>
      <c r="AT965" s="293" t="s">
        <v>171</v>
      </c>
      <c r="AU965" s="293" t="s">
        <v>89</v>
      </c>
      <c r="AV965" s="14" t="s">
        <v>179</v>
      </c>
      <c r="AW965" s="14" t="s">
        <v>42</v>
      </c>
      <c r="AX965" s="14" t="s">
        <v>87</v>
      </c>
      <c r="AY965" s="293" t="s">
        <v>162</v>
      </c>
    </row>
    <row r="966" s="1" customFormat="1" ht="25.5" customHeight="1">
      <c r="B966" s="48"/>
      <c r="C966" s="235" t="s">
        <v>2399</v>
      </c>
      <c r="D966" s="235" t="s">
        <v>165</v>
      </c>
      <c r="E966" s="236" t="s">
        <v>2400</v>
      </c>
      <c r="F966" s="237" t="s">
        <v>2401</v>
      </c>
      <c r="G966" s="238" t="s">
        <v>558</v>
      </c>
      <c r="H966" s="240"/>
      <c r="I966" s="240"/>
      <c r="J966" s="239">
        <f>ROUND(I966*H966,1)</f>
        <v>0</v>
      </c>
      <c r="K966" s="237" t="s">
        <v>239</v>
      </c>
      <c r="L966" s="74"/>
      <c r="M966" s="241" t="s">
        <v>36</v>
      </c>
      <c r="N966" s="242" t="s">
        <v>50</v>
      </c>
      <c r="O966" s="49"/>
      <c r="P966" s="243">
        <f>O966*H966</f>
        <v>0</v>
      </c>
      <c r="Q966" s="243">
        <v>0</v>
      </c>
      <c r="R966" s="243">
        <f>Q966*H966</f>
        <v>0</v>
      </c>
      <c r="S966" s="243">
        <v>0</v>
      </c>
      <c r="T966" s="244">
        <f>S966*H966</f>
        <v>0</v>
      </c>
      <c r="AR966" s="25" t="s">
        <v>264</v>
      </c>
      <c r="AT966" s="25" t="s">
        <v>165</v>
      </c>
      <c r="AU966" s="25" t="s">
        <v>89</v>
      </c>
      <c r="AY966" s="25" t="s">
        <v>162</v>
      </c>
      <c r="BE966" s="245">
        <f>IF(N966="základní",J966,0)</f>
        <v>0</v>
      </c>
      <c r="BF966" s="245">
        <f>IF(N966="snížená",J966,0)</f>
        <v>0</v>
      </c>
      <c r="BG966" s="245">
        <f>IF(N966="zákl. přenesená",J966,0)</f>
        <v>0</v>
      </c>
      <c r="BH966" s="245">
        <f>IF(N966="sníž. přenesená",J966,0)</f>
        <v>0</v>
      </c>
      <c r="BI966" s="245">
        <f>IF(N966="nulová",J966,0)</f>
        <v>0</v>
      </c>
      <c r="BJ966" s="25" t="s">
        <v>87</v>
      </c>
      <c r="BK966" s="245">
        <f>ROUND(I966*H966,1)</f>
        <v>0</v>
      </c>
      <c r="BL966" s="25" t="s">
        <v>264</v>
      </c>
      <c r="BM966" s="25" t="s">
        <v>2402</v>
      </c>
    </row>
    <row r="967" s="11" customFormat="1" ht="29.88" customHeight="1">
      <c r="B967" s="219"/>
      <c r="C967" s="220"/>
      <c r="D967" s="221" t="s">
        <v>78</v>
      </c>
      <c r="E967" s="233" t="s">
        <v>2403</v>
      </c>
      <c r="F967" s="233" t="s">
        <v>2404</v>
      </c>
      <c r="G967" s="220"/>
      <c r="H967" s="220"/>
      <c r="I967" s="223"/>
      <c r="J967" s="234">
        <f>BK967</f>
        <v>0</v>
      </c>
      <c r="K967" s="220"/>
      <c r="L967" s="225"/>
      <c r="M967" s="226"/>
      <c r="N967" s="227"/>
      <c r="O967" s="227"/>
      <c r="P967" s="228">
        <f>SUM(P968:P1000)</f>
        <v>0</v>
      </c>
      <c r="Q967" s="227"/>
      <c r="R967" s="228">
        <f>SUM(R968:R1000)</f>
        <v>1.1754045999999998</v>
      </c>
      <c r="S967" s="227"/>
      <c r="T967" s="229">
        <f>SUM(T968:T1000)</f>
        <v>0</v>
      </c>
      <c r="AR967" s="230" t="s">
        <v>89</v>
      </c>
      <c r="AT967" s="231" t="s">
        <v>78</v>
      </c>
      <c r="AU967" s="231" t="s">
        <v>87</v>
      </c>
      <c r="AY967" s="230" t="s">
        <v>162</v>
      </c>
      <c r="BK967" s="232">
        <f>SUM(BK968:BK1000)</f>
        <v>0</v>
      </c>
    </row>
    <row r="968" s="1" customFormat="1" ht="25.5" customHeight="1">
      <c r="B968" s="48"/>
      <c r="C968" s="235" t="s">
        <v>2405</v>
      </c>
      <c r="D968" s="235" t="s">
        <v>165</v>
      </c>
      <c r="E968" s="236" t="s">
        <v>2406</v>
      </c>
      <c r="F968" s="237" t="s">
        <v>2407</v>
      </c>
      <c r="G968" s="238" t="s">
        <v>648</v>
      </c>
      <c r="H968" s="239">
        <v>72.370000000000005</v>
      </c>
      <c r="I968" s="240"/>
      <c r="J968" s="239">
        <f>ROUND(I968*H968,1)</f>
        <v>0</v>
      </c>
      <c r="K968" s="237" t="s">
        <v>239</v>
      </c>
      <c r="L968" s="74"/>
      <c r="M968" s="241" t="s">
        <v>36</v>
      </c>
      <c r="N968" s="242" t="s">
        <v>50</v>
      </c>
      <c r="O968" s="49"/>
      <c r="P968" s="243">
        <f>O968*H968</f>
        <v>0</v>
      </c>
      <c r="Q968" s="243">
        <v>0.0028999999999999998</v>
      </c>
      <c r="R968" s="243">
        <f>Q968*H968</f>
        <v>0.209873</v>
      </c>
      <c r="S968" s="243">
        <v>0</v>
      </c>
      <c r="T968" s="244">
        <f>S968*H968</f>
        <v>0</v>
      </c>
      <c r="AR968" s="25" t="s">
        <v>264</v>
      </c>
      <c r="AT968" s="25" t="s">
        <v>165</v>
      </c>
      <c r="AU968" s="25" t="s">
        <v>89</v>
      </c>
      <c r="AY968" s="25" t="s">
        <v>162</v>
      </c>
      <c r="BE968" s="245">
        <f>IF(N968="základní",J968,0)</f>
        <v>0</v>
      </c>
      <c r="BF968" s="245">
        <f>IF(N968="snížená",J968,0)</f>
        <v>0</v>
      </c>
      <c r="BG968" s="245">
        <f>IF(N968="zákl. přenesená",J968,0)</f>
        <v>0</v>
      </c>
      <c r="BH968" s="245">
        <f>IF(N968="sníž. přenesená",J968,0)</f>
        <v>0</v>
      </c>
      <c r="BI968" s="245">
        <f>IF(N968="nulová",J968,0)</f>
        <v>0</v>
      </c>
      <c r="BJ968" s="25" t="s">
        <v>87</v>
      </c>
      <c r="BK968" s="245">
        <f>ROUND(I968*H968,1)</f>
        <v>0</v>
      </c>
      <c r="BL968" s="25" t="s">
        <v>264</v>
      </c>
      <c r="BM968" s="25" t="s">
        <v>2408</v>
      </c>
    </row>
    <row r="969" s="13" customFormat="1">
      <c r="B969" s="261"/>
      <c r="C969" s="262"/>
      <c r="D969" s="248" t="s">
        <v>171</v>
      </c>
      <c r="E969" s="263" t="s">
        <v>36</v>
      </c>
      <c r="F969" s="264" t="s">
        <v>1620</v>
      </c>
      <c r="G969" s="262"/>
      <c r="H969" s="263" t="s">
        <v>36</v>
      </c>
      <c r="I969" s="265"/>
      <c r="J969" s="262"/>
      <c r="K969" s="262"/>
      <c r="L969" s="266"/>
      <c r="M969" s="267"/>
      <c r="N969" s="268"/>
      <c r="O969" s="268"/>
      <c r="P969" s="268"/>
      <c r="Q969" s="268"/>
      <c r="R969" s="268"/>
      <c r="S969" s="268"/>
      <c r="T969" s="269"/>
      <c r="AT969" s="270" t="s">
        <v>171</v>
      </c>
      <c r="AU969" s="270" t="s">
        <v>89</v>
      </c>
      <c r="AV969" s="13" t="s">
        <v>87</v>
      </c>
      <c r="AW969" s="13" t="s">
        <v>42</v>
      </c>
      <c r="AX969" s="13" t="s">
        <v>79</v>
      </c>
      <c r="AY969" s="270" t="s">
        <v>162</v>
      </c>
    </row>
    <row r="970" s="12" customFormat="1">
      <c r="B970" s="246"/>
      <c r="C970" s="247"/>
      <c r="D970" s="248" t="s">
        <v>171</v>
      </c>
      <c r="E970" s="249" t="s">
        <v>36</v>
      </c>
      <c r="F970" s="250" t="s">
        <v>2409</v>
      </c>
      <c r="G970" s="247"/>
      <c r="H970" s="251">
        <v>23.539999999999999</v>
      </c>
      <c r="I970" s="252"/>
      <c r="J970" s="247"/>
      <c r="K970" s="247"/>
      <c r="L970" s="253"/>
      <c r="M970" s="254"/>
      <c r="N970" s="255"/>
      <c r="O970" s="255"/>
      <c r="P970" s="255"/>
      <c r="Q970" s="255"/>
      <c r="R970" s="255"/>
      <c r="S970" s="255"/>
      <c r="T970" s="256"/>
      <c r="AT970" s="257" t="s">
        <v>171</v>
      </c>
      <c r="AU970" s="257" t="s">
        <v>89</v>
      </c>
      <c r="AV970" s="12" t="s">
        <v>89</v>
      </c>
      <c r="AW970" s="12" t="s">
        <v>42</v>
      </c>
      <c r="AX970" s="12" t="s">
        <v>79</v>
      </c>
      <c r="AY970" s="257" t="s">
        <v>162</v>
      </c>
    </row>
    <row r="971" s="12" customFormat="1">
      <c r="B971" s="246"/>
      <c r="C971" s="247"/>
      <c r="D971" s="248" t="s">
        <v>171</v>
      </c>
      <c r="E971" s="249" t="s">
        <v>36</v>
      </c>
      <c r="F971" s="250" t="s">
        <v>2410</v>
      </c>
      <c r="G971" s="247"/>
      <c r="H971" s="251">
        <v>32.759999999999998</v>
      </c>
      <c r="I971" s="252"/>
      <c r="J971" s="247"/>
      <c r="K971" s="247"/>
      <c r="L971" s="253"/>
      <c r="M971" s="254"/>
      <c r="N971" s="255"/>
      <c r="O971" s="255"/>
      <c r="P971" s="255"/>
      <c r="Q971" s="255"/>
      <c r="R971" s="255"/>
      <c r="S971" s="255"/>
      <c r="T971" s="256"/>
      <c r="AT971" s="257" t="s">
        <v>171</v>
      </c>
      <c r="AU971" s="257" t="s">
        <v>89</v>
      </c>
      <c r="AV971" s="12" t="s">
        <v>89</v>
      </c>
      <c r="AW971" s="12" t="s">
        <v>42</v>
      </c>
      <c r="AX971" s="12" t="s">
        <v>79</v>
      </c>
      <c r="AY971" s="257" t="s">
        <v>162</v>
      </c>
    </row>
    <row r="972" s="12" customFormat="1">
      <c r="B972" s="246"/>
      <c r="C972" s="247"/>
      <c r="D972" s="248" t="s">
        <v>171</v>
      </c>
      <c r="E972" s="249" t="s">
        <v>36</v>
      </c>
      <c r="F972" s="250" t="s">
        <v>2411</v>
      </c>
      <c r="G972" s="247"/>
      <c r="H972" s="251">
        <v>15.6</v>
      </c>
      <c r="I972" s="252"/>
      <c r="J972" s="247"/>
      <c r="K972" s="247"/>
      <c r="L972" s="253"/>
      <c r="M972" s="254"/>
      <c r="N972" s="255"/>
      <c r="O972" s="255"/>
      <c r="P972" s="255"/>
      <c r="Q972" s="255"/>
      <c r="R972" s="255"/>
      <c r="S972" s="255"/>
      <c r="T972" s="256"/>
      <c r="AT972" s="257" t="s">
        <v>171</v>
      </c>
      <c r="AU972" s="257" t="s">
        <v>89</v>
      </c>
      <c r="AV972" s="12" t="s">
        <v>89</v>
      </c>
      <c r="AW972" s="12" t="s">
        <v>42</v>
      </c>
      <c r="AX972" s="12" t="s">
        <v>79</v>
      </c>
      <c r="AY972" s="257" t="s">
        <v>162</v>
      </c>
    </row>
    <row r="973" s="12" customFormat="1">
      <c r="B973" s="246"/>
      <c r="C973" s="247"/>
      <c r="D973" s="248" t="s">
        <v>171</v>
      </c>
      <c r="E973" s="249" t="s">
        <v>36</v>
      </c>
      <c r="F973" s="250" t="s">
        <v>2412</v>
      </c>
      <c r="G973" s="247"/>
      <c r="H973" s="251">
        <v>10.02</v>
      </c>
      <c r="I973" s="252"/>
      <c r="J973" s="247"/>
      <c r="K973" s="247"/>
      <c r="L973" s="253"/>
      <c r="M973" s="254"/>
      <c r="N973" s="255"/>
      <c r="O973" s="255"/>
      <c r="P973" s="255"/>
      <c r="Q973" s="255"/>
      <c r="R973" s="255"/>
      <c r="S973" s="255"/>
      <c r="T973" s="256"/>
      <c r="AT973" s="257" t="s">
        <v>171</v>
      </c>
      <c r="AU973" s="257" t="s">
        <v>89</v>
      </c>
      <c r="AV973" s="12" t="s">
        <v>89</v>
      </c>
      <c r="AW973" s="12" t="s">
        <v>42</v>
      </c>
      <c r="AX973" s="12" t="s">
        <v>79</v>
      </c>
      <c r="AY973" s="257" t="s">
        <v>162</v>
      </c>
    </row>
    <row r="974" s="12" customFormat="1">
      <c r="B974" s="246"/>
      <c r="C974" s="247"/>
      <c r="D974" s="248" t="s">
        <v>171</v>
      </c>
      <c r="E974" s="249" t="s">
        <v>36</v>
      </c>
      <c r="F974" s="250" t="s">
        <v>1858</v>
      </c>
      <c r="G974" s="247"/>
      <c r="H974" s="251">
        <v>-3.6899999999999999</v>
      </c>
      <c r="I974" s="252"/>
      <c r="J974" s="247"/>
      <c r="K974" s="247"/>
      <c r="L974" s="253"/>
      <c r="M974" s="254"/>
      <c r="N974" s="255"/>
      <c r="O974" s="255"/>
      <c r="P974" s="255"/>
      <c r="Q974" s="255"/>
      <c r="R974" s="255"/>
      <c r="S974" s="255"/>
      <c r="T974" s="256"/>
      <c r="AT974" s="257" t="s">
        <v>171</v>
      </c>
      <c r="AU974" s="257" t="s">
        <v>89</v>
      </c>
      <c r="AV974" s="12" t="s">
        <v>89</v>
      </c>
      <c r="AW974" s="12" t="s">
        <v>42</v>
      </c>
      <c r="AX974" s="12" t="s">
        <v>79</v>
      </c>
      <c r="AY974" s="257" t="s">
        <v>162</v>
      </c>
    </row>
    <row r="975" s="12" customFormat="1">
      <c r="B975" s="246"/>
      <c r="C975" s="247"/>
      <c r="D975" s="248" t="s">
        <v>171</v>
      </c>
      <c r="E975" s="249" t="s">
        <v>36</v>
      </c>
      <c r="F975" s="250" t="s">
        <v>1765</v>
      </c>
      <c r="G975" s="247"/>
      <c r="H975" s="251">
        <v>-2.0499999999999998</v>
      </c>
      <c r="I975" s="252"/>
      <c r="J975" s="247"/>
      <c r="K975" s="247"/>
      <c r="L975" s="253"/>
      <c r="M975" s="254"/>
      <c r="N975" s="255"/>
      <c r="O975" s="255"/>
      <c r="P975" s="255"/>
      <c r="Q975" s="255"/>
      <c r="R975" s="255"/>
      <c r="S975" s="255"/>
      <c r="T975" s="256"/>
      <c r="AT975" s="257" t="s">
        <v>171</v>
      </c>
      <c r="AU975" s="257" t="s">
        <v>89</v>
      </c>
      <c r="AV975" s="12" t="s">
        <v>89</v>
      </c>
      <c r="AW975" s="12" t="s">
        <v>42</v>
      </c>
      <c r="AX975" s="12" t="s">
        <v>79</v>
      </c>
      <c r="AY975" s="257" t="s">
        <v>162</v>
      </c>
    </row>
    <row r="976" s="12" customFormat="1">
      <c r="B976" s="246"/>
      <c r="C976" s="247"/>
      <c r="D976" s="248" t="s">
        <v>171</v>
      </c>
      <c r="E976" s="249" t="s">
        <v>36</v>
      </c>
      <c r="F976" s="250" t="s">
        <v>1859</v>
      </c>
      <c r="G976" s="247"/>
      <c r="H976" s="251">
        <v>-0.35999999999999999</v>
      </c>
      <c r="I976" s="252"/>
      <c r="J976" s="247"/>
      <c r="K976" s="247"/>
      <c r="L976" s="253"/>
      <c r="M976" s="254"/>
      <c r="N976" s="255"/>
      <c r="O976" s="255"/>
      <c r="P976" s="255"/>
      <c r="Q976" s="255"/>
      <c r="R976" s="255"/>
      <c r="S976" s="255"/>
      <c r="T976" s="256"/>
      <c r="AT976" s="257" t="s">
        <v>171</v>
      </c>
      <c r="AU976" s="257" t="s">
        <v>89</v>
      </c>
      <c r="AV976" s="12" t="s">
        <v>89</v>
      </c>
      <c r="AW976" s="12" t="s">
        <v>42</v>
      </c>
      <c r="AX976" s="12" t="s">
        <v>79</v>
      </c>
      <c r="AY976" s="257" t="s">
        <v>162</v>
      </c>
    </row>
    <row r="977" s="12" customFormat="1">
      <c r="B977" s="246"/>
      <c r="C977" s="247"/>
      <c r="D977" s="248" t="s">
        <v>171</v>
      </c>
      <c r="E977" s="249" t="s">
        <v>36</v>
      </c>
      <c r="F977" s="250" t="s">
        <v>1860</v>
      </c>
      <c r="G977" s="247"/>
      <c r="H977" s="251">
        <v>-0.37</v>
      </c>
      <c r="I977" s="252"/>
      <c r="J977" s="247"/>
      <c r="K977" s="247"/>
      <c r="L977" s="253"/>
      <c r="M977" s="254"/>
      <c r="N977" s="255"/>
      <c r="O977" s="255"/>
      <c r="P977" s="255"/>
      <c r="Q977" s="255"/>
      <c r="R977" s="255"/>
      <c r="S977" s="255"/>
      <c r="T977" s="256"/>
      <c r="AT977" s="257" t="s">
        <v>171</v>
      </c>
      <c r="AU977" s="257" t="s">
        <v>89</v>
      </c>
      <c r="AV977" s="12" t="s">
        <v>89</v>
      </c>
      <c r="AW977" s="12" t="s">
        <v>42</v>
      </c>
      <c r="AX977" s="12" t="s">
        <v>79</v>
      </c>
      <c r="AY977" s="257" t="s">
        <v>162</v>
      </c>
    </row>
    <row r="978" s="12" customFormat="1">
      <c r="B978" s="246"/>
      <c r="C978" s="247"/>
      <c r="D978" s="248" t="s">
        <v>171</v>
      </c>
      <c r="E978" s="249" t="s">
        <v>36</v>
      </c>
      <c r="F978" s="250" t="s">
        <v>1810</v>
      </c>
      <c r="G978" s="247"/>
      <c r="H978" s="251">
        <v>-1.44</v>
      </c>
      <c r="I978" s="252"/>
      <c r="J978" s="247"/>
      <c r="K978" s="247"/>
      <c r="L978" s="253"/>
      <c r="M978" s="254"/>
      <c r="N978" s="255"/>
      <c r="O978" s="255"/>
      <c r="P978" s="255"/>
      <c r="Q978" s="255"/>
      <c r="R978" s="255"/>
      <c r="S978" s="255"/>
      <c r="T978" s="256"/>
      <c r="AT978" s="257" t="s">
        <v>171</v>
      </c>
      <c r="AU978" s="257" t="s">
        <v>89</v>
      </c>
      <c r="AV978" s="12" t="s">
        <v>89</v>
      </c>
      <c r="AW978" s="12" t="s">
        <v>42</v>
      </c>
      <c r="AX978" s="12" t="s">
        <v>79</v>
      </c>
      <c r="AY978" s="257" t="s">
        <v>162</v>
      </c>
    </row>
    <row r="979" s="12" customFormat="1">
      <c r="B979" s="246"/>
      <c r="C979" s="247"/>
      <c r="D979" s="248" t="s">
        <v>171</v>
      </c>
      <c r="E979" s="249" t="s">
        <v>36</v>
      </c>
      <c r="F979" s="250" t="s">
        <v>1861</v>
      </c>
      <c r="G979" s="247"/>
      <c r="H979" s="251">
        <v>-1.6399999999999999</v>
      </c>
      <c r="I979" s="252"/>
      <c r="J979" s="247"/>
      <c r="K979" s="247"/>
      <c r="L979" s="253"/>
      <c r="M979" s="254"/>
      <c r="N979" s="255"/>
      <c r="O979" s="255"/>
      <c r="P979" s="255"/>
      <c r="Q979" s="255"/>
      <c r="R979" s="255"/>
      <c r="S979" s="255"/>
      <c r="T979" s="256"/>
      <c r="AT979" s="257" t="s">
        <v>171</v>
      </c>
      <c r="AU979" s="257" t="s">
        <v>89</v>
      </c>
      <c r="AV979" s="12" t="s">
        <v>89</v>
      </c>
      <c r="AW979" s="12" t="s">
        <v>42</v>
      </c>
      <c r="AX979" s="12" t="s">
        <v>79</v>
      </c>
      <c r="AY979" s="257" t="s">
        <v>162</v>
      </c>
    </row>
    <row r="980" s="12" customFormat="1">
      <c r="B980" s="246"/>
      <c r="C980" s="247"/>
      <c r="D980" s="248" t="s">
        <v>171</v>
      </c>
      <c r="E980" s="249" t="s">
        <v>36</v>
      </c>
      <c r="F980" s="250" t="s">
        <v>36</v>
      </c>
      <c r="G980" s="247"/>
      <c r="H980" s="251">
        <v>0</v>
      </c>
      <c r="I980" s="252"/>
      <c r="J980" s="247"/>
      <c r="K980" s="247"/>
      <c r="L980" s="253"/>
      <c r="M980" s="254"/>
      <c r="N980" s="255"/>
      <c r="O980" s="255"/>
      <c r="P980" s="255"/>
      <c r="Q980" s="255"/>
      <c r="R980" s="255"/>
      <c r="S980" s="255"/>
      <c r="T980" s="256"/>
      <c r="AT980" s="257" t="s">
        <v>171</v>
      </c>
      <c r="AU980" s="257" t="s">
        <v>89</v>
      </c>
      <c r="AV980" s="12" t="s">
        <v>89</v>
      </c>
      <c r="AW980" s="12" t="s">
        <v>42</v>
      </c>
      <c r="AX980" s="12" t="s">
        <v>79</v>
      </c>
      <c r="AY980" s="257" t="s">
        <v>162</v>
      </c>
    </row>
    <row r="981" s="14" customFormat="1">
      <c r="B981" s="283"/>
      <c r="C981" s="284"/>
      <c r="D981" s="248" t="s">
        <v>171</v>
      </c>
      <c r="E981" s="285" t="s">
        <v>36</v>
      </c>
      <c r="F981" s="286" t="s">
        <v>679</v>
      </c>
      <c r="G981" s="284"/>
      <c r="H981" s="287">
        <v>72.370000000000005</v>
      </c>
      <c r="I981" s="288"/>
      <c r="J981" s="284"/>
      <c r="K981" s="284"/>
      <c r="L981" s="289"/>
      <c r="M981" s="290"/>
      <c r="N981" s="291"/>
      <c r="O981" s="291"/>
      <c r="P981" s="291"/>
      <c r="Q981" s="291"/>
      <c r="R981" s="291"/>
      <c r="S981" s="291"/>
      <c r="T981" s="292"/>
      <c r="AT981" s="293" t="s">
        <v>171</v>
      </c>
      <c r="AU981" s="293" t="s">
        <v>89</v>
      </c>
      <c r="AV981" s="14" t="s">
        <v>179</v>
      </c>
      <c r="AW981" s="14" t="s">
        <v>42</v>
      </c>
      <c r="AX981" s="14" t="s">
        <v>87</v>
      </c>
      <c r="AY981" s="293" t="s">
        <v>162</v>
      </c>
    </row>
    <row r="982" s="1" customFormat="1" ht="16.5" customHeight="1">
      <c r="B982" s="48"/>
      <c r="C982" s="271" t="s">
        <v>2413</v>
      </c>
      <c r="D982" s="271" t="s">
        <v>159</v>
      </c>
      <c r="E982" s="272" t="s">
        <v>2414</v>
      </c>
      <c r="F982" s="273" t="s">
        <v>2415</v>
      </c>
      <c r="G982" s="274" t="s">
        <v>648</v>
      </c>
      <c r="H982" s="275">
        <v>79.609999999999999</v>
      </c>
      <c r="I982" s="276"/>
      <c r="J982" s="275">
        <f>ROUND(I982*H982,1)</f>
        <v>0</v>
      </c>
      <c r="K982" s="273" t="s">
        <v>239</v>
      </c>
      <c r="L982" s="277"/>
      <c r="M982" s="278" t="s">
        <v>36</v>
      </c>
      <c r="N982" s="279" t="s">
        <v>50</v>
      </c>
      <c r="O982" s="49"/>
      <c r="P982" s="243">
        <f>O982*H982</f>
        <v>0</v>
      </c>
      <c r="Q982" s="243">
        <v>0.0118</v>
      </c>
      <c r="R982" s="243">
        <f>Q982*H982</f>
        <v>0.93939799999999996</v>
      </c>
      <c r="S982" s="243">
        <v>0</v>
      </c>
      <c r="T982" s="244">
        <f>S982*H982</f>
        <v>0</v>
      </c>
      <c r="AR982" s="25" t="s">
        <v>273</v>
      </c>
      <c r="AT982" s="25" t="s">
        <v>159</v>
      </c>
      <c r="AU982" s="25" t="s">
        <v>89</v>
      </c>
      <c r="AY982" s="25" t="s">
        <v>162</v>
      </c>
      <c r="BE982" s="245">
        <f>IF(N982="základní",J982,0)</f>
        <v>0</v>
      </c>
      <c r="BF982" s="245">
        <f>IF(N982="snížená",J982,0)</f>
        <v>0</v>
      </c>
      <c r="BG982" s="245">
        <f>IF(N982="zákl. přenesená",J982,0)</f>
        <v>0</v>
      </c>
      <c r="BH982" s="245">
        <f>IF(N982="sníž. přenesená",J982,0)</f>
        <v>0</v>
      </c>
      <c r="BI982" s="245">
        <f>IF(N982="nulová",J982,0)</f>
        <v>0</v>
      </c>
      <c r="BJ982" s="25" t="s">
        <v>87</v>
      </c>
      <c r="BK982" s="245">
        <f>ROUND(I982*H982,1)</f>
        <v>0</v>
      </c>
      <c r="BL982" s="25" t="s">
        <v>264</v>
      </c>
      <c r="BM982" s="25" t="s">
        <v>2416</v>
      </c>
    </row>
    <row r="983" s="12" customFormat="1">
      <c r="B983" s="246"/>
      <c r="C983" s="247"/>
      <c r="D983" s="248" t="s">
        <v>171</v>
      </c>
      <c r="E983" s="247"/>
      <c r="F983" s="250" t="s">
        <v>2417</v>
      </c>
      <c r="G983" s="247"/>
      <c r="H983" s="251">
        <v>79.609999999999999</v>
      </c>
      <c r="I983" s="252"/>
      <c r="J983" s="247"/>
      <c r="K983" s="247"/>
      <c r="L983" s="253"/>
      <c r="M983" s="254"/>
      <c r="N983" s="255"/>
      <c r="O983" s="255"/>
      <c r="P983" s="255"/>
      <c r="Q983" s="255"/>
      <c r="R983" s="255"/>
      <c r="S983" s="255"/>
      <c r="T983" s="256"/>
      <c r="AT983" s="257" t="s">
        <v>171</v>
      </c>
      <c r="AU983" s="257" t="s">
        <v>89</v>
      </c>
      <c r="AV983" s="12" t="s">
        <v>89</v>
      </c>
      <c r="AW983" s="12" t="s">
        <v>6</v>
      </c>
      <c r="AX983" s="12" t="s">
        <v>87</v>
      </c>
      <c r="AY983" s="257" t="s">
        <v>162</v>
      </c>
    </row>
    <row r="984" s="1" customFormat="1" ht="25.5" customHeight="1">
      <c r="B984" s="48"/>
      <c r="C984" s="235" t="s">
        <v>2418</v>
      </c>
      <c r="D984" s="235" t="s">
        <v>165</v>
      </c>
      <c r="E984" s="236" t="s">
        <v>2419</v>
      </c>
      <c r="F984" s="237" t="s">
        <v>2420</v>
      </c>
      <c r="G984" s="238" t="s">
        <v>247</v>
      </c>
      <c r="H984" s="239">
        <v>1.27</v>
      </c>
      <c r="I984" s="240"/>
      <c r="J984" s="239">
        <f>ROUND(I984*H984,1)</f>
        <v>0</v>
      </c>
      <c r="K984" s="237" t="s">
        <v>239</v>
      </c>
      <c r="L984" s="74"/>
      <c r="M984" s="241" t="s">
        <v>36</v>
      </c>
      <c r="N984" s="242" t="s">
        <v>50</v>
      </c>
      <c r="O984" s="49"/>
      <c r="P984" s="243">
        <f>O984*H984</f>
        <v>0</v>
      </c>
      <c r="Q984" s="243">
        <v>0.0010399999999999999</v>
      </c>
      <c r="R984" s="243">
        <f>Q984*H984</f>
        <v>0.0013207999999999998</v>
      </c>
      <c r="S984" s="243">
        <v>0</v>
      </c>
      <c r="T984" s="244">
        <f>S984*H984</f>
        <v>0</v>
      </c>
      <c r="AR984" s="25" t="s">
        <v>264</v>
      </c>
      <c r="AT984" s="25" t="s">
        <v>165</v>
      </c>
      <c r="AU984" s="25" t="s">
        <v>89</v>
      </c>
      <c r="AY984" s="25" t="s">
        <v>162</v>
      </c>
      <c r="BE984" s="245">
        <f>IF(N984="základní",J984,0)</f>
        <v>0</v>
      </c>
      <c r="BF984" s="245">
        <f>IF(N984="snížená",J984,0)</f>
        <v>0</v>
      </c>
      <c r="BG984" s="245">
        <f>IF(N984="zákl. přenesená",J984,0)</f>
        <v>0</v>
      </c>
      <c r="BH984" s="245">
        <f>IF(N984="sníž. přenesená",J984,0)</f>
        <v>0</v>
      </c>
      <c r="BI984" s="245">
        <f>IF(N984="nulová",J984,0)</f>
        <v>0</v>
      </c>
      <c r="BJ984" s="25" t="s">
        <v>87</v>
      </c>
      <c r="BK984" s="245">
        <f>ROUND(I984*H984,1)</f>
        <v>0</v>
      </c>
      <c r="BL984" s="25" t="s">
        <v>264</v>
      </c>
      <c r="BM984" s="25" t="s">
        <v>2421</v>
      </c>
    </row>
    <row r="985" s="13" customFormat="1">
      <c r="B985" s="261"/>
      <c r="C985" s="262"/>
      <c r="D985" s="248" t="s">
        <v>171</v>
      </c>
      <c r="E985" s="263" t="s">
        <v>36</v>
      </c>
      <c r="F985" s="264" t="s">
        <v>1620</v>
      </c>
      <c r="G985" s="262"/>
      <c r="H985" s="263" t="s">
        <v>36</v>
      </c>
      <c r="I985" s="265"/>
      <c r="J985" s="262"/>
      <c r="K985" s="262"/>
      <c r="L985" s="266"/>
      <c r="M985" s="267"/>
      <c r="N985" s="268"/>
      <c r="O985" s="268"/>
      <c r="P985" s="268"/>
      <c r="Q985" s="268"/>
      <c r="R985" s="268"/>
      <c r="S985" s="268"/>
      <c r="T985" s="269"/>
      <c r="AT985" s="270" t="s">
        <v>171</v>
      </c>
      <c r="AU985" s="270" t="s">
        <v>89</v>
      </c>
      <c r="AV985" s="13" t="s">
        <v>87</v>
      </c>
      <c r="AW985" s="13" t="s">
        <v>42</v>
      </c>
      <c r="AX985" s="13" t="s">
        <v>79</v>
      </c>
      <c r="AY985" s="270" t="s">
        <v>162</v>
      </c>
    </row>
    <row r="986" s="12" customFormat="1">
      <c r="B986" s="246"/>
      <c r="C986" s="247"/>
      <c r="D986" s="248" t="s">
        <v>171</v>
      </c>
      <c r="E986" s="249" t="s">
        <v>36</v>
      </c>
      <c r="F986" s="250" t="s">
        <v>2422</v>
      </c>
      <c r="G986" s="247"/>
      <c r="H986" s="251">
        <v>0.48999999999999999</v>
      </c>
      <c r="I986" s="252"/>
      <c r="J986" s="247"/>
      <c r="K986" s="247"/>
      <c r="L986" s="253"/>
      <c r="M986" s="254"/>
      <c r="N986" s="255"/>
      <c r="O986" s="255"/>
      <c r="P986" s="255"/>
      <c r="Q986" s="255"/>
      <c r="R986" s="255"/>
      <c r="S986" s="255"/>
      <c r="T986" s="256"/>
      <c r="AT986" s="257" t="s">
        <v>171</v>
      </c>
      <c r="AU986" s="257" t="s">
        <v>89</v>
      </c>
      <c r="AV986" s="12" t="s">
        <v>89</v>
      </c>
      <c r="AW986" s="12" t="s">
        <v>42</v>
      </c>
      <c r="AX986" s="12" t="s">
        <v>79</v>
      </c>
      <c r="AY986" s="257" t="s">
        <v>162</v>
      </c>
    </row>
    <row r="987" s="12" customFormat="1">
      <c r="B987" s="246"/>
      <c r="C987" s="247"/>
      <c r="D987" s="248" t="s">
        <v>171</v>
      </c>
      <c r="E987" s="249" t="s">
        <v>36</v>
      </c>
      <c r="F987" s="250" t="s">
        <v>2422</v>
      </c>
      <c r="G987" s="247"/>
      <c r="H987" s="251">
        <v>0.48999999999999999</v>
      </c>
      <c r="I987" s="252"/>
      <c r="J987" s="247"/>
      <c r="K987" s="247"/>
      <c r="L987" s="253"/>
      <c r="M987" s="254"/>
      <c r="N987" s="255"/>
      <c r="O987" s="255"/>
      <c r="P987" s="255"/>
      <c r="Q987" s="255"/>
      <c r="R987" s="255"/>
      <c r="S987" s="255"/>
      <c r="T987" s="256"/>
      <c r="AT987" s="257" t="s">
        <v>171</v>
      </c>
      <c r="AU987" s="257" t="s">
        <v>89</v>
      </c>
      <c r="AV987" s="12" t="s">
        <v>89</v>
      </c>
      <c r="AW987" s="12" t="s">
        <v>42</v>
      </c>
      <c r="AX987" s="12" t="s">
        <v>79</v>
      </c>
      <c r="AY987" s="257" t="s">
        <v>162</v>
      </c>
    </row>
    <row r="988" s="12" customFormat="1">
      <c r="B988" s="246"/>
      <c r="C988" s="247"/>
      <c r="D988" s="248" t="s">
        <v>171</v>
      </c>
      <c r="E988" s="249" t="s">
        <v>36</v>
      </c>
      <c r="F988" s="250" t="s">
        <v>2423</v>
      </c>
      <c r="G988" s="247"/>
      <c r="H988" s="251">
        <v>0.28999999999999998</v>
      </c>
      <c r="I988" s="252"/>
      <c r="J988" s="247"/>
      <c r="K988" s="247"/>
      <c r="L988" s="253"/>
      <c r="M988" s="254"/>
      <c r="N988" s="255"/>
      <c r="O988" s="255"/>
      <c r="P988" s="255"/>
      <c r="Q988" s="255"/>
      <c r="R988" s="255"/>
      <c r="S988" s="255"/>
      <c r="T988" s="256"/>
      <c r="AT988" s="257" t="s">
        <v>171</v>
      </c>
      <c r="AU988" s="257" t="s">
        <v>89</v>
      </c>
      <c r="AV988" s="12" t="s">
        <v>89</v>
      </c>
      <c r="AW988" s="12" t="s">
        <v>42</v>
      </c>
      <c r="AX988" s="12" t="s">
        <v>79</v>
      </c>
      <c r="AY988" s="257" t="s">
        <v>162</v>
      </c>
    </row>
    <row r="989" s="14" customFormat="1">
      <c r="B989" s="283"/>
      <c r="C989" s="284"/>
      <c r="D989" s="248" t="s">
        <v>171</v>
      </c>
      <c r="E989" s="285" t="s">
        <v>36</v>
      </c>
      <c r="F989" s="286" t="s">
        <v>679</v>
      </c>
      <c r="G989" s="284"/>
      <c r="H989" s="287">
        <v>1.27</v>
      </c>
      <c r="I989" s="288"/>
      <c r="J989" s="284"/>
      <c r="K989" s="284"/>
      <c r="L989" s="289"/>
      <c r="M989" s="290"/>
      <c r="N989" s="291"/>
      <c r="O989" s="291"/>
      <c r="P989" s="291"/>
      <c r="Q989" s="291"/>
      <c r="R989" s="291"/>
      <c r="S989" s="291"/>
      <c r="T989" s="292"/>
      <c r="AT989" s="293" t="s">
        <v>171</v>
      </c>
      <c r="AU989" s="293" t="s">
        <v>89</v>
      </c>
      <c r="AV989" s="14" t="s">
        <v>179</v>
      </c>
      <c r="AW989" s="14" t="s">
        <v>42</v>
      </c>
      <c r="AX989" s="14" t="s">
        <v>87</v>
      </c>
      <c r="AY989" s="293" t="s">
        <v>162</v>
      </c>
    </row>
    <row r="990" s="1" customFormat="1" ht="25.5" customHeight="1">
      <c r="B990" s="48"/>
      <c r="C990" s="235" t="s">
        <v>2424</v>
      </c>
      <c r="D990" s="235" t="s">
        <v>165</v>
      </c>
      <c r="E990" s="236" t="s">
        <v>2425</v>
      </c>
      <c r="F990" s="237" t="s">
        <v>2426</v>
      </c>
      <c r="G990" s="238" t="s">
        <v>247</v>
      </c>
      <c r="H990" s="239">
        <v>0.28999999999999998</v>
      </c>
      <c r="I990" s="240"/>
      <c r="J990" s="239">
        <f>ROUND(I990*H990,1)</f>
        <v>0</v>
      </c>
      <c r="K990" s="237" t="s">
        <v>239</v>
      </c>
      <c r="L990" s="74"/>
      <c r="M990" s="241" t="s">
        <v>36</v>
      </c>
      <c r="N990" s="242" t="s">
        <v>50</v>
      </c>
      <c r="O990" s="49"/>
      <c r="P990" s="243">
        <f>O990*H990</f>
        <v>0</v>
      </c>
      <c r="Q990" s="243">
        <v>0.00051999999999999995</v>
      </c>
      <c r="R990" s="243">
        <f>Q990*H990</f>
        <v>0.00015079999999999998</v>
      </c>
      <c r="S990" s="243">
        <v>0</v>
      </c>
      <c r="T990" s="244">
        <f>S990*H990</f>
        <v>0</v>
      </c>
      <c r="AR990" s="25" t="s">
        <v>264</v>
      </c>
      <c r="AT990" s="25" t="s">
        <v>165</v>
      </c>
      <c r="AU990" s="25" t="s">
        <v>89</v>
      </c>
      <c r="AY990" s="25" t="s">
        <v>162</v>
      </c>
      <c r="BE990" s="245">
        <f>IF(N990="základní",J990,0)</f>
        <v>0</v>
      </c>
      <c r="BF990" s="245">
        <f>IF(N990="snížená",J990,0)</f>
        <v>0</v>
      </c>
      <c r="BG990" s="245">
        <f>IF(N990="zákl. přenesená",J990,0)</f>
        <v>0</v>
      </c>
      <c r="BH990" s="245">
        <f>IF(N990="sníž. přenesená",J990,0)</f>
        <v>0</v>
      </c>
      <c r="BI990" s="245">
        <f>IF(N990="nulová",J990,0)</f>
        <v>0</v>
      </c>
      <c r="BJ990" s="25" t="s">
        <v>87</v>
      </c>
      <c r="BK990" s="245">
        <f>ROUND(I990*H990,1)</f>
        <v>0</v>
      </c>
      <c r="BL990" s="25" t="s">
        <v>264</v>
      </c>
      <c r="BM990" s="25" t="s">
        <v>2427</v>
      </c>
    </row>
    <row r="991" s="13" customFormat="1">
      <c r="B991" s="261"/>
      <c r="C991" s="262"/>
      <c r="D991" s="248" t="s">
        <v>171</v>
      </c>
      <c r="E991" s="263" t="s">
        <v>36</v>
      </c>
      <c r="F991" s="264" t="s">
        <v>1620</v>
      </c>
      <c r="G991" s="262"/>
      <c r="H991" s="263" t="s">
        <v>36</v>
      </c>
      <c r="I991" s="265"/>
      <c r="J991" s="262"/>
      <c r="K991" s="262"/>
      <c r="L991" s="266"/>
      <c r="M991" s="267"/>
      <c r="N991" s="268"/>
      <c r="O991" s="268"/>
      <c r="P991" s="268"/>
      <c r="Q991" s="268"/>
      <c r="R991" s="268"/>
      <c r="S991" s="268"/>
      <c r="T991" s="269"/>
      <c r="AT991" s="270" t="s">
        <v>171</v>
      </c>
      <c r="AU991" s="270" t="s">
        <v>89</v>
      </c>
      <c r="AV991" s="13" t="s">
        <v>87</v>
      </c>
      <c r="AW991" s="13" t="s">
        <v>42</v>
      </c>
      <c r="AX991" s="13" t="s">
        <v>79</v>
      </c>
      <c r="AY991" s="270" t="s">
        <v>162</v>
      </c>
    </row>
    <row r="992" s="12" customFormat="1">
      <c r="B992" s="246"/>
      <c r="C992" s="247"/>
      <c r="D992" s="248" t="s">
        <v>171</v>
      </c>
      <c r="E992" s="249" t="s">
        <v>36</v>
      </c>
      <c r="F992" s="250" t="s">
        <v>2423</v>
      </c>
      <c r="G992" s="247"/>
      <c r="H992" s="251">
        <v>0.28999999999999998</v>
      </c>
      <c r="I992" s="252"/>
      <c r="J992" s="247"/>
      <c r="K992" s="247"/>
      <c r="L992" s="253"/>
      <c r="M992" s="254"/>
      <c r="N992" s="255"/>
      <c r="O992" s="255"/>
      <c r="P992" s="255"/>
      <c r="Q992" s="255"/>
      <c r="R992" s="255"/>
      <c r="S992" s="255"/>
      <c r="T992" s="256"/>
      <c r="AT992" s="257" t="s">
        <v>171</v>
      </c>
      <c r="AU992" s="257" t="s">
        <v>89</v>
      </c>
      <c r="AV992" s="12" t="s">
        <v>89</v>
      </c>
      <c r="AW992" s="12" t="s">
        <v>42</v>
      </c>
      <c r="AX992" s="12" t="s">
        <v>87</v>
      </c>
      <c r="AY992" s="257" t="s">
        <v>162</v>
      </c>
    </row>
    <row r="993" s="1" customFormat="1" ht="16.5" customHeight="1">
      <c r="B993" s="48"/>
      <c r="C993" s="271" t="s">
        <v>2428</v>
      </c>
      <c r="D993" s="271" t="s">
        <v>159</v>
      </c>
      <c r="E993" s="272" t="s">
        <v>2414</v>
      </c>
      <c r="F993" s="273" t="s">
        <v>2415</v>
      </c>
      <c r="G993" s="274" t="s">
        <v>648</v>
      </c>
      <c r="H993" s="275">
        <v>2.0899999999999999</v>
      </c>
      <c r="I993" s="276"/>
      <c r="J993" s="275">
        <f>ROUND(I993*H993,1)</f>
        <v>0</v>
      </c>
      <c r="K993" s="273" t="s">
        <v>239</v>
      </c>
      <c r="L993" s="277"/>
      <c r="M993" s="278" t="s">
        <v>36</v>
      </c>
      <c r="N993" s="279" t="s">
        <v>50</v>
      </c>
      <c r="O993" s="49"/>
      <c r="P993" s="243">
        <f>O993*H993</f>
        <v>0</v>
      </c>
      <c r="Q993" s="243">
        <v>0.0118</v>
      </c>
      <c r="R993" s="243">
        <f>Q993*H993</f>
        <v>0.024661999999999996</v>
      </c>
      <c r="S993" s="243">
        <v>0</v>
      </c>
      <c r="T993" s="244">
        <f>S993*H993</f>
        <v>0</v>
      </c>
      <c r="AR993" s="25" t="s">
        <v>273</v>
      </c>
      <c r="AT993" s="25" t="s">
        <v>159</v>
      </c>
      <c r="AU993" s="25" t="s">
        <v>89</v>
      </c>
      <c r="AY993" s="25" t="s">
        <v>162</v>
      </c>
      <c r="BE993" s="245">
        <f>IF(N993="základní",J993,0)</f>
        <v>0</v>
      </c>
      <c r="BF993" s="245">
        <f>IF(N993="snížená",J993,0)</f>
        <v>0</v>
      </c>
      <c r="BG993" s="245">
        <f>IF(N993="zákl. přenesená",J993,0)</f>
        <v>0</v>
      </c>
      <c r="BH993" s="245">
        <f>IF(N993="sníž. přenesená",J993,0)</f>
        <v>0</v>
      </c>
      <c r="BI993" s="245">
        <f>IF(N993="nulová",J993,0)</f>
        <v>0</v>
      </c>
      <c r="BJ993" s="25" t="s">
        <v>87</v>
      </c>
      <c r="BK993" s="245">
        <f>ROUND(I993*H993,1)</f>
        <v>0</v>
      </c>
      <c r="BL993" s="25" t="s">
        <v>264</v>
      </c>
      <c r="BM993" s="25" t="s">
        <v>2429</v>
      </c>
    </row>
    <row r="994" s="13" customFormat="1">
      <c r="B994" s="261"/>
      <c r="C994" s="262"/>
      <c r="D994" s="248" t="s">
        <v>171</v>
      </c>
      <c r="E994" s="263" t="s">
        <v>36</v>
      </c>
      <c r="F994" s="264" t="s">
        <v>2011</v>
      </c>
      <c r="G994" s="262"/>
      <c r="H994" s="263" t="s">
        <v>36</v>
      </c>
      <c r="I994" s="265"/>
      <c r="J994" s="262"/>
      <c r="K994" s="262"/>
      <c r="L994" s="266"/>
      <c r="M994" s="267"/>
      <c r="N994" s="268"/>
      <c r="O994" s="268"/>
      <c r="P994" s="268"/>
      <c r="Q994" s="268"/>
      <c r="R994" s="268"/>
      <c r="S994" s="268"/>
      <c r="T994" s="269"/>
      <c r="AT994" s="270" t="s">
        <v>171</v>
      </c>
      <c r="AU994" s="270" t="s">
        <v>89</v>
      </c>
      <c r="AV994" s="13" t="s">
        <v>87</v>
      </c>
      <c r="AW994" s="13" t="s">
        <v>42</v>
      </c>
      <c r="AX994" s="13" t="s">
        <v>79</v>
      </c>
      <c r="AY994" s="270" t="s">
        <v>162</v>
      </c>
    </row>
    <row r="995" s="12" customFormat="1">
      <c r="B995" s="246"/>
      <c r="C995" s="247"/>
      <c r="D995" s="248" t="s">
        <v>171</v>
      </c>
      <c r="E995" s="249" t="s">
        <v>36</v>
      </c>
      <c r="F995" s="250" t="s">
        <v>1862</v>
      </c>
      <c r="G995" s="247"/>
      <c r="H995" s="251">
        <v>0.70999999999999996</v>
      </c>
      <c r="I995" s="252"/>
      <c r="J995" s="247"/>
      <c r="K995" s="247"/>
      <c r="L995" s="253"/>
      <c r="M995" s="254"/>
      <c r="N995" s="255"/>
      <c r="O995" s="255"/>
      <c r="P995" s="255"/>
      <c r="Q995" s="255"/>
      <c r="R995" s="255"/>
      <c r="S995" s="255"/>
      <c r="T995" s="256"/>
      <c r="AT995" s="257" t="s">
        <v>171</v>
      </c>
      <c r="AU995" s="257" t="s">
        <v>89</v>
      </c>
      <c r="AV995" s="12" t="s">
        <v>89</v>
      </c>
      <c r="AW995" s="12" t="s">
        <v>42</v>
      </c>
      <c r="AX995" s="12" t="s">
        <v>79</v>
      </c>
      <c r="AY995" s="257" t="s">
        <v>162</v>
      </c>
    </row>
    <row r="996" s="12" customFormat="1">
      <c r="B996" s="246"/>
      <c r="C996" s="247"/>
      <c r="D996" s="248" t="s">
        <v>171</v>
      </c>
      <c r="E996" s="249" t="s">
        <v>36</v>
      </c>
      <c r="F996" s="250" t="s">
        <v>1863</v>
      </c>
      <c r="G996" s="247"/>
      <c r="H996" s="251">
        <v>0.60999999999999999</v>
      </c>
      <c r="I996" s="252"/>
      <c r="J996" s="247"/>
      <c r="K996" s="247"/>
      <c r="L996" s="253"/>
      <c r="M996" s="254"/>
      <c r="N996" s="255"/>
      <c r="O996" s="255"/>
      <c r="P996" s="255"/>
      <c r="Q996" s="255"/>
      <c r="R996" s="255"/>
      <c r="S996" s="255"/>
      <c r="T996" s="256"/>
      <c r="AT996" s="257" t="s">
        <v>171</v>
      </c>
      <c r="AU996" s="257" t="s">
        <v>89</v>
      </c>
      <c r="AV996" s="12" t="s">
        <v>89</v>
      </c>
      <c r="AW996" s="12" t="s">
        <v>42</v>
      </c>
      <c r="AX996" s="12" t="s">
        <v>79</v>
      </c>
      <c r="AY996" s="257" t="s">
        <v>162</v>
      </c>
    </row>
    <row r="997" s="12" customFormat="1">
      <c r="B997" s="246"/>
      <c r="C997" s="247"/>
      <c r="D997" s="248" t="s">
        <v>171</v>
      </c>
      <c r="E997" s="249" t="s">
        <v>36</v>
      </c>
      <c r="F997" s="250" t="s">
        <v>1864</v>
      </c>
      <c r="G997" s="247"/>
      <c r="H997" s="251">
        <v>0.57999999999999996</v>
      </c>
      <c r="I997" s="252"/>
      <c r="J997" s="247"/>
      <c r="K997" s="247"/>
      <c r="L997" s="253"/>
      <c r="M997" s="254"/>
      <c r="N997" s="255"/>
      <c r="O997" s="255"/>
      <c r="P997" s="255"/>
      <c r="Q997" s="255"/>
      <c r="R997" s="255"/>
      <c r="S997" s="255"/>
      <c r="T997" s="256"/>
      <c r="AT997" s="257" t="s">
        <v>171</v>
      </c>
      <c r="AU997" s="257" t="s">
        <v>89</v>
      </c>
      <c r="AV997" s="12" t="s">
        <v>89</v>
      </c>
      <c r="AW997" s="12" t="s">
        <v>42</v>
      </c>
      <c r="AX997" s="12" t="s">
        <v>79</v>
      </c>
      <c r="AY997" s="257" t="s">
        <v>162</v>
      </c>
    </row>
    <row r="998" s="14" customFormat="1">
      <c r="B998" s="283"/>
      <c r="C998" s="284"/>
      <c r="D998" s="248" t="s">
        <v>171</v>
      </c>
      <c r="E998" s="285" t="s">
        <v>36</v>
      </c>
      <c r="F998" s="286" t="s">
        <v>679</v>
      </c>
      <c r="G998" s="284"/>
      <c r="H998" s="287">
        <v>1.8999999999999999</v>
      </c>
      <c r="I998" s="288"/>
      <c r="J998" s="284"/>
      <c r="K998" s="284"/>
      <c r="L998" s="289"/>
      <c r="M998" s="290"/>
      <c r="N998" s="291"/>
      <c r="O998" s="291"/>
      <c r="P998" s="291"/>
      <c r="Q998" s="291"/>
      <c r="R998" s="291"/>
      <c r="S998" s="291"/>
      <c r="T998" s="292"/>
      <c r="AT998" s="293" t="s">
        <v>171</v>
      </c>
      <c r="AU998" s="293" t="s">
        <v>89</v>
      </c>
      <c r="AV998" s="14" t="s">
        <v>179</v>
      </c>
      <c r="AW998" s="14" t="s">
        <v>42</v>
      </c>
      <c r="AX998" s="14" t="s">
        <v>87</v>
      </c>
      <c r="AY998" s="293" t="s">
        <v>162</v>
      </c>
    </row>
    <row r="999" s="12" customFormat="1">
      <c r="B999" s="246"/>
      <c r="C999" s="247"/>
      <c r="D999" s="248" t="s">
        <v>171</v>
      </c>
      <c r="E999" s="247"/>
      <c r="F999" s="250" t="s">
        <v>2430</v>
      </c>
      <c r="G999" s="247"/>
      <c r="H999" s="251">
        <v>2.0899999999999999</v>
      </c>
      <c r="I999" s="252"/>
      <c r="J999" s="247"/>
      <c r="K999" s="247"/>
      <c r="L999" s="253"/>
      <c r="M999" s="254"/>
      <c r="N999" s="255"/>
      <c r="O999" s="255"/>
      <c r="P999" s="255"/>
      <c r="Q999" s="255"/>
      <c r="R999" s="255"/>
      <c r="S999" s="255"/>
      <c r="T999" s="256"/>
      <c r="AT999" s="257" t="s">
        <v>171</v>
      </c>
      <c r="AU999" s="257" t="s">
        <v>89</v>
      </c>
      <c r="AV999" s="12" t="s">
        <v>89</v>
      </c>
      <c r="AW999" s="12" t="s">
        <v>6</v>
      </c>
      <c r="AX999" s="12" t="s">
        <v>87</v>
      </c>
      <c r="AY999" s="257" t="s">
        <v>162</v>
      </c>
    </row>
    <row r="1000" s="1" customFormat="1" ht="25.5" customHeight="1">
      <c r="B1000" s="48"/>
      <c r="C1000" s="235" t="s">
        <v>2431</v>
      </c>
      <c r="D1000" s="235" t="s">
        <v>165</v>
      </c>
      <c r="E1000" s="236" t="s">
        <v>2432</v>
      </c>
      <c r="F1000" s="237" t="s">
        <v>2433</v>
      </c>
      <c r="G1000" s="238" t="s">
        <v>558</v>
      </c>
      <c r="H1000" s="240"/>
      <c r="I1000" s="240"/>
      <c r="J1000" s="239">
        <f>ROUND(I1000*H1000,1)</f>
        <v>0</v>
      </c>
      <c r="K1000" s="237" t="s">
        <v>239</v>
      </c>
      <c r="L1000" s="74"/>
      <c r="M1000" s="241" t="s">
        <v>36</v>
      </c>
      <c r="N1000" s="242" t="s">
        <v>50</v>
      </c>
      <c r="O1000" s="49"/>
      <c r="P1000" s="243">
        <f>O1000*H1000</f>
        <v>0</v>
      </c>
      <c r="Q1000" s="243">
        <v>0</v>
      </c>
      <c r="R1000" s="243">
        <f>Q1000*H1000</f>
        <v>0</v>
      </c>
      <c r="S1000" s="243">
        <v>0</v>
      </c>
      <c r="T1000" s="244">
        <f>S1000*H1000</f>
        <v>0</v>
      </c>
      <c r="AR1000" s="25" t="s">
        <v>264</v>
      </c>
      <c r="AT1000" s="25" t="s">
        <v>165</v>
      </c>
      <c r="AU1000" s="25" t="s">
        <v>89</v>
      </c>
      <c r="AY1000" s="25" t="s">
        <v>162</v>
      </c>
      <c r="BE1000" s="245">
        <f>IF(N1000="základní",J1000,0)</f>
        <v>0</v>
      </c>
      <c r="BF1000" s="245">
        <f>IF(N1000="snížená",J1000,0)</f>
        <v>0</v>
      </c>
      <c r="BG1000" s="245">
        <f>IF(N1000="zákl. přenesená",J1000,0)</f>
        <v>0</v>
      </c>
      <c r="BH1000" s="245">
        <f>IF(N1000="sníž. přenesená",J1000,0)</f>
        <v>0</v>
      </c>
      <c r="BI1000" s="245">
        <f>IF(N1000="nulová",J1000,0)</f>
        <v>0</v>
      </c>
      <c r="BJ1000" s="25" t="s">
        <v>87</v>
      </c>
      <c r="BK1000" s="245">
        <f>ROUND(I1000*H1000,1)</f>
        <v>0</v>
      </c>
      <c r="BL1000" s="25" t="s">
        <v>264</v>
      </c>
      <c r="BM1000" s="25" t="s">
        <v>2434</v>
      </c>
    </row>
    <row r="1001" s="11" customFormat="1" ht="29.88" customHeight="1">
      <c r="B1001" s="219"/>
      <c r="C1001" s="220"/>
      <c r="D1001" s="221" t="s">
        <v>78</v>
      </c>
      <c r="E1001" s="233" t="s">
        <v>2435</v>
      </c>
      <c r="F1001" s="233" t="s">
        <v>2436</v>
      </c>
      <c r="G1001" s="220"/>
      <c r="H1001" s="220"/>
      <c r="I1001" s="223"/>
      <c r="J1001" s="234">
        <f>BK1001</f>
        <v>0</v>
      </c>
      <c r="K1001" s="220"/>
      <c r="L1001" s="225"/>
      <c r="M1001" s="226"/>
      <c r="N1001" s="227"/>
      <c r="O1001" s="227"/>
      <c r="P1001" s="228">
        <f>SUM(P1002:P1059)</f>
        <v>0</v>
      </c>
      <c r="Q1001" s="227"/>
      <c r="R1001" s="228">
        <f>SUM(R1002:R1059)</f>
        <v>0.0137888</v>
      </c>
      <c r="S1001" s="227"/>
      <c r="T1001" s="229">
        <f>SUM(T1002:T1059)</f>
        <v>0</v>
      </c>
      <c r="AR1001" s="230" t="s">
        <v>89</v>
      </c>
      <c r="AT1001" s="231" t="s">
        <v>78</v>
      </c>
      <c r="AU1001" s="231" t="s">
        <v>87</v>
      </c>
      <c r="AY1001" s="230" t="s">
        <v>162</v>
      </c>
      <c r="BK1001" s="232">
        <f>SUM(BK1002:BK1059)</f>
        <v>0</v>
      </c>
    </row>
    <row r="1002" s="1" customFormat="1" ht="16.5" customHeight="1">
      <c r="B1002" s="48"/>
      <c r="C1002" s="235" t="s">
        <v>2437</v>
      </c>
      <c r="D1002" s="235" t="s">
        <v>165</v>
      </c>
      <c r="E1002" s="236" t="s">
        <v>2438</v>
      </c>
      <c r="F1002" s="237" t="s">
        <v>2439</v>
      </c>
      <c r="G1002" s="238" t="s">
        <v>648</v>
      </c>
      <c r="H1002" s="239">
        <v>13.720000000000001</v>
      </c>
      <c r="I1002" s="240"/>
      <c r="J1002" s="239">
        <f>ROUND(I1002*H1002,1)</f>
        <v>0</v>
      </c>
      <c r="K1002" s="237" t="s">
        <v>239</v>
      </c>
      <c r="L1002" s="74"/>
      <c r="M1002" s="241" t="s">
        <v>36</v>
      </c>
      <c r="N1002" s="242" t="s">
        <v>50</v>
      </c>
      <c r="O1002" s="49"/>
      <c r="P1002" s="243">
        <f>O1002*H1002</f>
        <v>0</v>
      </c>
      <c r="Q1002" s="243">
        <v>2.0000000000000002E-05</v>
      </c>
      <c r="R1002" s="243">
        <f>Q1002*H1002</f>
        <v>0.00027440000000000006</v>
      </c>
      <c r="S1002" s="243">
        <v>0</v>
      </c>
      <c r="T1002" s="244">
        <f>S1002*H1002</f>
        <v>0</v>
      </c>
      <c r="AR1002" s="25" t="s">
        <v>264</v>
      </c>
      <c r="AT1002" s="25" t="s">
        <v>165</v>
      </c>
      <c r="AU1002" s="25" t="s">
        <v>89</v>
      </c>
      <c r="AY1002" s="25" t="s">
        <v>162</v>
      </c>
      <c r="BE1002" s="245">
        <f>IF(N1002="základní",J1002,0)</f>
        <v>0</v>
      </c>
      <c r="BF1002" s="245">
        <f>IF(N1002="snížená",J1002,0)</f>
        <v>0</v>
      </c>
      <c r="BG1002" s="245">
        <f>IF(N1002="zákl. přenesená",J1002,0)</f>
        <v>0</v>
      </c>
      <c r="BH1002" s="245">
        <f>IF(N1002="sníž. přenesená",J1002,0)</f>
        <v>0</v>
      </c>
      <c r="BI1002" s="245">
        <f>IF(N1002="nulová",J1002,0)</f>
        <v>0</v>
      </c>
      <c r="BJ1002" s="25" t="s">
        <v>87</v>
      </c>
      <c r="BK1002" s="245">
        <f>ROUND(I1002*H1002,1)</f>
        <v>0</v>
      </c>
      <c r="BL1002" s="25" t="s">
        <v>264</v>
      </c>
      <c r="BM1002" s="25" t="s">
        <v>2440</v>
      </c>
    </row>
    <row r="1003" s="13" customFormat="1">
      <c r="B1003" s="261"/>
      <c r="C1003" s="262"/>
      <c r="D1003" s="248" t="s">
        <v>171</v>
      </c>
      <c r="E1003" s="263" t="s">
        <v>36</v>
      </c>
      <c r="F1003" s="264" t="s">
        <v>1620</v>
      </c>
      <c r="G1003" s="262"/>
      <c r="H1003" s="263" t="s">
        <v>36</v>
      </c>
      <c r="I1003" s="265"/>
      <c r="J1003" s="262"/>
      <c r="K1003" s="262"/>
      <c r="L1003" s="266"/>
      <c r="M1003" s="267"/>
      <c r="N1003" s="268"/>
      <c r="O1003" s="268"/>
      <c r="P1003" s="268"/>
      <c r="Q1003" s="268"/>
      <c r="R1003" s="268"/>
      <c r="S1003" s="268"/>
      <c r="T1003" s="269"/>
      <c r="AT1003" s="270" t="s">
        <v>171</v>
      </c>
      <c r="AU1003" s="270" t="s">
        <v>89</v>
      </c>
      <c r="AV1003" s="13" t="s">
        <v>87</v>
      </c>
      <c r="AW1003" s="13" t="s">
        <v>42</v>
      </c>
      <c r="AX1003" s="13" t="s">
        <v>79</v>
      </c>
      <c r="AY1003" s="270" t="s">
        <v>162</v>
      </c>
    </row>
    <row r="1004" s="13" customFormat="1">
      <c r="B1004" s="261"/>
      <c r="C1004" s="262"/>
      <c r="D1004" s="248" t="s">
        <v>171</v>
      </c>
      <c r="E1004" s="263" t="s">
        <v>36</v>
      </c>
      <c r="F1004" s="264" t="s">
        <v>2259</v>
      </c>
      <c r="G1004" s="262"/>
      <c r="H1004" s="263" t="s">
        <v>36</v>
      </c>
      <c r="I1004" s="265"/>
      <c r="J1004" s="262"/>
      <c r="K1004" s="262"/>
      <c r="L1004" s="266"/>
      <c r="M1004" s="267"/>
      <c r="N1004" s="268"/>
      <c r="O1004" s="268"/>
      <c r="P1004" s="268"/>
      <c r="Q1004" s="268"/>
      <c r="R1004" s="268"/>
      <c r="S1004" s="268"/>
      <c r="T1004" s="269"/>
      <c r="AT1004" s="270" t="s">
        <v>171</v>
      </c>
      <c r="AU1004" s="270" t="s">
        <v>89</v>
      </c>
      <c r="AV1004" s="13" t="s">
        <v>87</v>
      </c>
      <c r="AW1004" s="13" t="s">
        <v>42</v>
      </c>
      <c r="AX1004" s="13" t="s">
        <v>79</v>
      </c>
      <c r="AY1004" s="270" t="s">
        <v>162</v>
      </c>
    </row>
    <row r="1005" s="12" customFormat="1">
      <c r="B1005" s="246"/>
      <c r="C1005" s="247"/>
      <c r="D1005" s="248" t="s">
        <v>171</v>
      </c>
      <c r="E1005" s="249" t="s">
        <v>36</v>
      </c>
      <c r="F1005" s="250" t="s">
        <v>2260</v>
      </c>
      <c r="G1005" s="247"/>
      <c r="H1005" s="251">
        <v>13.720000000000001</v>
      </c>
      <c r="I1005" s="252"/>
      <c r="J1005" s="247"/>
      <c r="K1005" s="247"/>
      <c r="L1005" s="253"/>
      <c r="M1005" s="254"/>
      <c r="N1005" s="255"/>
      <c r="O1005" s="255"/>
      <c r="P1005" s="255"/>
      <c r="Q1005" s="255"/>
      <c r="R1005" s="255"/>
      <c r="S1005" s="255"/>
      <c r="T1005" s="256"/>
      <c r="AT1005" s="257" t="s">
        <v>171</v>
      </c>
      <c r="AU1005" s="257" t="s">
        <v>89</v>
      </c>
      <c r="AV1005" s="12" t="s">
        <v>89</v>
      </c>
      <c r="AW1005" s="12" t="s">
        <v>42</v>
      </c>
      <c r="AX1005" s="12" t="s">
        <v>87</v>
      </c>
      <c r="AY1005" s="257" t="s">
        <v>162</v>
      </c>
    </row>
    <row r="1006" s="1" customFormat="1" ht="16.5" customHeight="1">
      <c r="B1006" s="48"/>
      <c r="C1006" s="235" t="s">
        <v>2441</v>
      </c>
      <c r="D1006" s="235" t="s">
        <v>165</v>
      </c>
      <c r="E1006" s="236" t="s">
        <v>2442</v>
      </c>
      <c r="F1006" s="237" t="s">
        <v>2443</v>
      </c>
      <c r="G1006" s="238" t="s">
        <v>648</v>
      </c>
      <c r="H1006" s="239">
        <v>13.720000000000001</v>
      </c>
      <c r="I1006" s="240"/>
      <c r="J1006" s="239">
        <f>ROUND(I1006*H1006,1)</f>
        <v>0</v>
      </c>
      <c r="K1006" s="237" t="s">
        <v>239</v>
      </c>
      <c r="L1006" s="74"/>
      <c r="M1006" s="241" t="s">
        <v>36</v>
      </c>
      <c r="N1006" s="242" t="s">
        <v>50</v>
      </c>
      <c r="O1006" s="49"/>
      <c r="P1006" s="243">
        <f>O1006*H1006</f>
        <v>0</v>
      </c>
      <c r="Q1006" s="243">
        <v>0</v>
      </c>
      <c r="R1006" s="243">
        <f>Q1006*H1006</f>
        <v>0</v>
      </c>
      <c r="S1006" s="243">
        <v>0</v>
      </c>
      <c r="T1006" s="244">
        <f>S1006*H1006</f>
        <v>0</v>
      </c>
      <c r="AR1006" s="25" t="s">
        <v>264</v>
      </c>
      <c r="AT1006" s="25" t="s">
        <v>165</v>
      </c>
      <c r="AU1006" s="25" t="s">
        <v>89</v>
      </c>
      <c r="AY1006" s="25" t="s">
        <v>162</v>
      </c>
      <c r="BE1006" s="245">
        <f>IF(N1006="základní",J1006,0)</f>
        <v>0</v>
      </c>
      <c r="BF1006" s="245">
        <f>IF(N1006="snížená",J1006,0)</f>
        <v>0</v>
      </c>
      <c r="BG1006" s="245">
        <f>IF(N1006="zákl. přenesená",J1006,0)</f>
        <v>0</v>
      </c>
      <c r="BH1006" s="245">
        <f>IF(N1006="sníž. přenesená",J1006,0)</f>
        <v>0</v>
      </c>
      <c r="BI1006" s="245">
        <f>IF(N1006="nulová",J1006,0)</f>
        <v>0</v>
      </c>
      <c r="BJ1006" s="25" t="s">
        <v>87</v>
      </c>
      <c r="BK1006" s="245">
        <f>ROUND(I1006*H1006,1)</f>
        <v>0</v>
      </c>
      <c r="BL1006" s="25" t="s">
        <v>264</v>
      </c>
      <c r="BM1006" s="25" t="s">
        <v>2444</v>
      </c>
    </row>
    <row r="1007" s="13" customFormat="1">
      <c r="B1007" s="261"/>
      <c r="C1007" s="262"/>
      <c r="D1007" s="248" t="s">
        <v>171</v>
      </c>
      <c r="E1007" s="263" t="s">
        <v>36</v>
      </c>
      <c r="F1007" s="264" t="s">
        <v>1620</v>
      </c>
      <c r="G1007" s="262"/>
      <c r="H1007" s="263" t="s">
        <v>36</v>
      </c>
      <c r="I1007" s="265"/>
      <c r="J1007" s="262"/>
      <c r="K1007" s="262"/>
      <c r="L1007" s="266"/>
      <c r="M1007" s="267"/>
      <c r="N1007" s="268"/>
      <c r="O1007" s="268"/>
      <c r="P1007" s="268"/>
      <c r="Q1007" s="268"/>
      <c r="R1007" s="268"/>
      <c r="S1007" s="268"/>
      <c r="T1007" s="269"/>
      <c r="AT1007" s="270" t="s">
        <v>171</v>
      </c>
      <c r="AU1007" s="270" t="s">
        <v>89</v>
      </c>
      <c r="AV1007" s="13" t="s">
        <v>87</v>
      </c>
      <c r="AW1007" s="13" t="s">
        <v>42</v>
      </c>
      <c r="AX1007" s="13" t="s">
        <v>79</v>
      </c>
      <c r="AY1007" s="270" t="s">
        <v>162</v>
      </c>
    </row>
    <row r="1008" s="13" customFormat="1">
      <c r="B1008" s="261"/>
      <c r="C1008" s="262"/>
      <c r="D1008" s="248" t="s">
        <v>171</v>
      </c>
      <c r="E1008" s="263" t="s">
        <v>36</v>
      </c>
      <c r="F1008" s="264" t="s">
        <v>2259</v>
      </c>
      <c r="G1008" s="262"/>
      <c r="H1008" s="263" t="s">
        <v>36</v>
      </c>
      <c r="I1008" s="265"/>
      <c r="J1008" s="262"/>
      <c r="K1008" s="262"/>
      <c r="L1008" s="266"/>
      <c r="M1008" s="267"/>
      <c r="N1008" s="268"/>
      <c r="O1008" s="268"/>
      <c r="P1008" s="268"/>
      <c r="Q1008" s="268"/>
      <c r="R1008" s="268"/>
      <c r="S1008" s="268"/>
      <c r="T1008" s="269"/>
      <c r="AT1008" s="270" t="s">
        <v>171</v>
      </c>
      <c r="AU1008" s="270" t="s">
        <v>89</v>
      </c>
      <c r="AV1008" s="13" t="s">
        <v>87</v>
      </c>
      <c r="AW1008" s="13" t="s">
        <v>42</v>
      </c>
      <c r="AX1008" s="13" t="s">
        <v>79</v>
      </c>
      <c r="AY1008" s="270" t="s">
        <v>162</v>
      </c>
    </row>
    <row r="1009" s="12" customFormat="1">
      <c r="B1009" s="246"/>
      <c r="C1009" s="247"/>
      <c r="D1009" s="248" t="s">
        <v>171</v>
      </c>
      <c r="E1009" s="249" t="s">
        <v>36</v>
      </c>
      <c r="F1009" s="250" t="s">
        <v>2260</v>
      </c>
      <c r="G1009" s="247"/>
      <c r="H1009" s="251">
        <v>13.720000000000001</v>
      </c>
      <c r="I1009" s="252"/>
      <c r="J1009" s="247"/>
      <c r="K1009" s="247"/>
      <c r="L1009" s="253"/>
      <c r="M1009" s="254"/>
      <c r="N1009" s="255"/>
      <c r="O1009" s="255"/>
      <c r="P1009" s="255"/>
      <c r="Q1009" s="255"/>
      <c r="R1009" s="255"/>
      <c r="S1009" s="255"/>
      <c r="T1009" s="256"/>
      <c r="AT1009" s="257" t="s">
        <v>171</v>
      </c>
      <c r="AU1009" s="257" t="s">
        <v>89</v>
      </c>
      <c r="AV1009" s="12" t="s">
        <v>89</v>
      </c>
      <c r="AW1009" s="12" t="s">
        <v>42</v>
      </c>
      <c r="AX1009" s="12" t="s">
        <v>87</v>
      </c>
      <c r="AY1009" s="257" t="s">
        <v>162</v>
      </c>
    </row>
    <row r="1010" s="1" customFormat="1" ht="16.5" customHeight="1">
      <c r="B1010" s="48"/>
      <c r="C1010" s="235" t="s">
        <v>2445</v>
      </c>
      <c r="D1010" s="235" t="s">
        <v>165</v>
      </c>
      <c r="E1010" s="236" t="s">
        <v>2446</v>
      </c>
      <c r="F1010" s="237" t="s">
        <v>2447</v>
      </c>
      <c r="G1010" s="238" t="s">
        <v>648</v>
      </c>
      <c r="H1010" s="239">
        <v>13.720000000000001</v>
      </c>
      <c r="I1010" s="240"/>
      <c r="J1010" s="239">
        <f>ROUND(I1010*H1010,1)</f>
        <v>0</v>
      </c>
      <c r="K1010" s="237" t="s">
        <v>239</v>
      </c>
      <c r="L1010" s="74"/>
      <c r="M1010" s="241" t="s">
        <v>36</v>
      </c>
      <c r="N1010" s="242" t="s">
        <v>50</v>
      </c>
      <c r="O1010" s="49"/>
      <c r="P1010" s="243">
        <f>O1010*H1010</f>
        <v>0</v>
      </c>
      <c r="Q1010" s="243">
        <v>0.00013999999999999999</v>
      </c>
      <c r="R1010" s="243">
        <f>Q1010*H1010</f>
        <v>0.0019207999999999999</v>
      </c>
      <c r="S1010" s="243">
        <v>0</v>
      </c>
      <c r="T1010" s="244">
        <f>S1010*H1010</f>
        <v>0</v>
      </c>
      <c r="AR1010" s="25" t="s">
        <v>264</v>
      </c>
      <c r="AT1010" s="25" t="s">
        <v>165</v>
      </c>
      <c r="AU1010" s="25" t="s">
        <v>89</v>
      </c>
      <c r="AY1010" s="25" t="s">
        <v>162</v>
      </c>
      <c r="BE1010" s="245">
        <f>IF(N1010="základní",J1010,0)</f>
        <v>0</v>
      </c>
      <c r="BF1010" s="245">
        <f>IF(N1010="snížená",J1010,0)</f>
        <v>0</v>
      </c>
      <c r="BG1010" s="245">
        <f>IF(N1010="zákl. přenesená",J1010,0)</f>
        <v>0</v>
      </c>
      <c r="BH1010" s="245">
        <f>IF(N1010="sníž. přenesená",J1010,0)</f>
        <v>0</v>
      </c>
      <c r="BI1010" s="245">
        <f>IF(N1010="nulová",J1010,0)</f>
        <v>0</v>
      </c>
      <c r="BJ1010" s="25" t="s">
        <v>87</v>
      </c>
      <c r="BK1010" s="245">
        <f>ROUND(I1010*H1010,1)</f>
        <v>0</v>
      </c>
      <c r="BL1010" s="25" t="s">
        <v>264</v>
      </c>
      <c r="BM1010" s="25" t="s">
        <v>2448</v>
      </c>
    </row>
    <row r="1011" s="13" customFormat="1">
      <c r="B1011" s="261"/>
      <c r="C1011" s="262"/>
      <c r="D1011" s="248" t="s">
        <v>171</v>
      </c>
      <c r="E1011" s="263" t="s">
        <v>36</v>
      </c>
      <c r="F1011" s="264" t="s">
        <v>1620</v>
      </c>
      <c r="G1011" s="262"/>
      <c r="H1011" s="263" t="s">
        <v>36</v>
      </c>
      <c r="I1011" s="265"/>
      <c r="J1011" s="262"/>
      <c r="K1011" s="262"/>
      <c r="L1011" s="266"/>
      <c r="M1011" s="267"/>
      <c r="N1011" s="268"/>
      <c r="O1011" s="268"/>
      <c r="P1011" s="268"/>
      <c r="Q1011" s="268"/>
      <c r="R1011" s="268"/>
      <c r="S1011" s="268"/>
      <c r="T1011" s="269"/>
      <c r="AT1011" s="270" t="s">
        <v>171</v>
      </c>
      <c r="AU1011" s="270" t="s">
        <v>89</v>
      </c>
      <c r="AV1011" s="13" t="s">
        <v>87</v>
      </c>
      <c r="AW1011" s="13" t="s">
        <v>42</v>
      </c>
      <c r="AX1011" s="13" t="s">
        <v>79</v>
      </c>
      <c r="AY1011" s="270" t="s">
        <v>162</v>
      </c>
    </row>
    <row r="1012" s="13" customFormat="1">
      <c r="B1012" s="261"/>
      <c r="C1012" s="262"/>
      <c r="D1012" s="248" t="s">
        <v>171</v>
      </c>
      <c r="E1012" s="263" t="s">
        <v>36</v>
      </c>
      <c r="F1012" s="264" t="s">
        <v>2259</v>
      </c>
      <c r="G1012" s="262"/>
      <c r="H1012" s="263" t="s">
        <v>36</v>
      </c>
      <c r="I1012" s="265"/>
      <c r="J1012" s="262"/>
      <c r="K1012" s="262"/>
      <c r="L1012" s="266"/>
      <c r="M1012" s="267"/>
      <c r="N1012" s="268"/>
      <c r="O1012" s="268"/>
      <c r="P1012" s="268"/>
      <c r="Q1012" s="268"/>
      <c r="R1012" s="268"/>
      <c r="S1012" s="268"/>
      <c r="T1012" s="269"/>
      <c r="AT1012" s="270" t="s">
        <v>171</v>
      </c>
      <c r="AU1012" s="270" t="s">
        <v>89</v>
      </c>
      <c r="AV1012" s="13" t="s">
        <v>87</v>
      </c>
      <c r="AW1012" s="13" t="s">
        <v>42</v>
      </c>
      <c r="AX1012" s="13" t="s">
        <v>79</v>
      </c>
      <c r="AY1012" s="270" t="s">
        <v>162</v>
      </c>
    </row>
    <row r="1013" s="12" customFormat="1">
      <c r="B1013" s="246"/>
      <c r="C1013" s="247"/>
      <c r="D1013" s="248" t="s">
        <v>171</v>
      </c>
      <c r="E1013" s="249" t="s">
        <v>36</v>
      </c>
      <c r="F1013" s="250" t="s">
        <v>2260</v>
      </c>
      <c r="G1013" s="247"/>
      <c r="H1013" s="251">
        <v>13.720000000000001</v>
      </c>
      <c r="I1013" s="252"/>
      <c r="J1013" s="247"/>
      <c r="K1013" s="247"/>
      <c r="L1013" s="253"/>
      <c r="M1013" s="254"/>
      <c r="N1013" s="255"/>
      <c r="O1013" s="255"/>
      <c r="P1013" s="255"/>
      <c r="Q1013" s="255"/>
      <c r="R1013" s="255"/>
      <c r="S1013" s="255"/>
      <c r="T1013" s="256"/>
      <c r="AT1013" s="257" t="s">
        <v>171</v>
      </c>
      <c r="AU1013" s="257" t="s">
        <v>89</v>
      </c>
      <c r="AV1013" s="12" t="s">
        <v>89</v>
      </c>
      <c r="AW1013" s="12" t="s">
        <v>42</v>
      </c>
      <c r="AX1013" s="12" t="s">
        <v>87</v>
      </c>
      <c r="AY1013" s="257" t="s">
        <v>162</v>
      </c>
    </row>
    <row r="1014" s="1" customFormat="1" ht="16.5" customHeight="1">
      <c r="B1014" s="48"/>
      <c r="C1014" s="235" t="s">
        <v>2449</v>
      </c>
      <c r="D1014" s="235" t="s">
        <v>165</v>
      </c>
      <c r="E1014" s="236" t="s">
        <v>2450</v>
      </c>
      <c r="F1014" s="237" t="s">
        <v>2451</v>
      </c>
      <c r="G1014" s="238" t="s">
        <v>648</v>
      </c>
      <c r="H1014" s="239">
        <v>13.720000000000001</v>
      </c>
      <c r="I1014" s="240"/>
      <c r="J1014" s="239">
        <f>ROUND(I1014*H1014,1)</f>
        <v>0</v>
      </c>
      <c r="K1014" s="237" t="s">
        <v>239</v>
      </c>
      <c r="L1014" s="74"/>
      <c r="M1014" s="241" t="s">
        <v>36</v>
      </c>
      <c r="N1014" s="242" t="s">
        <v>50</v>
      </c>
      <c r="O1014" s="49"/>
      <c r="P1014" s="243">
        <f>O1014*H1014</f>
        <v>0</v>
      </c>
      <c r="Q1014" s="243">
        <v>0.00014999999999999999</v>
      </c>
      <c r="R1014" s="243">
        <f>Q1014*H1014</f>
        <v>0.0020579999999999999</v>
      </c>
      <c r="S1014" s="243">
        <v>0</v>
      </c>
      <c r="T1014" s="244">
        <f>S1014*H1014</f>
        <v>0</v>
      </c>
      <c r="AR1014" s="25" t="s">
        <v>264</v>
      </c>
      <c r="AT1014" s="25" t="s">
        <v>165</v>
      </c>
      <c r="AU1014" s="25" t="s">
        <v>89</v>
      </c>
      <c r="AY1014" s="25" t="s">
        <v>162</v>
      </c>
      <c r="BE1014" s="245">
        <f>IF(N1014="základní",J1014,0)</f>
        <v>0</v>
      </c>
      <c r="BF1014" s="245">
        <f>IF(N1014="snížená",J1014,0)</f>
        <v>0</v>
      </c>
      <c r="BG1014" s="245">
        <f>IF(N1014="zákl. přenesená",J1014,0)</f>
        <v>0</v>
      </c>
      <c r="BH1014" s="245">
        <f>IF(N1014="sníž. přenesená",J1014,0)</f>
        <v>0</v>
      </c>
      <c r="BI1014" s="245">
        <f>IF(N1014="nulová",J1014,0)</f>
        <v>0</v>
      </c>
      <c r="BJ1014" s="25" t="s">
        <v>87</v>
      </c>
      <c r="BK1014" s="245">
        <f>ROUND(I1014*H1014,1)</f>
        <v>0</v>
      </c>
      <c r="BL1014" s="25" t="s">
        <v>264</v>
      </c>
      <c r="BM1014" s="25" t="s">
        <v>2452</v>
      </c>
    </row>
    <row r="1015" s="13" customFormat="1">
      <c r="B1015" s="261"/>
      <c r="C1015" s="262"/>
      <c r="D1015" s="248" t="s">
        <v>171</v>
      </c>
      <c r="E1015" s="263" t="s">
        <v>36</v>
      </c>
      <c r="F1015" s="264" t="s">
        <v>1620</v>
      </c>
      <c r="G1015" s="262"/>
      <c r="H1015" s="263" t="s">
        <v>36</v>
      </c>
      <c r="I1015" s="265"/>
      <c r="J1015" s="262"/>
      <c r="K1015" s="262"/>
      <c r="L1015" s="266"/>
      <c r="M1015" s="267"/>
      <c r="N1015" s="268"/>
      <c r="O1015" s="268"/>
      <c r="P1015" s="268"/>
      <c r="Q1015" s="268"/>
      <c r="R1015" s="268"/>
      <c r="S1015" s="268"/>
      <c r="T1015" s="269"/>
      <c r="AT1015" s="270" t="s">
        <v>171</v>
      </c>
      <c r="AU1015" s="270" t="s">
        <v>89</v>
      </c>
      <c r="AV1015" s="13" t="s">
        <v>87</v>
      </c>
      <c r="AW1015" s="13" t="s">
        <v>42</v>
      </c>
      <c r="AX1015" s="13" t="s">
        <v>79</v>
      </c>
      <c r="AY1015" s="270" t="s">
        <v>162</v>
      </c>
    </row>
    <row r="1016" s="13" customFormat="1">
      <c r="B1016" s="261"/>
      <c r="C1016" s="262"/>
      <c r="D1016" s="248" t="s">
        <v>171</v>
      </c>
      <c r="E1016" s="263" t="s">
        <v>36</v>
      </c>
      <c r="F1016" s="264" t="s">
        <v>2259</v>
      </c>
      <c r="G1016" s="262"/>
      <c r="H1016" s="263" t="s">
        <v>36</v>
      </c>
      <c r="I1016" s="265"/>
      <c r="J1016" s="262"/>
      <c r="K1016" s="262"/>
      <c r="L1016" s="266"/>
      <c r="M1016" s="267"/>
      <c r="N1016" s="268"/>
      <c r="O1016" s="268"/>
      <c r="P1016" s="268"/>
      <c r="Q1016" s="268"/>
      <c r="R1016" s="268"/>
      <c r="S1016" s="268"/>
      <c r="T1016" s="269"/>
      <c r="AT1016" s="270" t="s">
        <v>171</v>
      </c>
      <c r="AU1016" s="270" t="s">
        <v>89</v>
      </c>
      <c r="AV1016" s="13" t="s">
        <v>87</v>
      </c>
      <c r="AW1016" s="13" t="s">
        <v>42</v>
      </c>
      <c r="AX1016" s="13" t="s">
        <v>79</v>
      </c>
      <c r="AY1016" s="270" t="s">
        <v>162</v>
      </c>
    </row>
    <row r="1017" s="12" customFormat="1">
      <c r="B1017" s="246"/>
      <c r="C1017" s="247"/>
      <c r="D1017" s="248" t="s">
        <v>171</v>
      </c>
      <c r="E1017" s="249" t="s">
        <v>36</v>
      </c>
      <c r="F1017" s="250" t="s">
        <v>2260</v>
      </c>
      <c r="G1017" s="247"/>
      <c r="H1017" s="251">
        <v>13.720000000000001</v>
      </c>
      <c r="I1017" s="252"/>
      <c r="J1017" s="247"/>
      <c r="K1017" s="247"/>
      <c r="L1017" s="253"/>
      <c r="M1017" s="254"/>
      <c r="N1017" s="255"/>
      <c r="O1017" s="255"/>
      <c r="P1017" s="255"/>
      <c r="Q1017" s="255"/>
      <c r="R1017" s="255"/>
      <c r="S1017" s="255"/>
      <c r="T1017" s="256"/>
      <c r="AT1017" s="257" t="s">
        <v>171</v>
      </c>
      <c r="AU1017" s="257" t="s">
        <v>89</v>
      </c>
      <c r="AV1017" s="12" t="s">
        <v>89</v>
      </c>
      <c r="AW1017" s="12" t="s">
        <v>42</v>
      </c>
      <c r="AX1017" s="12" t="s">
        <v>87</v>
      </c>
      <c r="AY1017" s="257" t="s">
        <v>162</v>
      </c>
    </row>
    <row r="1018" s="1" customFormat="1" ht="25.5" customHeight="1">
      <c r="B1018" s="48"/>
      <c r="C1018" s="235" t="s">
        <v>2453</v>
      </c>
      <c r="D1018" s="235" t="s">
        <v>165</v>
      </c>
      <c r="E1018" s="236" t="s">
        <v>2454</v>
      </c>
      <c r="F1018" s="237" t="s">
        <v>2455</v>
      </c>
      <c r="G1018" s="238" t="s">
        <v>648</v>
      </c>
      <c r="H1018" s="239">
        <v>30.760000000000002</v>
      </c>
      <c r="I1018" s="240"/>
      <c r="J1018" s="239">
        <f>ROUND(I1018*H1018,1)</f>
        <v>0</v>
      </c>
      <c r="K1018" s="237" t="s">
        <v>239</v>
      </c>
      <c r="L1018" s="74"/>
      <c r="M1018" s="241" t="s">
        <v>36</v>
      </c>
      <c r="N1018" s="242" t="s">
        <v>50</v>
      </c>
      <c r="O1018" s="49"/>
      <c r="P1018" s="243">
        <f>O1018*H1018</f>
        <v>0</v>
      </c>
      <c r="Q1018" s="243">
        <v>0.00011</v>
      </c>
      <c r="R1018" s="243">
        <f>Q1018*H1018</f>
        <v>0.0033836000000000005</v>
      </c>
      <c r="S1018" s="243">
        <v>0</v>
      </c>
      <c r="T1018" s="244">
        <f>S1018*H1018</f>
        <v>0</v>
      </c>
      <c r="AR1018" s="25" t="s">
        <v>264</v>
      </c>
      <c r="AT1018" s="25" t="s">
        <v>165</v>
      </c>
      <c r="AU1018" s="25" t="s">
        <v>89</v>
      </c>
      <c r="AY1018" s="25" t="s">
        <v>162</v>
      </c>
      <c r="BE1018" s="245">
        <f>IF(N1018="základní",J1018,0)</f>
        <v>0</v>
      </c>
      <c r="BF1018" s="245">
        <f>IF(N1018="snížená",J1018,0)</f>
        <v>0</v>
      </c>
      <c r="BG1018" s="245">
        <f>IF(N1018="zákl. přenesená",J1018,0)</f>
        <v>0</v>
      </c>
      <c r="BH1018" s="245">
        <f>IF(N1018="sníž. přenesená",J1018,0)</f>
        <v>0</v>
      </c>
      <c r="BI1018" s="245">
        <f>IF(N1018="nulová",J1018,0)</f>
        <v>0</v>
      </c>
      <c r="BJ1018" s="25" t="s">
        <v>87</v>
      </c>
      <c r="BK1018" s="245">
        <f>ROUND(I1018*H1018,1)</f>
        <v>0</v>
      </c>
      <c r="BL1018" s="25" t="s">
        <v>264</v>
      </c>
      <c r="BM1018" s="25" t="s">
        <v>2456</v>
      </c>
    </row>
    <row r="1019" s="13" customFormat="1">
      <c r="B1019" s="261"/>
      <c r="C1019" s="262"/>
      <c r="D1019" s="248" t="s">
        <v>171</v>
      </c>
      <c r="E1019" s="263" t="s">
        <v>36</v>
      </c>
      <c r="F1019" s="264" t="s">
        <v>1620</v>
      </c>
      <c r="G1019" s="262"/>
      <c r="H1019" s="263" t="s">
        <v>36</v>
      </c>
      <c r="I1019" s="265"/>
      <c r="J1019" s="262"/>
      <c r="K1019" s="262"/>
      <c r="L1019" s="266"/>
      <c r="M1019" s="267"/>
      <c r="N1019" s="268"/>
      <c r="O1019" s="268"/>
      <c r="P1019" s="268"/>
      <c r="Q1019" s="268"/>
      <c r="R1019" s="268"/>
      <c r="S1019" s="268"/>
      <c r="T1019" s="269"/>
      <c r="AT1019" s="270" t="s">
        <v>171</v>
      </c>
      <c r="AU1019" s="270" t="s">
        <v>89</v>
      </c>
      <c r="AV1019" s="13" t="s">
        <v>87</v>
      </c>
      <c r="AW1019" s="13" t="s">
        <v>42</v>
      </c>
      <c r="AX1019" s="13" t="s">
        <v>79</v>
      </c>
      <c r="AY1019" s="270" t="s">
        <v>162</v>
      </c>
    </row>
    <row r="1020" s="12" customFormat="1">
      <c r="B1020" s="246"/>
      <c r="C1020" s="247"/>
      <c r="D1020" s="248" t="s">
        <v>171</v>
      </c>
      <c r="E1020" s="249" t="s">
        <v>36</v>
      </c>
      <c r="F1020" s="250" t="s">
        <v>1854</v>
      </c>
      <c r="G1020" s="247"/>
      <c r="H1020" s="251">
        <v>35.310000000000002</v>
      </c>
      <c r="I1020" s="252"/>
      <c r="J1020" s="247"/>
      <c r="K1020" s="247"/>
      <c r="L1020" s="253"/>
      <c r="M1020" s="254"/>
      <c r="N1020" s="255"/>
      <c r="O1020" s="255"/>
      <c r="P1020" s="255"/>
      <c r="Q1020" s="255"/>
      <c r="R1020" s="255"/>
      <c r="S1020" s="255"/>
      <c r="T1020" s="256"/>
      <c r="AT1020" s="257" t="s">
        <v>171</v>
      </c>
      <c r="AU1020" s="257" t="s">
        <v>89</v>
      </c>
      <c r="AV1020" s="12" t="s">
        <v>89</v>
      </c>
      <c r="AW1020" s="12" t="s">
        <v>42</v>
      </c>
      <c r="AX1020" s="12" t="s">
        <v>79</v>
      </c>
      <c r="AY1020" s="257" t="s">
        <v>162</v>
      </c>
    </row>
    <row r="1021" s="12" customFormat="1">
      <c r="B1021" s="246"/>
      <c r="C1021" s="247"/>
      <c r="D1021" s="248" t="s">
        <v>171</v>
      </c>
      <c r="E1021" s="249" t="s">
        <v>36</v>
      </c>
      <c r="F1021" s="250" t="s">
        <v>1855</v>
      </c>
      <c r="G1021" s="247"/>
      <c r="H1021" s="251">
        <v>49.140000000000001</v>
      </c>
      <c r="I1021" s="252"/>
      <c r="J1021" s="247"/>
      <c r="K1021" s="247"/>
      <c r="L1021" s="253"/>
      <c r="M1021" s="254"/>
      <c r="N1021" s="255"/>
      <c r="O1021" s="255"/>
      <c r="P1021" s="255"/>
      <c r="Q1021" s="255"/>
      <c r="R1021" s="255"/>
      <c r="S1021" s="255"/>
      <c r="T1021" s="256"/>
      <c r="AT1021" s="257" t="s">
        <v>171</v>
      </c>
      <c r="AU1021" s="257" t="s">
        <v>89</v>
      </c>
      <c r="AV1021" s="12" t="s">
        <v>89</v>
      </c>
      <c r="AW1021" s="12" t="s">
        <v>42</v>
      </c>
      <c r="AX1021" s="12" t="s">
        <v>79</v>
      </c>
      <c r="AY1021" s="257" t="s">
        <v>162</v>
      </c>
    </row>
    <row r="1022" s="12" customFormat="1">
      <c r="B1022" s="246"/>
      <c r="C1022" s="247"/>
      <c r="D1022" s="248" t="s">
        <v>171</v>
      </c>
      <c r="E1022" s="249" t="s">
        <v>36</v>
      </c>
      <c r="F1022" s="250" t="s">
        <v>1856</v>
      </c>
      <c r="G1022" s="247"/>
      <c r="H1022" s="251">
        <v>23.399999999999999</v>
      </c>
      <c r="I1022" s="252"/>
      <c r="J1022" s="247"/>
      <c r="K1022" s="247"/>
      <c r="L1022" s="253"/>
      <c r="M1022" s="254"/>
      <c r="N1022" s="255"/>
      <c r="O1022" s="255"/>
      <c r="P1022" s="255"/>
      <c r="Q1022" s="255"/>
      <c r="R1022" s="255"/>
      <c r="S1022" s="255"/>
      <c r="T1022" s="256"/>
      <c r="AT1022" s="257" t="s">
        <v>171</v>
      </c>
      <c r="AU1022" s="257" t="s">
        <v>89</v>
      </c>
      <c r="AV1022" s="12" t="s">
        <v>89</v>
      </c>
      <c r="AW1022" s="12" t="s">
        <v>42</v>
      </c>
      <c r="AX1022" s="12" t="s">
        <v>79</v>
      </c>
      <c r="AY1022" s="257" t="s">
        <v>162</v>
      </c>
    </row>
    <row r="1023" s="12" customFormat="1">
      <c r="B1023" s="246"/>
      <c r="C1023" s="247"/>
      <c r="D1023" s="248" t="s">
        <v>171</v>
      </c>
      <c r="E1023" s="249" t="s">
        <v>36</v>
      </c>
      <c r="F1023" s="250" t="s">
        <v>1857</v>
      </c>
      <c r="G1023" s="247"/>
      <c r="H1023" s="251">
        <v>15.029999999999999</v>
      </c>
      <c r="I1023" s="252"/>
      <c r="J1023" s="247"/>
      <c r="K1023" s="247"/>
      <c r="L1023" s="253"/>
      <c r="M1023" s="254"/>
      <c r="N1023" s="255"/>
      <c r="O1023" s="255"/>
      <c r="P1023" s="255"/>
      <c r="Q1023" s="255"/>
      <c r="R1023" s="255"/>
      <c r="S1023" s="255"/>
      <c r="T1023" s="256"/>
      <c r="AT1023" s="257" t="s">
        <v>171</v>
      </c>
      <c r="AU1023" s="257" t="s">
        <v>89</v>
      </c>
      <c r="AV1023" s="12" t="s">
        <v>89</v>
      </c>
      <c r="AW1023" s="12" t="s">
        <v>42</v>
      </c>
      <c r="AX1023" s="12" t="s">
        <v>79</v>
      </c>
      <c r="AY1023" s="257" t="s">
        <v>162</v>
      </c>
    </row>
    <row r="1024" s="12" customFormat="1">
      <c r="B1024" s="246"/>
      <c r="C1024" s="247"/>
      <c r="D1024" s="248" t="s">
        <v>171</v>
      </c>
      <c r="E1024" s="249" t="s">
        <v>36</v>
      </c>
      <c r="F1024" s="250" t="s">
        <v>1858</v>
      </c>
      <c r="G1024" s="247"/>
      <c r="H1024" s="251">
        <v>-3.6899999999999999</v>
      </c>
      <c r="I1024" s="252"/>
      <c r="J1024" s="247"/>
      <c r="K1024" s="247"/>
      <c r="L1024" s="253"/>
      <c r="M1024" s="254"/>
      <c r="N1024" s="255"/>
      <c r="O1024" s="255"/>
      <c r="P1024" s="255"/>
      <c r="Q1024" s="255"/>
      <c r="R1024" s="255"/>
      <c r="S1024" s="255"/>
      <c r="T1024" s="256"/>
      <c r="AT1024" s="257" t="s">
        <v>171</v>
      </c>
      <c r="AU1024" s="257" t="s">
        <v>89</v>
      </c>
      <c r="AV1024" s="12" t="s">
        <v>89</v>
      </c>
      <c r="AW1024" s="12" t="s">
        <v>42</v>
      </c>
      <c r="AX1024" s="12" t="s">
        <v>79</v>
      </c>
      <c r="AY1024" s="257" t="s">
        <v>162</v>
      </c>
    </row>
    <row r="1025" s="12" customFormat="1">
      <c r="B1025" s="246"/>
      <c r="C1025" s="247"/>
      <c r="D1025" s="248" t="s">
        <v>171</v>
      </c>
      <c r="E1025" s="249" t="s">
        <v>36</v>
      </c>
      <c r="F1025" s="250" t="s">
        <v>1765</v>
      </c>
      <c r="G1025" s="247"/>
      <c r="H1025" s="251">
        <v>-2.0499999999999998</v>
      </c>
      <c r="I1025" s="252"/>
      <c r="J1025" s="247"/>
      <c r="K1025" s="247"/>
      <c r="L1025" s="253"/>
      <c r="M1025" s="254"/>
      <c r="N1025" s="255"/>
      <c r="O1025" s="255"/>
      <c r="P1025" s="255"/>
      <c r="Q1025" s="255"/>
      <c r="R1025" s="255"/>
      <c r="S1025" s="255"/>
      <c r="T1025" s="256"/>
      <c r="AT1025" s="257" t="s">
        <v>171</v>
      </c>
      <c r="AU1025" s="257" t="s">
        <v>89</v>
      </c>
      <c r="AV1025" s="12" t="s">
        <v>89</v>
      </c>
      <c r="AW1025" s="12" t="s">
        <v>42</v>
      </c>
      <c r="AX1025" s="12" t="s">
        <v>79</v>
      </c>
      <c r="AY1025" s="257" t="s">
        <v>162</v>
      </c>
    </row>
    <row r="1026" s="12" customFormat="1">
      <c r="B1026" s="246"/>
      <c r="C1026" s="247"/>
      <c r="D1026" s="248" t="s">
        <v>171</v>
      </c>
      <c r="E1026" s="249" t="s">
        <v>36</v>
      </c>
      <c r="F1026" s="250" t="s">
        <v>1859</v>
      </c>
      <c r="G1026" s="247"/>
      <c r="H1026" s="251">
        <v>-0.35999999999999999</v>
      </c>
      <c r="I1026" s="252"/>
      <c r="J1026" s="247"/>
      <c r="K1026" s="247"/>
      <c r="L1026" s="253"/>
      <c r="M1026" s="254"/>
      <c r="N1026" s="255"/>
      <c r="O1026" s="255"/>
      <c r="P1026" s="255"/>
      <c r="Q1026" s="255"/>
      <c r="R1026" s="255"/>
      <c r="S1026" s="255"/>
      <c r="T1026" s="256"/>
      <c r="AT1026" s="257" t="s">
        <v>171</v>
      </c>
      <c r="AU1026" s="257" t="s">
        <v>89</v>
      </c>
      <c r="AV1026" s="12" t="s">
        <v>89</v>
      </c>
      <c r="AW1026" s="12" t="s">
        <v>42</v>
      </c>
      <c r="AX1026" s="12" t="s">
        <v>79</v>
      </c>
      <c r="AY1026" s="257" t="s">
        <v>162</v>
      </c>
    </row>
    <row r="1027" s="12" customFormat="1">
      <c r="B1027" s="246"/>
      <c r="C1027" s="247"/>
      <c r="D1027" s="248" t="s">
        <v>171</v>
      </c>
      <c r="E1027" s="249" t="s">
        <v>36</v>
      </c>
      <c r="F1027" s="250" t="s">
        <v>1860</v>
      </c>
      <c r="G1027" s="247"/>
      <c r="H1027" s="251">
        <v>-0.37</v>
      </c>
      <c r="I1027" s="252"/>
      <c r="J1027" s="247"/>
      <c r="K1027" s="247"/>
      <c r="L1027" s="253"/>
      <c r="M1027" s="254"/>
      <c r="N1027" s="255"/>
      <c r="O1027" s="255"/>
      <c r="P1027" s="255"/>
      <c r="Q1027" s="255"/>
      <c r="R1027" s="255"/>
      <c r="S1027" s="255"/>
      <c r="T1027" s="256"/>
      <c r="AT1027" s="257" t="s">
        <v>171</v>
      </c>
      <c r="AU1027" s="257" t="s">
        <v>89</v>
      </c>
      <c r="AV1027" s="12" t="s">
        <v>89</v>
      </c>
      <c r="AW1027" s="12" t="s">
        <v>42</v>
      </c>
      <c r="AX1027" s="12" t="s">
        <v>79</v>
      </c>
      <c r="AY1027" s="257" t="s">
        <v>162</v>
      </c>
    </row>
    <row r="1028" s="12" customFormat="1">
      <c r="B1028" s="246"/>
      <c r="C1028" s="247"/>
      <c r="D1028" s="248" t="s">
        <v>171</v>
      </c>
      <c r="E1028" s="249" t="s">
        <v>36</v>
      </c>
      <c r="F1028" s="250" t="s">
        <v>1810</v>
      </c>
      <c r="G1028" s="247"/>
      <c r="H1028" s="251">
        <v>-1.44</v>
      </c>
      <c r="I1028" s="252"/>
      <c r="J1028" s="247"/>
      <c r="K1028" s="247"/>
      <c r="L1028" s="253"/>
      <c r="M1028" s="254"/>
      <c r="N1028" s="255"/>
      <c r="O1028" s="255"/>
      <c r="P1028" s="255"/>
      <c r="Q1028" s="255"/>
      <c r="R1028" s="255"/>
      <c r="S1028" s="255"/>
      <c r="T1028" s="256"/>
      <c r="AT1028" s="257" t="s">
        <v>171</v>
      </c>
      <c r="AU1028" s="257" t="s">
        <v>89</v>
      </c>
      <c r="AV1028" s="12" t="s">
        <v>89</v>
      </c>
      <c r="AW1028" s="12" t="s">
        <v>42</v>
      </c>
      <c r="AX1028" s="12" t="s">
        <v>79</v>
      </c>
      <c r="AY1028" s="257" t="s">
        <v>162</v>
      </c>
    </row>
    <row r="1029" s="12" customFormat="1">
      <c r="B1029" s="246"/>
      <c r="C1029" s="247"/>
      <c r="D1029" s="248" t="s">
        <v>171</v>
      </c>
      <c r="E1029" s="249" t="s">
        <v>36</v>
      </c>
      <c r="F1029" s="250" t="s">
        <v>1861</v>
      </c>
      <c r="G1029" s="247"/>
      <c r="H1029" s="251">
        <v>-1.6399999999999999</v>
      </c>
      <c r="I1029" s="252"/>
      <c r="J1029" s="247"/>
      <c r="K1029" s="247"/>
      <c r="L1029" s="253"/>
      <c r="M1029" s="254"/>
      <c r="N1029" s="255"/>
      <c r="O1029" s="255"/>
      <c r="P1029" s="255"/>
      <c r="Q1029" s="255"/>
      <c r="R1029" s="255"/>
      <c r="S1029" s="255"/>
      <c r="T1029" s="256"/>
      <c r="AT1029" s="257" t="s">
        <v>171</v>
      </c>
      <c r="AU1029" s="257" t="s">
        <v>89</v>
      </c>
      <c r="AV1029" s="12" t="s">
        <v>89</v>
      </c>
      <c r="AW1029" s="12" t="s">
        <v>42</v>
      </c>
      <c r="AX1029" s="12" t="s">
        <v>79</v>
      </c>
      <c r="AY1029" s="257" t="s">
        <v>162</v>
      </c>
    </row>
    <row r="1030" s="12" customFormat="1">
      <c r="B1030" s="246"/>
      <c r="C1030" s="247"/>
      <c r="D1030" s="248" t="s">
        <v>171</v>
      </c>
      <c r="E1030" s="249" t="s">
        <v>36</v>
      </c>
      <c r="F1030" s="250" t="s">
        <v>1874</v>
      </c>
      <c r="G1030" s="247"/>
      <c r="H1030" s="251">
        <v>-0.28000000000000003</v>
      </c>
      <c r="I1030" s="252"/>
      <c r="J1030" s="247"/>
      <c r="K1030" s="247"/>
      <c r="L1030" s="253"/>
      <c r="M1030" s="254"/>
      <c r="N1030" s="255"/>
      <c r="O1030" s="255"/>
      <c r="P1030" s="255"/>
      <c r="Q1030" s="255"/>
      <c r="R1030" s="255"/>
      <c r="S1030" s="255"/>
      <c r="T1030" s="256"/>
      <c r="AT1030" s="257" t="s">
        <v>171</v>
      </c>
      <c r="AU1030" s="257" t="s">
        <v>89</v>
      </c>
      <c r="AV1030" s="12" t="s">
        <v>89</v>
      </c>
      <c r="AW1030" s="12" t="s">
        <v>42</v>
      </c>
      <c r="AX1030" s="12" t="s">
        <v>79</v>
      </c>
      <c r="AY1030" s="257" t="s">
        <v>162</v>
      </c>
    </row>
    <row r="1031" s="12" customFormat="1">
      <c r="B1031" s="246"/>
      <c r="C1031" s="247"/>
      <c r="D1031" s="248" t="s">
        <v>171</v>
      </c>
      <c r="E1031" s="249" t="s">
        <v>36</v>
      </c>
      <c r="F1031" s="250" t="s">
        <v>1875</v>
      </c>
      <c r="G1031" s="247"/>
      <c r="H1031" s="251">
        <v>-0.37</v>
      </c>
      <c r="I1031" s="252"/>
      <c r="J1031" s="247"/>
      <c r="K1031" s="247"/>
      <c r="L1031" s="253"/>
      <c r="M1031" s="254"/>
      <c r="N1031" s="255"/>
      <c r="O1031" s="255"/>
      <c r="P1031" s="255"/>
      <c r="Q1031" s="255"/>
      <c r="R1031" s="255"/>
      <c r="S1031" s="255"/>
      <c r="T1031" s="256"/>
      <c r="AT1031" s="257" t="s">
        <v>171</v>
      </c>
      <c r="AU1031" s="257" t="s">
        <v>89</v>
      </c>
      <c r="AV1031" s="12" t="s">
        <v>89</v>
      </c>
      <c r="AW1031" s="12" t="s">
        <v>42</v>
      </c>
      <c r="AX1031" s="12" t="s">
        <v>79</v>
      </c>
      <c r="AY1031" s="257" t="s">
        <v>162</v>
      </c>
    </row>
    <row r="1032" s="12" customFormat="1">
      <c r="B1032" s="246"/>
      <c r="C1032" s="247"/>
      <c r="D1032" s="248" t="s">
        <v>171</v>
      </c>
      <c r="E1032" s="249" t="s">
        <v>36</v>
      </c>
      <c r="F1032" s="250" t="s">
        <v>1876</v>
      </c>
      <c r="G1032" s="247"/>
      <c r="H1032" s="251">
        <v>0</v>
      </c>
      <c r="I1032" s="252"/>
      <c r="J1032" s="247"/>
      <c r="K1032" s="247"/>
      <c r="L1032" s="253"/>
      <c r="M1032" s="254"/>
      <c r="N1032" s="255"/>
      <c r="O1032" s="255"/>
      <c r="P1032" s="255"/>
      <c r="Q1032" s="255"/>
      <c r="R1032" s="255"/>
      <c r="S1032" s="255"/>
      <c r="T1032" s="256"/>
      <c r="AT1032" s="257" t="s">
        <v>171</v>
      </c>
      <c r="AU1032" s="257" t="s">
        <v>89</v>
      </c>
      <c r="AV1032" s="12" t="s">
        <v>89</v>
      </c>
      <c r="AW1032" s="12" t="s">
        <v>42</v>
      </c>
      <c r="AX1032" s="12" t="s">
        <v>79</v>
      </c>
      <c r="AY1032" s="257" t="s">
        <v>162</v>
      </c>
    </row>
    <row r="1033" s="12" customFormat="1">
      <c r="B1033" s="246"/>
      <c r="C1033" s="247"/>
      <c r="D1033" s="248" t="s">
        <v>171</v>
      </c>
      <c r="E1033" s="249" t="s">
        <v>36</v>
      </c>
      <c r="F1033" s="250" t="s">
        <v>1877</v>
      </c>
      <c r="G1033" s="247"/>
      <c r="H1033" s="251">
        <v>-23.539999999999999</v>
      </c>
      <c r="I1033" s="252"/>
      <c r="J1033" s="247"/>
      <c r="K1033" s="247"/>
      <c r="L1033" s="253"/>
      <c r="M1033" s="254"/>
      <c r="N1033" s="255"/>
      <c r="O1033" s="255"/>
      <c r="P1033" s="255"/>
      <c r="Q1033" s="255"/>
      <c r="R1033" s="255"/>
      <c r="S1033" s="255"/>
      <c r="T1033" s="256"/>
      <c r="AT1033" s="257" t="s">
        <v>171</v>
      </c>
      <c r="AU1033" s="257" t="s">
        <v>89</v>
      </c>
      <c r="AV1033" s="12" t="s">
        <v>89</v>
      </c>
      <c r="AW1033" s="12" t="s">
        <v>42</v>
      </c>
      <c r="AX1033" s="12" t="s">
        <v>79</v>
      </c>
      <c r="AY1033" s="257" t="s">
        <v>162</v>
      </c>
    </row>
    <row r="1034" s="12" customFormat="1">
      <c r="B1034" s="246"/>
      <c r="C1034" s="247"/>
      <c r="D1034" s="248" t="s">
        <v>171</v>
      </c>
      <c r="E1034" s="249" t="s">
        <v>36</v>
      </c>
      <c r="F1034" s="250" t="s">
        <v>1878</v>
      </c>
      <c r="G1034" s="247"/>
      <c r="H1034" s="251">
        <v>-32.759999999999998</v>
      </c>
      <c r="I1034" s="252"/>
      <c r="J1034" s="247"/>
      <c r="K1034" s="247"/>
      <c r="L1034" s="253"/>
      <c r="M1034" s="254"/>
      <c r="N1034" s="255"/>
      <c r="O1034" s="255"/>
      <c r="P1034" s="255"/>
      <c r="Q1034" s="255"/>
      <c r="R1034" s="255"/>
      <c r="S1034" s="255"/>
      <c r="T1034" s="256"/>
      <c r="AT1034" s="257" t="s">
        <v>171</v>
      </c>
      <c r="AU1034" s="257" t="s">
        <v>89</v>
      </c>
      <c r="AV1034" s="12" t="s">
        <v>89</v>
      </c>
      <c r="AW1034" s="12" t="s">
        <v>42</v>
      </c>
      <c r="AX1034" s="12" t="s">
        <v>79</v>
      </c>
      <c r="AY1034" s="257" t="s">
        <v>162</v>
      </c>
    </row>
    <row r="1035" s="12" customFormat="1">
      <c r="B1035" s="246"/>
      <c r="C1035" s="247"/>
      <c r="D1035" s="248" t="s">
        <v>171</v>
      </c>
      <c r="E1035" s="249" t="s">
        <v>36</v>
      </c>
      <c r="F1035" s="250" t="s">
        <v>1879</v>
      </c>
      <c r="G1035" s="247"/>
      <c r="H1035" s="251">
        <v>-15.6</v>
      </c>
      <c r="I1035" s="252"/>
      <c r="J1035" s="247"/>
      <c r="K1035" s="247"/>
      <c r="L1035" s="253"/>
      <c r="M1035" s="254"/>
      <c r="N1035" s="255"/>
      <c r="O1035" s="255"/>
      <c r="P1035" s="255"/>
      <c r="Q1035" s="255"/>
      <c r="R1035" s="255"/>
      <c r="S1035" s="255"/>
      <c r="T1035" s="256"/>
      <c r="AT1035" s="257" t="s">
        <v>171</v>
      </c>
      <c r="AU1035" s="257" t="s">
        <v>89</v>
      </c>
      <c r="AV1035" s="12" t="s">
        <v>89</v>
      </c>
      <c r="AW1035" s="12" t="s">
        <v>42</v>
      </c>
      <c r="AX1035" s="12" t="s">
        <v>79</v>
      </c>
      <c r="AY1035" s="257" t="s">
        <v>162</v>
      </c>
    </row>
    <row r="1036" s="12" customFormat="1">
      <c r="B1036" s="246"/>
      <c r="C1036" s="247"/>
      <c r="D1036" s="248" t="s">
        <v>171</v>
      </c>
      <c r="E1036" s="249" t="s">
        <v>36</v>
      </c>
      <c r="F1036" s="250" t="s">
        <v>1880</v>
      </c>
      <c r="G1036" s="247"/>
      <c r="H1036" s="251">
        <v>-10.02</v>
      </c>
      <c r="I1036" s="252"/>
      <c r="J1036" s="247"/>
      <c r="K1036" s="247"/>
      <c r="L1036" s="253"/>
      <c r="M1036" s="254"/>
      <c r="N1036" s="255"/>
      <c r="O1036" s="255"/>
      <c r="P1036" s="255"/>
      <c r="Q1036" s="255"/>
      <c r="R1036" s="255"/>
      <c r="S1036" s="255"/>
      <c r="T1036" s="256"/>
      <c r="AT1036" s="257" t="s">
        <v>171</v>
      </c>
      <c r="AU1036" s="257" t="s">
        <v>89</v>
      </c>
      <c r="AV1036" s="12" t="s">
        <v>89</v>
      </c>
      <c r="AW1036" s="12" t="s">
        <v>42</v>
      </c>
      <c r="AX1036" s="12" t="s">
        <v>79</v>
      </c>
      <c r="AY1036" s="257" t="s">
        <v>162</v>
      </c>
    </row>
    <row r="1037" s="12" customFormat="1">
      <c r="B1037" s="246"/>
      <c r="C1037" s="247"/>
      <c r="D1037" s="248" t="s">
        <v>171</v>
      </c>
      <c r="E1037" s="249" t="s">
        <v>36</v>
      </c>
      <c r="F1037" s="250" t="s">
        <v>36</v>
      </c>
      <c r="G1037" s="247"/>
      <c r="H1037" s="251">
        <v>0</v>
      </c>
      <c r="I1037" s="252"/>
      <c r="J1037" s="247"/>
      <c r="K1037" s="247"/>
      <c r="L1037" s="253"/>
      <c r="M1037" s="254"/>
      <c r="N1037" s="255"/>
      <c r="O1037" s="255"/>
      <c r="P1037" s="255"/>
      <c r="Q1037" s="255"/>
      <c r="R1037" s="255"/>
      <c r="S1037" s="255"/>
      <c r="T1037" s="256"/>
      <c r="AT1037" s="257" t="s">
        <v>171</v>
      </c>
      <c r="AU1037" s="257" t="s">
        <v>89</v>
      </c>
      <c r="AV1037" s="12" t="s">
        <v>89</v>
      </c>
      <c r="AW1037" s="12" t="s">
        <v>42</v>
      </c>
      <c r="AX1037" s="12" t="s">
        <v>79</v>
      </c>
      <c r="AY1037" s="257" t="s">
        <v>162</v>
      </c>
    </row>
    <row r="1038" s="14" customFormat="1">
      <c r="B1038" s="283"/>
      <c r="C1038" s="284"/>
      <c r="D1038" s="248" t="s">
        <v>171</v>
      </c>
      <c r="E1038" s="285" t="s">
        <v>36</v>
      </c>
      <c r="F1038" s="286" t="s">
        <v>679</v>
      </c>
      <c r="G1038" s="284"/>
      <c r="H1038" s="287">
        <v>30.760000000000002</v>
      </c>
      <c r="I1038" s="288"/>
      <c r="J1038" s="284"/>
      <c r="K1038" s="284"/>
      <c r="L1038" s="289"/>
      <c r="M1038" s="290"/>
      <c r="N1038" s="291"/>
      <c r="O1038" s="291"/>
      <c r="P1038" s="291"/>
      <c r="Q1038" s="291"/>
      <c r="R1038" s="291"/>
      <c r="S1038" s="291"/>
      <c r="T1038" s="292"/>
      <c r="AT1038" s="293" t="s">
        <v>171</v>
      </c>
      <c r="AU1038" s="293" t="s">
        <v>89</v>
      </c>
      <c r="AV1038" s="14" t="s">
        <v>179</v>
      </c>
      <c r="AW1038" s="14" t="s">
        <v>42</v>
      </c>
      <c r="AX1038" s="14" t="s">
        <v>87</v>
      </c>
      <c r="AY1038" s="293" t="s">
        <v>162</v>
      </c>
    </row>
    <row r="1039" s="1" customFormat="1" ht="38.25" customHeight="1">
      <c r="B1039" s="48"/>
      <c r="C1039" s="235" t="s">
        <v>2457</v>
      </c>
      <c r="D1039" s="235" t="s">
        <v>165</v>
      </c>
      <c r="E1039" s="236" t="s">
        <v>2458</v>
      </c>
      <c r="F1039" s="237" t="s">
        <v>2459</v>
      </c>
      <c r="G1039" s="238" t="s">
        <v>648</v>
      </c>
      <c r="H1039" s="239">
        <v>30.760000000000002</v>
      </c>
      <c r="I1039" s="240"/>
      <c r="J1039" s="239">
        <f>ROUND(I1039*H1039,1)</f>
        <v>0</v>
      </c>
      <c r="K1039" s="237" t="s">
        <v>239</v>
      </c>
      <c r="L1039" s="74"/>
      <c r="M1039" s="241" t="s">
        <v>36</v>
      </c>
      <c r="N1039" s="242" t="s">
        <v>50</v>
      </c>
      <c r="O1039" s="49"/>
      <c r="P1039" s="243">
        <f>O1039*H1039</f>
        <v>0</v>
      </c>
      <c r="Q1039" s="243">
        <v>0.00020000000000000001</v>
      </c>
      <c r="R1039" s="243">
        <f>Q1039*H1039</f>
        <v>0.0061520000000000004</v>
      </c>
      <c r="S1039" s="243">
        <v>0</v>
      </c>
      <c r="T1039" s="244">
        <f>S1039*H1039</f>
        <v>0</v>
      </c>
      <c r="AR1039" s="25" t="s">
        <v>264</v>
      </c>
      <c r="AT1039" s="25" t="s">
        <v>165</v>
      </c>
      <c r="AU1039" s="25" t="s">
        <v>89</v>
      </c>
      <c r="AY1039" s="25" t="s">
        <v>162</v>
      </c>
      <c r="BE1039" s="245">
        <f>IF(N1039="základní",J1039,0)</f>
        <v>0</v>
      </c>
      <c r="BF1039" s="245">
        <f>IF(N1039="snížená",J1039,0)</f>
        <v>0</v>
      </c>
      <c r="BG1039" s="245">
        <f>IF(N1039="zákl. přenesená",J1039,0)</f>
        <v>0</v>
      </c>
      <c r="BH1039" s="245">
        <f>IF(N1039="sníž. přenesená",J1039,0)</f>
        <v>0</v>
      </c>
      <c r="BI1039" s="245">
        <f>IF(N1039="nulová",J1039,0)</f>
        <v>0</v>
      </c>
      <c r="BJ1039" s="25" t="s">
        <v>87</v>
      </c>
      <c r="BK1039" s="245">
        <f>ROUND(I1039*H1039,1)</f>
        <v>0</v>
      </c>
      <c r="BL1039" s="25" t="s">
        <v>264</v>
      </c>
      <c r="BM1039" s="25" t="s">
        <v>2460</v>
      </c>
    </row>
    <row r="1040" s="13" customFormat="1">
      <c r="B1040" s="261"/>
      <c r="C1040" s="262"/>
      <c r="D1040" s="248" t="s">
        <v>171</v>
      </c>
      <c r="E1040" s="263" t="s">
        <v>36</v>
      </c>
      <c r="F1040" s="264" t="s">
        <v>1620</v>
      </c>
      <c r="G1040" s="262"/>
      <c r="H1040" s="263" t="s">
        <v>36</v>
      </c>
      <c r="I1040" s="265"/>
      <c r="J1040" s="262"/>
      <c r="K1040" s="262"/>
      <c r="L1040" s="266"/>
      <c r="M1040" s="267"/>
      <c r="N1040" s="268"/>
      <c r="O1040" s="268"/>
      <c r="P1040" s="268"/>
      <c r="Q1040" s="268"/>
      <c r="R1040" s="268"/>
      <c r="S1040" s="268"/>
      <c r="T1040" s="269"/>
      <c r="AT1040" s="270" t="s">
        <v>171</v>
      </c>
      <c r="AU1040" s="270" t="s">
        <v>89</v>
      </c>
      <c r="AV1040" s="13" t="s">
        <v>87</v>
      </c>
      <c r="AW1040" s="13" t="s">
        <v>42</v>
      </c>
      <c r="AX1040" s="13" t="s">
        <v>79</v>
      </c>
      <c r="AY1040" s="270" t="s">
        <v>162</v>
      </c>
    </row>
    <row r="1041" s="12" customFormat="1">
      <c r="B1041" s="246"/>
      <c r="C1041" s="247"/>
      <c r="D1041" s="248" t="s">
        <v>171</v>
      </c>
      <c r="E1041" s="249" t="s">
        <v>36</v>
      </c>
      <c r="F1041" s="250" t="s">
        <v>1854</v>
      </c>
      <c r="G1041" s="247"/>
      <c r="H1041" s="251">
        <v>35.310000000000002</v>
      </c>
      <c r="I1041" s="252"/>
      <c r="J1041" s="247"/>
      <c r="K1041" s="247"/>
      <c r="L1041" s="253"/>
      <c r="M1041" s="254"/>
      <c r="N1041" s="255"/>
      <c r="O1041" s="255"/>
      <c r="P1041" s="255"/>
      <c r="Q1041" s="255"/>
      <c r="R1041" s="255"/>
      <c r="S1041" s="255"/>
      <c r="T1041" s="256"/>
      <c r="AT1041" s="257" t="s">
        <v>171</v>
      </c>
      <c r="AU1041" s="257" t="s">
        <v>89</v>
      </c>
      <c r="AV1041" s="12" t="s">
        <v>89</v>
      </c>
      <c r="AW1041" s="12" t="s">
        <v>42</v>
      </c>
      <c r="AX1041" s="12" t="s">
        <v>79</v>
      </c>
      <c r="AY1041" s="257" t="s">
        <v>162</v>
      </c>
    </row>
    <row r="1042" s="12" customFormat="1">
      <c r="B1042" s="246"/>
      <c r="C1042" s="247"/>
      <c r="D1042" s="248" t="s">
        <v>171</v>
      </c>
      <c r="E1042" s="249" t="s">
        <v>36</v>
      </c>
      <c r="F1042" s="250" t="s">
        <v>1855</v>
      </c>
      <c r="G1042" s="247"/>
      <c r="H1042" s="251">
        <v>49.140000000000001</v>
      </c>
      <c r="I1042" s="252"/>
      <c r="J1042" s="247"/>
      <c r="K1042" s="247"/>
      <c r="L1042" s="253"/>
      <c r="M1042" s="254"/>
      <c r="N1042" s="255"/>
      <c r="O1042" s="255"/>
      <c r="P1042" s="255"/>
      <c r="Q1042" s="255"/>
      <c r="R1042" s="255"/>
      <c r="S1042" s="255"/>
      <c r="T1042" s="256"/>
      <c r="AT1042" s="257" t="s">
        <v>171</v>
      </c>
      <c r="AU1042" s="257" t="s">
        <v>89</v>
      </c>
      <c r="AV1042" s="12" t="s">
        <v>89</v>
      </c>
      <c r="AW1042" s="12" t="s">
        <v>42</v>
      </c>
      <c r="AX1042" s="12" t="s">
        <v>79</v>
      </c>
      <c r="AY1042" s="257" t="s">
        <v>162</v>
      </c>
    </row>
    <row r="1043" s="12" customFormat="1">
      <c r="B1043" s="246"/>
      <c r="C1043" s="247"/>
      <c r="D1043" s="248" t="s">
        <v>171</v>
      </c>
      <c r="E1043" s="249" t="s">
        <v>36</v>
      </c>
      <c r="F1043" s="250" t="s">
        <v>1856</v>
      </c>
      <c r="G1043" s="247"/>
      <c r="H1043" s="251">
        <v>23.399999999999999</v>
      </c>
      <c r="I1043" s="252"/>
      <c r="J1043" s="247"/>
      <c r="K1043" s="247"/>
      <c r="L1043" s="253"/>
      <c r="M1043" s="254"/>
      <c r="N1043" s="255"/>
      <c r="O1043" s="255"/>
      <c r="P1043" s="255"/>
      <c r="Q1043" s="255"/>
      <c r="R1043" s="255"/>
      <c r="S1043" s="255"/>
      <c r="T1043" s="256"/>
      <c r="AT1043" s="257" t="s">
        <v>171</v>
      </c>
      <c r="AU1043" s="257" t="s">
        <v>89</v>
      </c>
      <c r="AV1043" s="12" t="s">
        <v>89</v>
      </c>
      <c r="AW1043" s="12" t="s">
        <v>42</v>
      </c>
      <c r="AX1043" s="12" t="s">
        <v>79</v>
      </c>
      <c r="AY1043" s="257" t="s">
        <v>162</v>
      </c>
    </row>
    <row r="1044" s="12" customFormat="1">
      <c r="B1044" s="246"/>
      <c r="C1044" s="247"/>
      <c r="D1044" s="248" t="s">
        <v>171</v>
      </c>
      <c r="E1044" s="249" t="s">
        <v>36</v>
      </c>
      <c r="F1044" s="250" t="s">
        <v>1857</v>
      </c>
      <c r="G1044" s="247"/>
      <c r="H1044" s="251">
        <v>15.029999999999999</v>
      </c>
      <c r="I1044" s="252"/>
      <c r="J1044" s="247"/>
      <c r="K1044" s="247"/>
      <c r="L1044" s="253"/>
      <c r="M1044" s="254"/>
      <c r="N1044" s="255"/>
      <c r="O1044" s="255"/>
      <c r="P1044" s="255"/>
      <c r="Q1044" s="255"/>
      <c r="R1044" s="255"/>
      <c r="S1044" s="255"/>
      <c r="T1044" s="256"/>
      <c r="AT1044" s="257" t="s">
        <v>171</v>
      </c>
      <c r="AU1044" s="257" t="s">
        <v>89</v>
      </c>
      <c r="AV1044" s="12" t="s">
        <v>89</v>
      </c>
      <c r="AW1044" s="12" t="s">
        <v>42</v>
      </c>
      <c r="AX1044" s="12" t="s">
        <v>79</v>
      </c>
      <c r="AY1044" s="257" t="s">
        <v>162</v>
      </c>
    </row>
    <row r="1045" s="12" customFormat="1">
      <c r="B1045" s="246"/>
      <c r="C1045" s="247"/>
      <c r="D1045" s="248" t="s">
        <v>171</v>
      </c>
      <c r="E1045" s="249" t="s">
        <v>36</v>
      </c>
      <c r="F1045" s="250" t="s">
        <v>1858</v>
      </c>
      <c r="G1045" s="247"/>
      <c r="H1045" s="251">
        <v>-3.6899999999999999</v>
      </c>
      <c r="I1045" s="252"/>
      <c r="J1045" s="247"/>
      <c r="K1045" s="247"/>
      <c r="L1045" s="253"/>
      <c r="M1045" s="254"/>
      <c r="N1045" s="255"/>
      <c r="O1045" s="255"/>
      <c r="P1045" s="255"/>
      <c r="Q1045" s="255"/>
      <c r="R1045" s="255"/>
      <c r="S1045" s="255"/>
      <c r="T1045" s="256"/>
      <c r="AT1045" s="257" t="s">
        <v>171</v>
      </c>
      <c r="AU1045" s="257" t="s">
        <v>89</v>
      </c>
      <c r="AV1045" s="12" t="s">
        <v>89</v>
      </c>
      <c r="AW1045" s="12" t="s">
        <v>42</v>
      </c>
      <c r="AX1045" s="12" t="s">
        <v>79</v>
      </c>
      <c r="AY1045" s="257" t="s">
        <v>162</v>
      </c>
    </row>
    <row r="1046" s="12" customFormat="1">
      <c r="B1046" s="246"/>
      <c r="C1046" s="247"/>
      <c r="D1046" s="248" t="s">
        <v>171</v>
      </c>
      <c r="E1046" s="249" t="s">
        <v>36</v>
      </c>
      <c r="F1046" s="250" t="s">
        <v>1765</v>
      </c>
      <c r="G1046" s="247"/>
      <c r="H1046" s="251">
        <v>-2.0499999999999998</v>
      </c>
      <c r="I1046" s="252"/>
      <c r="J1046" s="247"/>
      <c r="K1046" s="247"/>
      <c r="L1046" s="253"/>
      <c r="M1046" s="254"/>
      <c r="N1046" s="255"/>
      <c r="O1046" s="255"/>
      <c r="P1046" s="255"/>
      <c r="Q1046" s="255"/>
      <c r="R1046" s="255"/>
      <c r="S1046" s="255"/>
      <c r="T1046" s="256"/>
      <c r="AT1046" s="257" t="s">
        <v>171</v>
      </c>
      <c r="AU1046" s="257" t="s">
        <v>89</v>
      </c>
      <c r="AV1046" s="12" t="s">
        <v>89</v>
      </c>
      <c r="AW1046" s="12" t="s">
        <v>42</v>
      </c>
      <c r="AX1046" s="12" t="s">
        <v>79</v>
      </c>
      <c r="AY1046" s="257" t="s">
        <v>162</v>
      </c>
    </row>
    <row r="1047" s="12" customFormat="1">
      <c r="B1047" s="246"/>
      <c r="C1047" s="247"/>
      <c r="D1047" s="248" t="s">
        <v>171</v>
      </c>
      <c r="E1047" s="249" t="s">
        <v>36</v>
      </c>
      <c r="F1047" s="250" t="s">
        <v>1859</v>
      </c>
      <c r="G1047" s="247"/>
      <c r="H1047" s="251">
        <v>-0.35999999999999999</v>
      </c>
      <c r="I1047" s="252"/>
      <c r="J1047" s="247"/>
      <c r="K1047" s="247"/>
      <c r="L1047" s="253"/>
      <c r="M1047" s="254"/>
      <c r="N1047" s="255"/>
      <c r="O1047" s="255"/>
      <c r="P1047" s="255"/>
      <c r="Q1047" s="255"/>
      <c r="R1047" s="255"/>
      <c r="S1047" s="255"/>
      <c r="T1047" s="256"/>
      <c r="AT1047" s="257" t="s">
        <v>171</v>
      </c>
      <c r="AU1047" s="257" t="s">
        <v>89</v>
      </c>
      <c r="AV1047" s="12" t="s">
        <v>89</v>
      </c>
      <c r="AW1047" s="12" t="s">
        <v>42</v>
      </c>
      <c r="AX1047" s="12" t="s">
        <v>79</v>
      </c>
      <c r="AY1047" s="257" t="s">
        <v>162</v>
      </c>
    </row>
    <row r="1048" s="12" customFormat="1">
      <c r="B1048" s="246"/>
      <c r="C1048" s="247"/>
      <c r="D1048" s="248" t="s">
        <v>171</v>
      </c>
      <c r="E1048" s="249" t="s">
        <v>36</v>
      </c>
      <c r="F1048" s="250" t="s">
        <v>1860</v>
      </c>
      <c r="G1048" s="247"/>
      <c r="H1048" s="251">
        <v>-0.37</v>
      </c>
      <c r="I1048" s="252"/>
      <c r="J1048" s="247"/>
      <c r="K1048" s="247"/>
      <c r="L1048" s="253"/>
      <c r="M1048" s="254"/>
      <c r="N1048" s="255"/>
      <c r="O1048" s="255"/>
      <c r="P1048" s="255"/>
      <c r="Q1048" s="255"/>
      <c r="R1048" s="255"/>
      <c r="S1048" s="255"/>
      <c r="T1048" s="256"/>
      <c r="AT1048" s="257" t="s">
        <v>171</v>
      </c>
      <c r="AU1048" s="257" t="s">
        <v>89</v>
      </c>
      <c r="AV1048" s="12" t="s">
        <v>89</v>
      </c>
      <c r="AW1048" s="12" t="s">
        <v>42</v>
      </c>
      <c r="AX1048" s="12" t="s">
        <v>79</v>
      </c>
      <c r="AY1048" s="257" t="s">
        <v>162</v>
      </c>
    </row>
    <row r="1049" s="12" customFormat="1">
      <c r="B1049" s="246"/>
      <c r="C1049" s="247"/>
      <c r="D1049" s="248" t="s">
        <v>171</v>
      </c>
      <c r="E1049" s="249" t="s">
        <v>36</v>
      </c>
      <c r="F1049" s="250" t="s">
        <v>1810</v>
      </c>
      <c r="G1049" s="247"/>
      <c r="H1049" s="251">
        <v>-1.44</v>
      </c>
      <c r="I1049" s="252"/>
      <c r="J1049" s="247"/>
      <c r="K1049" s="247"/>
      <c r="L1049" s="253"/>
      <c r="M1049" s="254"/>
      <c r="N1049" s="255"/>
      <c r="O1049" s="255"/>
      <c r="P1049" s="255"/>
      <c r="Q1049" s="255"/>
      <c r="R1049" s="255"/>
      <c r="S1049" s="255"/>
      <c r="T1049" s="256"/>
      <c r="AT1049" s="257" t="s">
        <v>171</v>
      </c>
      <c r="AU1049" s="257" t="s">
        <v>89</v>
      </c>
      <c r="AV1049" s="12" t="s">
        <v>89</v>
      </c>
      <c r="AW1049" s="12" t="s">
        <v>42</v>
      </c>
      <c r="AX1049" s="12" t="s">
        <v>79</v>
      </c>
      <c r="AY1049" s="257" t="s">
        <v>162</v>
      </c>
    </row>
    <row r="1050" s="12" customFormat="1">
      <c r="B1050" s="246"/>
      <c r="C1050" s="247"/>
      <c r="D1050" s="248" t="s">
        <v>171</v>
      </c>
      <c r="E1050" s="249" t="s">
        <v>36</v>
      </c>
      <c r="F1050" s="250" t="s">
        <v>1861</v>
      </c>
      <c r="G1050" s="247"/>
      <c r="H1050" s="251">
        <v>-1.6399999999999999</v>
      </c>
      <c r="I1050" s="252"/>
      <c r="J1050" s="247"/>
      <c r="K1050" s="247"/>
      <c r="L1050" s="253"/>
      <c r="M1050" s="254"/>
      <c r="N1050" s="255"/>
      <c r="O1050" s="255"/>
      <c r="P1050" s="255"/>
      <c r="Q1050" s="255"/>
      <c r="R1050" s="255"/>
      <c r="S1050" s="255"/>
      <c r="T1050" s="256"/>
      <c r="AT1050" s="257" t="s">
        <v>171</v>
      </c>
      <c r="AU1050" s="257" t="s">
        <v>89</v>
      </c>
      <c r="AV1050" s="12" t="s">
        <v>89</v>
      </c>
      <c r="AW1050" s="12" t="s">
        <v>42</v>
      </c>
      <c r="AX1050" s="12" t="s">
        <v>79</v>
      </c>
      <c r="AY1050" s="257" t="s">
        <v>162</v>
      </c>
    </row>
    <row r="1051" s="12" customFormat="1">
      <c r="B1051" s="246"/>
      <c r="C1051" s="247"/>
      <c r="D1051" s="248" t="s">
        <v>171</v>
      </c>
      <c r="E1051" s="249" t="s">
        <v>36</v>
      </c>
      <c r="F1051" s="250" t="s">
        <v>1874</v>
      </c>
      <c r="G1051" s="247"/>
      <c r="H1051" s="251">
        <v>-0.28000000000000003</v>
      </c>
      <c r="I1051" s="252"/>
      <c r="J1051" s="247"/>
      <c r="K1051" s="247"/>
      <c r="L1051" s="253"/>
      <c r="M1051" s="254"/>
      <c r="N1051" s="255"/>
      <c r="O1051" s="255"/>
      <c r="P1051" s="255"/>
      <c r="Q1051" s="255"/>
      <c r="R1051" s="255"/>
      <c r="S1051" s="255"/>
      <c r="T1051" s="256"/>
      <c r="AT1051" s="257" t="s">
        <v>171</v>
      </c>
      <c r="AU1051" s="257" t="s">
        <v>89</v>
      </c>
      <c r="AV1051" s="12" t="s">
        <v>89</v>
      </c>
      <c r="AW1051" s="12" t="s">
        <v>42</v>
      </c>
      <c r="AX1051" s="12" t="s">
        <v>79</v>
      </c>
      <c r="AY1051" s="257" t="s">
        <v>162</v>
      </c>
    </row>
    <row r="1052" s="12" customFormat="1">
      <c r="B1052" s="246"/>
      <c r="C1052" s="247"/>
      <c r="D1052" s="248" t="s">
        <v>171</v>
      </c>
      <c r="E1052" s="249" t="s">
        <v>36</v>
      </c>
      <c r="F1052" s="250" t="s">
        <v>1875</v>
      </c>
      <c r="G1052" s="247"/>
      <c r="H1052" s="251">
        <v>-0.37</v>
      </c>
      <c r="I1052" s="252"/>
      <c r="J1052" s="247"/>
      <c r="K1052" s="247"/>
      <c r="L1052" s="253"/>
      <c r="M1052" s="254"/>
      <c r="N1052" s="255"/>
      <c r="O1052" s="255"/>
      <c r="P1052" s="255"/>
      <c r="Q1052" s="255"/>
      <c r="R1052" s="255"/>
      <c r="S1052" s="255"/>
      <c r="T1052" s="256"/>
      <c r="AT1052" s="257" t="s">
        <v>171</v>
      </c>
      <c r="AU1052" s="257" t="s">
        <v>89</v>
      </c>
      <c r="AV1052" s="12" t="s">
        <v>89</v>
      </c>
      <c r="AW1052" s="12" t="s">
        <v>42</v>
      </c>
      <c r="AX1052" s="12" t="s">
        <v>79</v>
      </c>
      <c r="AY1052" s="257" t="s">
        <v>162</v>
      </c>
    </row>
    <row r="1053" s="12" customFormat="1">
      <c r="B1053" s="246"/>
      <c r="C1053" s="247"/>
      <c r="D1053" s="248" t="s">
        <v>171</v>
      </c>
      <c r="E1053" s="249" t="s">
        <v>36</v>
      </c>
      <c r="F1053" s="250" t="s">
        <v>1876</v>
      </c>
      <c r="G1053" s="247"/>
      <c r="H1053" s="251">
        <v>0</v>
      </c>
      <c r="I1053" s="252"/>
      <c r="J1053" s="247"/>
      <c r="K1053" s="247"/>
      <c r="L1053" s="253"/>
      <c r="M1053" s="254"/>
      <c r="N1053" s="255"/>
      <c r="O1053" s="255"/>
      <c r="P1053" s="255"/>
      <c r="Q1053" s="255"/>
      <c r="R1053" s="255"/>
      <c r="S1053" s="255"/>
      <c r="T1053" s="256"/>
      <c r="AT1053" s="257" t="s">
        <v>171</v>
      </c>
      <c r="AU1053" s="257" t="s">
        <v>89</v>
      </c>
      <c r="AV1053" s="12" t="s">
        <v>89</v>
      </c>
      <c r="AW1053" s="12" t="s">
        <v>42</v>
      </c>
      <c r="AX1053" s="12" t="s">
        <v>79</v>
      </c>
      <c r="AY1053" s="257" t="s">
        <v>162</v>
      </c>
    </row>
    <row r="1054" s="12" customFormat="1">
      <c r="B1054" s="246"/>
      <c r="C1054" s="247"/>
      <c r="D1054" s="248" t="s">
        <v>171</v>
      </c>
      <c r="E1054" s="249" t="s">
        <v>36</v>
      </c>
      <c r="F1054" s="250" t="s">
        <v>1877</v>
      </c>
      <c r="G1054" s="247"/>
      <c r="H1054" s="251">
        <v>-23.539999999999999</v>
      </c>
      <c r="I1054" s="252"/>
      <c r="J1054" s="247"/>
      <c r="K1054" s="247"/>
      <c r="L1054" s="253"/>
      <c r="M1054" s="254"/>
      <c r="N1054" s="255"/>
      <c r="O1054" s="255"/>
      <c r="P1054" s="255"/>
      <c r="Q1054" s="255"/>
      <c r="R1054" s="255"/>
      <c r="S1054" s="255"/>
      <c r="T1054" s="256"/>
      <c r="AT1054" s="257" t="s">
        <v>171</v>
      </c>
      <c r="AU1054" s="257" t="s">
        <v>89</v>
      </c>
      <c r="AV1054" s="12" t="s">
        <v>89</v>
      </c>
      <c r="AW1054" s="12" t="s">
        <v>42</v>
      </c>
      <c r="AX1054" s="12" t="s">
        <v>79</v>
      </c>
      <c r="AY1054" s="257" t="s">
        <v>162</v>
      </c>
    </row>
    <row r="1055" s="12" customFormat="1">
      <c r="B1055" s="246"/>
      <c r="C1055" s="247"/>
      <c r="D1055" s="248" t="s">
        <v>171</v>
      </c>
      <c r="E1055" s="249" t="s">
        <v>36</v>
      </c>
      <c r="F1055" s="250" t="s">
        <v>1878</v>
      </c>
      <c r="G1055" s="247"/>
      <c r="H1055" s="251">
        <v>-32.759999999999998</v>
      </c>
      <c r="I1055" s="252"/>
      <c r="J1055" s="247"/>
      <c r="K1055" s="247"/>
      <c r="L1055" s="253"/>
      <c r="M1055" s="254"/>
      <c r="N1055" s="255"/>
      <c r="O1055" s="255"/>
      <c r="P1055" s="255"/>
      <c r="Q1055" s="255"/>
      <c r="R1055" s="255"/>
      <c r="S1055" s="255"/>
      <c r="T1055" s="256"/>
      <c r="AT1055" s="257" t="s">
        <v>171</v>
      </c>
      <c r="AU1055" s="257" t="s">
        <v>89</v>
      </c>
      <c r="AV1055" s="12" t="s">
        <v>89</v>
      </c>
      <c r="AW1055" s="12" t="s">
        <v>42</v>
      </c>
      <c r="AX1055" s="12" t="s">
        <v>79</v>
      </c>
      <c r="AY1055" s="257" t="s">
        <v>162</v>
      </c>
    </row>
    <row r="1056" s="12" customFormat="1">
      <c r="B1056" s="246"/>
      <c r="C1056" s="247"/>
      <c r="D1056" s="248" t="s">
        <v>171</v>
      </c>
      <c r="E1056" s="249" t="s">
        <v>36</v>
      </c>
      <c r="F1056" s="250" t="s">
        <v>1879</v>
      </c>
      <c r="G1056" s="247"/>
      <c r="H1056" s="251">
        <v>-15.6</v>
      </c>
      <c r="I1056" s="252"/>
      <c r="J1056" s="247"/>
      <c r="K1056" s="247"/>
      <c r="L1056" s="253"/>
      <c r="M1056" s="254"/>
      <c r="N1056" s="255"/>
      <c r="O1056" s="255"/>
      <c r="P1056" s="255"/>
      <c r="Q1056" s="255"/>
      <c r="R1056" s="255"/>
      <c r="S1056" s="255"/>
      <c r="T1056" s="256"/>
      <c r="AT1056" s="257" t="s">
        <v>171</v>
      </c>
      <c r="AU1056" s="257" t="s">
        <v>89</v>
      </c>
      <c r="AV1056" s="12" t="s">
        <v>89</v>
      </c>
      <c r="AW1056" s="12" t="s">
        <v>42</v>
      </c>
      <c r="AX1056" s="12" t="s">
        <v>79</v>
      </c>
      <c r="AY1056" s="257" t="s">
        <v>162</v>
      </c>
    </row>
    <row r="1057" s="12" customFormat="1">
      <c r="B1057" s="246"/>
      <c r="C1057" s="247"/>
      <c r="D1057" s="248" t="s">
        <v>171</v>
      </c>
      <c r="E1057" s="249" t="s">
        <v>36</v>
      </c>
      <c r="F1057" s="250" t="s">
        <v>1880</v>
      </c>
      <c r="G1057" s="247"/>
      <c r="H1057" s="251">
        <v>-10.02</v>
      </c>
      <c r="I1057" s="252"/>
      <c r="J1057" s="247"/>
      <c r="K1057" s="247"/>
      <c r="L1057" s="253"/>
      <c r="M1057" s="254"/>
      <c r="N1057" s="255"/>
      <c r="O1057" s="255"/>
      <c r="P1057" s="255"/>
      <c r="Q1057" s="255"/>
      <c r="R1057" s="255"/>
      <c r="S1057" s="255"/>
      <c r="T1057" s="256"/>
      <c r="AT1057" s="257" t="s">
        <v>171</v>
      </c>
      <c r="AU1057" s="257" t="s">
        <v>89</v>
      </c>
      <c r="AV1057" s="12" t="s">
        <v>89</v>
      </c>
      <c r="AW1057" s="12" t="s">
        <v>42</v>
      </c>
      <c r="AX1057" s="12" t="s">
        <v>79</v>
      </c>
      <c r="AY1057" s="257" t="s">
        <v>162</v>
      </c>
    </row>
    <row r="1058" s="12" customFormat="1">
      <c r="B1058" s="246"/>
      <c r="C1058" s="247"/>
      <c r="D1058" s="248" t="s">
        <v>171</v>
      </c>
      <c r="E1058" s="249" t="s">
        <v>36</v>
      </c>
      <c r="F1058" s="250" t="s">
        <v>36</v>
      </c>
      <c r="G1058" s="247"/>
      <c r="H1058" s="251">
        <v>0</v>
      </c>
      <c r="I1058" s="252"/>
      <c r="J1058" s="247"/>
      <c r="K1058" s="247"/>
      <c r="L1058" s="253"/>
      <c r="M1058" s="254"/>
      <c r="N1058" s="255"/>
      <c r="O1058" s="255"/>
      <c r="P1058" s="255"/>
      <c r="Q1058" s="255"/>
      <c r="R1058" s="255"/>
      <c r="S1058" s="255"/>
      <c r="T1058" s="256"/>
      <c r="AT1058" s="257" t="s">
        <v>171</v>
      </c>
      <c r="AU1058" s="257" t="s">
        <v>89</v>
      </c>
      <c r="AV1058" s="12" t="s">
        <v>89</v>
      </c>
      <c r="AW1058" s="12" t="s">
        <v>42</v>
      </c>
      <c r="AX1058" s="12" t="s">
        <v>79</v>
      </c>
      <c r="AY1058" s="257" t="s">
        <v>162</v>
      </c>
    </row>
    <row r="1059" s="14" customFormat="1">
      <c r="B1059" s="283"/>
      <c r="C1059" s="284"/>
      <c r="D1059" s="248" t="s">
        <v>171</v>
      </c>
      <c r="E1059" s="285" t="s">
        <v>36</v>
      </c>
      <c r="F1059" s="286" t="s">
        <v>679</v>
      </c>
      <c r="G1059" s="284"/>
      <c r="H1059" s="287">
        <v>30.760000000000002</v>
      </c>
      <c r="I1059" s="288"/>
      <c r="J1059" s="284"/>
      <c r="K1059" s="284"/>
      <c r="L1059" s="289"/>
      <c r="M1059" s="309"/>
      <c r="N1059" s="310"/>
      <c r="O1059" s="310"/>
      <c r="P1059" s="310"/>
      <c r="Q1059" s="310"/>
      <c r="R1059" s="310"/>
      <c r="S1059" s="310"/>
      <c r="T1059" s="311"/>
      <c r="AT1059" s="293" t="s">
        <v>171</v>
      </c>
      <c r="AU1059" s="293" t="s">
        <v>89</v>
      </c>
      <c r="AV1059" s="14" t="s">
        <v>179</v>
      </c>
      <c r="AW1059" s="14" t="s">
        <v>42</v>
      </c>
      <c r="AX1059" s="14" t="s">
        <v>87</v>
      </c>
      <c r="AY1059" s="293" t="s">
        <v>162</v>
      </c>
    </row>
    <row r="1060" s="1" customFormat="1" ht="6.96" customHeight="1">
      <c r="B1060" s="69"/>
      <c r="C1060" s="70"/>
      <c r="D1060" s="70"/>
      <c r="E1060" s="70"/>
      <c r="F1060" s="70"/>
      <c r="G1060" s="70"/>
      <c r="H1060" s="70"/>
      <c r="I1060" s="180"/>
      <c r="J1060" s="70"/>
      <c r="K1060" s="70"/>
      <c r="L1060" s="74"/>
    </row>
  </sheetData>
  <sheetProtection sheet="1" autoFilter="0" formatColumns="0" formatRows="0" objects="1" scenarios="1" spinCount="100000" saltValue="s02Vobao0h9v3hhso5zAQpXAI1FRJUR104feJwWzHTUQ2E2KjZu0tEDBeKYXugMX3BZLozraw8u0AiyZo+4G1g==" hashValue="n03Yx2OjO1K3taj/1N1xA6D8kAhWUI0IH9HOsoy0OG2Xpfun/6zRO+ayb0vEH25Ll4lTyw67G86LgWi4dFBiLA==" algorithmName="SHA-512" password="CC35"/>
  <autoFilter ref="C104:K1059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93:H93"/>
    <mergeCell ref="E95:H95"/>
    <mergeCell ref="E97:H97"/>
    <mergeCell ref="G1:H1"/>
    <mergeCell ref="L2:V2"/>
  </mergeCells>
  <hyperlinks>
    <hyperlink ref="F1:G1" location="C2" display="1) Krycí list soupisu"/>
    <hyperlink ref="G1:H1" location="C58" display="2) Rekapitulace"/>
    <hyperlink ref="J1" location="C10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111</v>
      </c>
      <c r="AZ2" s="280" t="s">
        <v>2461</v>
      </c>
      <c r="BA2" s="280" t="s">
        <v>36</v>
      </c>
      <c r="BB2" s="280" t="s">
        <v>36</v>
      </c>
      <c r="BC2" s="280" t="s">
        <v>2462</v>
      </c>
      <c r="BD2" s="280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  <c r="AZ3" s="280" t="s">
        <v>2463</v>
      </c>
      <c r="BA3" s="280" t="s">
        <v>36</v>
      </c>
      <c r="BB3" s="280" t="s">
        <v>36</v>
      </c>
      <c r="BC3" s="280" t="s">
        <v>2464</v>
      </c>
      <c r="BD3" s="280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  <c r="AZ4" s="280" t="s">
        <v>2465</v>
      </c>
      <c r="BA4" s="280" t="s">
        <v>36</v>
      </c>
      <c r="BB4" s="280" t="s">
        <v>36</v>
      </c>
      <c r="BC4" s="280" t="s">
        <v>2466</v>
      </c>
      <c r="BD4" s="280" t="s">
        <v>89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  <c r="AZ5" s="280" t="s">
        <v>2467</v>
      </c>
      <c r="BA5" s="280" t="s">
        <v>36</v>
      </c>
      <c r="BB5" s="280" t="s">
        <v>36</v>
      </c>
      <c r="BC5" s="280" t="s">
        <v>2468</v>
      </c>
      <c r="BD5" s="280" t="s">
        <v>89</v>
      </c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  <c r="AZ6" s="280" t="s">
        <v>2469</v>
      </c>
      <c r="BA6" s="280" t="s">
        <v>36</v>
      </c>
      <c r="BB6" s="280" t="s">
        <v>36</v>
      </c>
      <c r="BC6" s="280" t="s">
        <v>2470</v>
      </c>
      <c r="BD6" s="280" t="s">
        <v>89</v>
      </c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  <c r="AZ7" s="280" t="s">
        <v>1240</v>
      </c>
      <c r="BA7" s="280" t="s">
        <v>36</v>
      </c>
      <c r="BB7" s="280" t="s">
        <v>36</v>
      </c>
      <c r="BC7" s="280" t="s">
        <v>2471</v>
      </c>
      <c r="BD7" s="280" t="s">
        <v>89</v>
      </c>
    </row>
    <row r="8">
      <c r="B8" s="29"/>
      <c r="C8" s="30"/>
      <c r="D8" s="41" t="s">
        <v>136</v>
      </c>
      <c r="E8" s="30"/>
      <c r="F8" s="30"/>
      <c r="G8" s="30"/>
      <c r="H8" s="30"/>
      <c r="I8" s="156"/>
      <c r="J8" s="30"/>
      <c r="K8" s="32"/>
      <c r="AZ8" s="280" t="s">
        <v>1545</v>
      </c>
      <c r="BA8" s="280" t="s">
        <v>36</v>
      </c>
      <c r="BB8" s="280" t="s">
        <v>36</v>
      </c>
      <c r="BC8" s="280" t="s">
        <v>2472</v>
      </c>
      <c r="BD8" s="280" t="s">
        <v>89</v>
      </c>
    </row>
    <row r="9" s="1" customFormat="1" ht="16.5" customHeight="1">
      <c r="B9" s="48"/>
      <c r="C9" s="49"/>
      <c r="D9" s="49"/>
      <c r="E9" s="157" t="s">
        <v>1548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1" t="s">
        <v>665</v>
      </c>
      <c r="E10" s="49"/>
      <c r="F10" s="49"/>
      <c r="G10" s="49"/>
      <c r="H10" s="49"/>
      <c r="I10" s="158"/>
      <c r="J10" s="49"/>
      <c r="K10" s="53"/>
    </row>
    <row r="11" s="1" customFormat="1" ht="36.96" customHeight="1">
      <c r="B11" s="48"/>
      <c r="C11" s="49"/>
      <c r="D11" s="49"/>
      <c r="E11" s="159" t="s">
        <v>2473</v>
      </c>
      <c r="F11" s="49"/>
      <c r="G11" s="49"/>
      <c r="H11" s="49"/>
      <c r="I11" s="158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8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0" t="s">
        <v>22</v>
      </c>
      <c r="J13" s="36" t="s">
        <v>36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0" t="s">
        <v>26</v>
      </c>
      <c r="J14" s="161" t="str">
        <f>'Rekapitulace stavby'!AN8</f>
        <v>23. 4. 2018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8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0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25</v>
      </c>
      <c r="F17" s="49"/>
      <c r="G17" s="49"/>
      <c r="H17" s="49"/>
      <c r="I17" s="160" t="s">
        <v>35</v>
      </c>
      <c r="J17" s="36" t="s">
        <v>36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8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0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0" t="s">
        <v>35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8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0" t="s">
        <v>33</v>
      </c>
      <c r="J22" s="36" t="s">
        <v>40</v>
      </c>
      <c r="K22" s="53"/>
    </row>
    <row r="23" s="1" customFormat="1" ht="18" customHeight="1">
      <c r="B23" s="48"/>
      <c r="C23" s="49"/>
      <c r="D23" s="49"/>
      <c r="E23" s="36" t="s">
        <v>41</v>
      </c>
      <c r="F23" s="49"/>
      <c r="G23" s="49"/>
      <c r="H23" s="49"/>
      <c r="I23" s="160" t="s">
        <v>35</v>
      </c>
      <c r="J23" s="36" t="s">
        <v>36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8"/>
      <c r="J24" s="49"/>
      <c r="K24" s="53"/>
    </row>
    <row r="25" s="1" customFormat="1" ht="14.4" customHeight="1">
      <c r="B25" s="48"/>
      <c r="C25" s="49"/>
      <c r="D25" s="41" t="s">
        <v>43</v>
      </c>
      <c r="E25" s="49"/>
      <c r="F25" s="49"/>
      <c r="G25" s="49"/>
      <c r="H25" s="49"/>
      <c r="I25" s="158"/>
      <c r="J25" s="49"/>
      <c r="K25" s="53"/>
    </row>
    <row r="26" s="7" customFormat="1" ht="16.5" customHeight="1">
      <c r="B26" s="162"/>
      <c r="C26" s="163"/>
      <c r="D26" s="163"/>
      <c r="E26" s="46" t="s">
        <v>36</v>
      </c>
      <c r="F26" s="46"/>
      <c r="G26" s="46"/>
      <c r="H26" s="46"/>
      <c r="I26" s="164"/>
      <c r="J26" s="163"/>
      <c r="K26" s="165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8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25.44" customHeight="1">
      <c r="B29" s="48"/>
      <c r="C29" s="49"/>
      <c r="D29" s="168" t="s">
        <v>45</v>
      </c>
      <c r="E29" s="49"/>
      <c r="F29" s="49"/>
      <c r="G29" s="49"/>
      <c r="H29" s="49"/>
      <c r="I29" s="158"/>
      <c r="J29" s="169">
        <f>ROUND(J90,1)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6"/>
      <c r="J30" s="108"/>
      <c r="K30" s="167"/>
    </row>
    <row r="31" s="1" customFormat="1" ht="14.4" customHeight="1">
      <c r="B31" s="48"/>
      <c r="C31" s="49"/>
      <c r="D31" s="49"/>
      <c r="E31" s="49"/>
      <c r="F31" s="54" t="s">
        <v>47</v>
      </c>
      <c r="G31" s="49"/>
      <c r="H31" s="49"/>
      <c r="I31" s="170" t="s">
        <v>46</v>
      </c>
      <c r="J31" s="54" t="s">
        <v>48</v>
      </c>
      <c r="K31" s="53"/>
    </row>
    <row r="32" s="1" customFormat="1" ht="14.4" customHeight="1">
      <c r="B32" s="48"/>
      <c r="C32" s="49"/>
      <c r="D32" s="57" t="s">
        <v>49</v>
      </c>
      <c r="E32" s="57" t="s">
        <v>50</v>
      </c>
      <c r="F32" s="171">
        <f>ROUND(SUM(BE90:BE538), 1)</f>
        <v>0</v>
      </c>
      <c r="G32" s="49"/>
      <c r="H32" s="49"/>
      <c r="I32" s="172">
        <v>0.20999999999999999</v>
      </c>
      <c r="J32" s="171">
        <f>ROUND(ROUND((SUM(BE90:BE538)), 1)*I32, 2)</f>
        <v>0</v>
      </c>
      <c r="K32" s="53"/>
    </row>
    <row r="33" s="1" customFormat="1" ht="14.4" customHeight="1">
      <c r="B33" s="48"/>
      <c r="C33" s="49"/>
      <c r="D33" s="49"/>
      <c r="E33" s="57" t="s">
        <v>51</v>
      </c>
      <c r="F33" s="171">
        <f>ROUND(SUM(BF90:BF538), 1)</f>
        <v>0</v>
      </c>
      <c r="G33" s="49"/>
      <c r="H33" s="49"/>
      <c r="I33" s="172">
        <v>0.14999999999999999</v>
      </c>
      <c r="J33" s="171">
        <f>ROUND(ROUND((SUM(BF90:BF538)), 1)*I33, 2)</f>
        <v>0</v>
      </c>
      <c r="K33" s="53"/>
    </row>
    <row r="34" hidden="1" s="1" customFormat="1" ht="14.4" customHeight="1">
      <c r="B34" s="48"/>
      <c r="C34" s="49"/>
      <c r="D34" s="49"/>
      <c r="E34" s="57" t="s">
        <v>52</v>
      </c>
      <c r="F34" s="171">
        <f>ROUND(SUM(BG90:BG538), 1)</f>
        <v>0</v>
      </c>
      <c r="G34" s="49"/>
      <c r="H34" s="49"/>
      <c r="I34" s="172">
        <v>0.20999999999999999</v>
      </c>
      <c r="J34" s="171">
        <v>0</v>
      </c>
      <c r="K34" s="53"/>
    </row>
    <row r="35" hidden="1" s="1" customFormat="1" ht="14.4" customHeight="1">
      <c r="B35" s="48"/>
      <c r="C35" s="49"/>
      <c r="D35" s="49"/>
      <c r="E35" s="57" t="s">
        <v>53</v>
      </c>
      <c r="F35" s="171">
        <f>ROUND(SUM(BH90:BH538), 1)</f>
        <v>0</v>
      </c>
      <c r="G35" s="49"/>
      <c r="H35" s="49"/>
      <c r="I35" s="172">
        <v>0.14999999999999999</v>
      </c>
      <c r="J35" s="171">
        <v>0</v>
      </c>
      <c r="K35" s="53"/>
    </row>
    <row r="36" hidden="1" s="1" customFormat="1" ht="14.4" customHeight="1">
      <c r="B36" s="48"/>
      <c r="C36" s="49"/>
      <c r="D36" s="49"/>
      <c r="E36" s="57" t="s">
        <v>54</v>
      </c>
      <c r="F36" s="171">
        <f>ROUND(SUM(BI90:BI538), 1)</f>
        <v>0</v>
      </c>
      <c r="G36" s="49"/>
      <c r="H36" s="49"/>
      <c r="I36" s="172">
        <v>0</v>
      </c>
      <c r="J36" s="171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8"/>
      <c r="J37" s="49"/>
      <c r="K37" s="53"/>
    </row>
    <row r="38" s="1" customFormat="1" ht="25.44" customHeight="1">
      <c r="B38" s="48"/>
      <c r="C38" s="173"/>
      <c r="D38" s="174" t="s">
        <v>55</v>
      </c>
      <c r="E38" s="100"/>
      <c r="F38" s="100"/>
      <c r="G38" s="175" t="s">
        <v>56</v>
      </c>
      <c r="H38" s="176" t="s">
        <v>57</v>
      </c>
      <c r="I38" s="177"/>
      <c r="J38" s="178">
        <f>SUM(J29:J36)</f>
        <v>0</v>
      </c>
      <c r="K38" s="179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0"/>
      <c r="J39" s="70"/>
      <c r="K39" s="71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8"/>
      <c r="C44" s="31" t="s">
        <v>138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8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6.5" customHeight="1">
      <c r="B47" s="48"/>
      <c r="C47" s="49"/>
      <c r="D47" s="49"/>
      <c r="E47" s="157" t="str">
        <f>E7</f>
        <v>Vrátkov - splašková kanalizace a ČOV</v>
      </c>
      <c r="F47" s="41"/>
      <c r="G47" s="41"/>
      <c r="H47" s="41"/>
      <c r="I47" s="158"/>
      <c r="J47" s="49"/>
      <c r="K47" s="53"/>
    </row>
    <row r="48">
      <c r="B48" s="29"/>
      <c r="C48" s="41" t="s">
        <v>136</v>
      </c>
      <c r="D48" s="30"/>
      <c r="E48" s="30"/>
      <c r="F48" s="30"/>
      <c r="G48" s="30"/>
      <c r="H48" s="30"/>
      <c r="I48" s="156"/>
      <c r="J48" s="30"/>
      <c r="K48" s="32"/>
    </row>
    <row r="49" s="1" customFormat="1" ht="16.5" customHeight="1">
      <c r="B49" s="48"/>
      <c r="C49" s="49"/>
      <c r="D49" s="49"/>
      <c r="E49" s="157" t="s">
        <v>1548</v>
      </c>
      <c r="F49" s="49"/>
      <c r="G49" s="49"/>
      <c r="H49" s="49"/>
      <c r="I49" s="158"/>
      <c r="J49" s="49"/>
      <c r="K49" s="53"/>
    </row>
    <row r="50" s="1" customFormat="1" ht="14.4" customHeight="1">
      <c r="B50" s="48"/>
      <c r="C50" s="41" t="s">
        <v>665</v>
      </c>
      <c r="D50" s="49"/>
      <c r="E50" s="49"/>
      <c r="F50" s="49"/>
      <c r="G50" s="49"/>
      <c r="H50" s="49"/>
      <c r="I50" s="158"/>
      <c r="J50" s="49"/>
      <c r="K50" s="53"/>
    </row>
    <row r="51" s="1" customFormat="1" ht="17.25" customHeight="1">
      <c r="B51" s="48"/>
      <c r="C51" s="49"/>
      <c r="D51" s="49"/>
      <c r="E51" s="159" t="str">
        <f>E11</f>
        <v>SO 02.2 - Propojovací potrubí</v>
      </c>
      <c r="F51" s="49"/>
      <c r="G51" s="49"/>
      <c r="H51" s="49"/>
      <c r="I51" s="158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8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obec Vrátkov</v>
      </c>
      <c r="G53" s="49"/>
      <c r="H53" s="49"/>
      <c r="I53" s="160" t="s">
        <v>26</v>
      </c>
      <c r="J53" s="161" t="str">
        <f>IF(J14="","",J14)</f>
        <v>23. 4. 2018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8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obec Vrátkov</v>
      </c>
      <c r="G55" s="49"/>
      <c r="H55" s="49"/>
      <c r="I55" s="160" t="s">
        <v>39</v>
      </c>
      <c r="J55" s="46" t="str">
        <f>E23</f>
        <v>Ing. Liběna Knapová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8"/>
      <c r="J56" s="185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8"/>
      <c r="J57" s="49"/>
      <c r="K57" s="53"/>
    </row>
    <row r="58" s="1" customFormat="1" ht="29.28" customHeight="1">
      <c r="B58" s="48"/>
      <c r="C58" s="186" t="s">
        <v>139</v>
      </c>
      <c r="D58" s="173"/>
      <c r="E58" s="173"/>
      <c r="F58" s="173"/>
      <c r="G58" s="173"/>
      <c r="H58" s="173"/>
      <c r="I58" s="187"/>
      <c r="J58" s="188" t="s">
        <v>140</v>
      </c>
      <c r="K58" s="189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29.28" customHeight="1">
      <c r="B60" s="48"/>
      <c r="C60" s="190" t="s">
        <v>141</v>
      </c>
      <c r="D60" s="49"/>
      <c r="E60" s="49"/>
      <c r="F60" s="49"/>
      <c r="G60" s="49"/>
      <c r="H60" s="49"/>
      <c r="I60" s="158"/>
      <c r="J60" s="169">
        <f>J90</f>
        <v>0</v>
      </c>
      <c r="K60" s="53"/>
      <c r="AU60" s="25" t="s">
        <v>142</v>
      </c>
    </row>
    <row r="61" s="8" customFormat="1" ht="24.96" customHeight="1">
      <c r="B61" s="191"/>
      <c r="C61" s="192"/>
      <c r="D61" s="193" t="s">
        <v>227</v>
      </c>
      <c r="E61" s="194"/>
      <c r="F61" s="194"/>
      <c r="G61" s="194"/>
      <c r="H61" s="194"/>
      <c r="I61" s="195"/>
      <c r="J61" s="196">
        <f>J91</f>
        <v>0</v>
      </c>
      <c r="K61" s="197"/>
    </row>
    <row r="62" s="9" customFormat="1" ht="19.92" customHeight="1">
      <c r="B62" s="198"/>
      <c r="C62" s="199"/>
      <c r="D62" s="200" t="s">
        <v>667</v>
      </c>
      <c r="E62" s="201"/>
      <c r="F62" s="201"/>
      <c r="G62" s="201"/>
      <c r="H62" s="201"/>
      <c r="I62" s="202"/>
      <c r="J62" s="203">
        <f>J92</f>
        <v>0</v>
      </c>
      <c r="K62" s="204"/>
    </row>
    <row r="63" s="9" customFormat="1" ht="19.92" customHeight="1">
      <c r="B63" s="198"/>
      <c r="C63" s="199"/>
      <c r="D63" s="200" t="s">
        <v>668</v>
      </c>
      <c r="E63" s="201"/>
      <c r="F63" s="201"/>
      <c r="G63" s="201"/>
      <c r="H63" s="201"/>
      <c r="I63" s="202"/>
      <c r="J63" s="203">
        <f>J205</f>
        <v>0</v>
      </c>
      <c r="K63" s="204"/>
    </row>
    <row r="64" s="9" customFormat="1" ht="19.92" customHeight="1">
      <c r="B64" s="198"/>
      <c r="C64" s="199"/>
      <c r="D64" s="200" t="s">
        <v>1250</v>
      </c>
      <c r="E64" s="201"/>
      <c r="F64" s="201"/>
      <c r="G64" s="201"/>
      <c r="H64" s="201"/>
      <c r="I64" s="202"/>
      <c r="J64" s="203">
        <f>J219</f>
        <v>0</v>
      </c>
      <c r="K64" s="204"/>
    </row>
    <row r="65" s="9" customFormat="1" ht="19.92" customHeight="1">
      <c r="B65" s="198"/>
      <c r="C65" s="199"/>
      <c r="D65" s="200" t="s">
        <v>669</v>
      </c>
      <c r="E65" s="201"/>
      <c r="F65" s="201"/>
      <c r="G65" s="201"/>
      <c r="H65" s="201"/>
      <c r="I65" s="202"/>
      <c r="J65" s="203">
        <f>J241</f>
        <v>0</v>
      </c>
      <c r="K65" s="204"/>
    </row>
    <row r="66" s="9" customFormat="1" ht="19.92" customHeight="1">
      <c r="B66" s="198"/>
      <c r="C66" s="199"/>
      <c r="D66" s="200" t="s">
        <v>671</v>
      </c>
      <c r="E66" s="201"/>
      <c r="F66" s="201"/>
      <c r="G66" s="201"/>
      <c r="H66" s="201"/>
      <c r="I66" s="202"/>
      <c r="J66" s="203">
        <f>J301</f>
        <v>0</v>
      </c>
      <c r="K66" s="204"/>
    </row>
    <row r="67" s="9" customFormat="1" ht="19.92" customHeight="1">
      <c r="B67" s="198"/>
      <c r="C67" s="199"/>
      <c r="D67" s="200" t="s">
        <v>228</v>
      </c>
      <c r="E67" s="201"/>
      <c r="F67" s="201"/>
      <c r="G67" s="201"/>
      <c r="H67" s="201"/>
      <c r="I67" s="202"/>
      <c r="J67" s="203">
        <f>J524</f>
        <v>0</v>
      </c>
      <c r="K67" s="204"/>
    </row>
    <row r="68" s="9" customFormat="1" ht="19.92" customHeight="1">
      <c r="B68" s="198"/>
      <c r="C68" s="199"/>
      <c r="D68" s="200" t="s">
        <v>673</v>
      </c>
      <c r="E68" s="201"/>
      <c r="F68" s="201"/>
      <c r="G68" s="201"/>
      <c r="H68" s="201"/>
      <c r="I68" s="202"/>
      <c r="J68" s="203">
        <f>J537</f>
        <v>0</v>
      </c>
      <c r="K68" s="204"/>
    </row>
    <row r="69" s="1" customFormat="1" ht="21.84" customHeight="1">
      <c r="B69" s="48"/>
      <c r="C69" s="49"/>
      <c r="D69" s="49"/>
      <c r="E69" s="49"/>
      <c r="F69" s="49"/>
      <c r="G69" s="49"/>
      <c r="H69" s="49"/>
      <c r="I69" s="158"/>
      <c r="J69" s="49"/>
      <c r="K69" s="53"/>
    </row>
    <row r="70" s="1" customFormat="1" ht="6.96" customHeight="1">
      <c r="B70" s="69"/>
      <c r="C70" s="70"/>
      <c r="D70" s="70"/>
      <c r="E70" s="70"/>
      <c r="F70" s="70"/>
      <c r="G70" s="70"/>
      <c r="H70" s="70"/>
      <c r="I70" s="180"/>
      <c r="J70" s="70"/>
      <c r="K70" s="71"/>
    </row>
    <row r="74" s="1" customFormat="1" ht="6.96" customHeight="1">
      <c r="B74" s="72"/>
      <c r="C74" s="73"/>
      <c r="D74" s="73"/>
      <c r="E74" s="73"/>
      <c r="F74" s="73"/>
      <c r="G74" s="73"/>
      <c r="H74" s="73"/>
      <c r="I74" s="183"/>
      <c r="J74" s="73"/>
      <c r="K74" s="73"/>
      <c r="L74" s="74"/>
    </row>
    <row r="75" s="1" customFormat="1" ht="36.96" customHeight="1">
      <c r="B75" s="48"/>
      <c r="C75" s="75" t="s">
        <v>145</v>
      </c>
      <c r="D75" s="76"/>
      <c r="E75" s="76"/>
      <c r="F75" s="76"/>
      <c r="G75" s="76"/>
      <c r="H75" s="76"/>
      <c r="I75" s="205"/>
      <c r="J75" s="76"/>
      <c r="K75" s="76"/>
      <c r="L75" s="74"/>
    </row>
    <row r="76" s="1" customFormat="1" ht="6.96" customHeight="1">
      <c r="B76" s="48"/>
      <c r="C76" s="76"/>
      <c r="D76" s="76"/>
      <c r="E76" s="76"/>
      <c r="F76" s="76"/>
      <c r="G76" s="76"/>
      <c r="H76" s="76"/>
      <c r="I76" s="205"/>
      <c r="J76" s="76"/>
      <c r="K76" s="76"/>
      <c r="L76" s="74"/>
    </row>
    <row r="77" s="1" customFormat="1" ht="14.4" customHeight="1">
      <c r="B77" s="48"/>
      <c r="C77" s="78" t="s">
        <v>18</v>
      </c>
      <c r="D77" s="76"/>
      <c r="E77" s="76"/>
      <c r="F77" s="76"/>
      <c r="G77" s="76"/>
      <c r="H77" s="76"/>
      <c r="I77" s="205"/>
      <c r="J77" s="76"/>
      <c r="K77" s="76"/>
      <c r="L77" s="74"/>
    </row>
    <row r="78" s="1" customFormat="1" ht="16.5" customHeight="1">
      <c r="B78" s="48"/>
      <c r="C78" s="76"/>
      <c r="D78" s="76"/>
      <c r="E78" s="206" t="str">
        <f>E7</f>
        <v>Vrátkov - splašková kanalizace a ČOV</v>
      </c>
      <c r="F78" s="78"/>
      <c r="G78" s="78"/>
      <c r="H78" s="78"/>
      <c r="I78" s="205"/>
      <c r="J78" s="76"/>
      <c r="K78" s="76"/>
      <c r="L78" s="74"/>
    </row>
    <row r="79">
      <c r="B79" s="29"/>
      <c r="C79" s="78" t="s">
        <v>136</v>
      </c>
      <c r="D79" s="281"/>
      <c r="E79" s="281"/>
      <c r="F79" s="281"/>
      <c r="G79" s="281"/>
      <c r="H79" s="281"/>
      <c r="I79" s="150"/>
      <c r="J79" s="281"/>
      <c r="K79" s="281"/>
      <c r="L79" s="282"/>
    </row>
    <row r="80" s="1" customFormat="1" ht="16.5" customHeight="1">
      <c r="B80" s="48"/>
      <c r="C80" s="76"/>
      <c r="D80" s="76"/>
      <c r="E80" s="206" t="s">
        <v>1548</v>
      </c>
      <c r="F80" s="76"/>
      <c r="G80" s="76"/>
      <c r="H80" s="76"/>
      <c r="I80" s="205"/>
      <c r="J80" s="76"/>
      <c r="K80" s="76"/>
      <c r="L80" s="74"/>
    </row>
    <row r="81" s="1" customFormat="1" ht="14.4" customHeight="1">
      <c r="B81" s="48"/>
      <c r="C81" s="78" t="s">
        <v>665</v>
      </c>
      <c r="D81" s="76"/>
      <c r="E81" s="76"/>
      <c r="F81" s="76"/>
      <c r="G81" s="76"/>
      <c r="H81" s="76"/>
      <c r="I81" s="205"/>
      <c r="J81" s="76"/>
      <c r="K81" s="76"/>
      <c r="L81" s="74"/>
    </row>
    <row r="82" s="1" customFormat="1" ht="17.25" customHeight="1">
      <c r="B82" s="48"/>
      <c r="C82" s="76"/>
      <c r="D82" s="76"/>
      <c r="E82" s="84" t="str">
        <f>E11</f>
        <v>SO 02.2 - Propojovací potrubí</v>
      </c>
      <c r="F82" s="76"/>
      <c r="G82" s="76"/>
      <c r="H82" s="76"/>
      <c r="I82" s="205"/>
      <c r="J82" s="76"/>
      <c r="K82" s="76"/>
      <c r="L82" s="74"/>
    </row>
    <row r="83" s="1" customFormat="1" ht="6.96" customHeight="1">
      <c r="B83" s="48"/>
      <c r="C83" s="76"/>
      <c r="D83" s="76"/>
      <c r="E83" s="76"/>
      <c r="F83" s="76"/>
      <c r="G83" s="76"/>
      <c r="H83" s="76"/>
      <c r="I83" s="205"/>
      <c r="J83" s="76"/>
      <c r="K83" s="76"/>
      <c r="L83" s="74"/>
    </row>
    <row r="84" s="1" customFormat="1" ht="18" customHeight="1">
      <c r="B84" s="48"/>
      <c r="C84" s="78" t="s">
        <v>24</v>
      </c>
      <c r="D84" s="76"/>
      <c r="E84" s="76"/>
      <c r="F84" s="207" t="str">
        <f>F14</f>
        <v>obec Vrátkov</v>
      </c>
      <c r="G84" s="76"/>
      <c r="H84" s="76"/>
      <c r="I84" s="208" t="s">
        <v>26</v>
      </c>
      <c r="J84" s="87" t="str">
        <f>IF(J14="","",J14)</f>
        <v>23. 4. 2018</v>
      </c>
      <c r="K84" s="76"/>
      <c r="L84" s="74"/>
    </row>
    <row r="85" s="1" customFormat="1" ht="6.96" customHeight="1">
      <c r="B85" s="48"/>
      <c r="C85" s="76"/>
      <c r="D85" s="76"/>
      <c r="E85" s="76"/>
      <c r="F85" s="76"/>
      <c r="G85" s="76"/>
      <c r="H85" s="76"/>
      <c r="I85" s="205"/>
      <c r="J85" s="76"/>
      <c r="K85" s="76"/>
      <c r="L85" s="74"/>
    </row>
    <row r="86" s="1" customFormat="1">
      <c r="B86" s="48"/>
      <c r="C86" s="78" t="s">
        <v>32</v>
      </c>
      <c r="D86" s="76"/>
      <c r="E86" s="76"/>
      <c r="F86" s="207" t="str">
        <f>E17</f>
        <v>obec Vrátkov</v>
      </c>
      <c r="G86" s="76"/>
      <c r="H86" s="76"/>
      <c r="I86" s="208" t="s">
        <v>39</v>
      </c>
      <c r="J86" s="207" t="str">
        <f>E23</f>
        <v>Ing. Liběna Knapová</v>
      </c>
      <c r="K86" s="76"/>
      <c r="L86" s="74"/>
    </row>
    <row r="87" s="1" customFormat="1" ht="14.4" customHeight="1">
      <c r="B87" s="48"/>
      <c r="C87" s="78" t="s">
        <v>37</v>
      </c>
      <c r="D87" s="76"/>
      <c r="E87" s="76"/>
      <c r="F87" s="207" t="str">
        <f>IF(E20="","",E20)</f>
        <v/>
      </c>
      <c r="G87" s="76"/>
      <c r="H87" s="76"/>
      <c r="I87" s="205"/>
      <c r="J87" s="76"/>
      <c r="K87" s="76"/>
      <c r="L87" s="74"/>
    </row>
    <row r="88" s="1" customFormat="1" ht="10.32" customHeight="1">
      <c r="B88" s="48"/>
      <c r="C88" s="76"/>
      <c r="D88" s="76"/>
      <c r="E88" s="76"/>
      <c r="F88" s="76"/>
      <c r="G88" s="76"/>
      <c r="H88" s="76"/>
      <c r="I88" s="205"/>
      <c r="J88" s="76"/>
      <c r="K88" s="76"/>
      <c r="L88" s="74"/>
    </row>
    <row r="89" s="10" customFormat="1" ht="29.28" customHeight="1">
      <c r="B89" s="209"/>
      <c r="C89" s="210" t="s">
        <v>146</v>
      </c>
      <c r="D89" s="211" t="s">
        <v>64</v>
      </c>
      <c r="E89" s="211" t="s">
        <v>60</v>
      </c>
      <c r="F89" s="211" t="s">
        <v>147</v>
      </c>
      <c r="G89" s="211" t="s">
        <v>148</v>
      </c>
      <c r="H89" s="211" t="s">
        <v>149</v>
      </c>
      <c r="I89" s="212" t="s">
        <v>150</v>
      </c>
      <c r="J89" s="211" t="s">
        <v>140</v>
      </c>
      <c r="K89" s="213" t="s">
        <v>151</v>
      </c>
      <c r="L89" s="214"/>
      <c r="M89" s="104" t="s">
        <v>152</v>
      </c>
      <c r="N89" s="105" t="s">
        <v>49</v>
      </c>
      <c r="O89" s="105" t="s">
        <v>153</v>
      </c>
      <c r="P89" s="105" t="s">
        <v>154</v>
      </c>
      <c r="Q89" s="105" t="s">
        <v>155</v>
      </c>
      <c r="R89" s="105" t="s">
        <v>156</v>
      </c>
      <c r="S89" s="105" t="s">
        <v>157</v>
      </c>
      <c r="T89" s="106" t="s">
        <v>158</v>
      </c>
    </row>
    <row r="90" s="1" customFormat="1" ht="29.28" customHeight="1">
      <c r="B90" s="48"/>
      <c r="C90" s="110" t="s">
        <v>141</v>
      </c>
      <c r="D90" s="76"/>
      <c r="E90" s="76"/>
      <c r="F90" s="76"/>
      <c r="G90" s="76"/>
      <c r="H90" s="76"/>
      <c r="I90" s="205"/>
      <c r="J90" s="215">
        <f>BK90</f>
        <v>0</v>
      </c>
      <c r="K90" s="76"/>
      <c r="L90" s="74"/>
      <c r="M90" s="107"/>
      <c r="N90" s="108"/>
      <c r="O90" s="108"/>
      <c r="P90" s="216">
        <f>P91</f>
        <v>0</v>
      </c>
      <c r="Q90" s="108"/>
      <c r="R90" s="216">
        <f>R91</f>
        <v>141.71551306400002</v>
      </c>
      <c r="S90" s="108"/>
      <c r="T90" s="217">
        <f>T91</f>
        <v>0</v>
      </c>
      <c r="AT90" s="25" t="s">
        <v>78</v>
      </c>
      <c r="AU90" s="25" t="s">
        <v>142</v>
      </c>
      <c r="BK90" s="218">
        <f>BK91</f>
        <v>0</v>
      </c>
    </row>
    <row r="91" s="11" customFormat="1" ht="37.44001" customHeight="1">
      <c r="B91" s="219"/>
      <c r="C91" s="220"/>
      <c r="D91" s="221" t="s">
        <v>78</v>
      </c>
      <c r="E91" s="222" t="s">
        <v>234</v>
      </c>
      <c r="F91" s="222" t="s">
        <v>235</v>
      </c>
      <c r="G91" s="220"/>
      <c r="H91" s="220"/>
      <c r="I91" s="223"/>
      <c r="J91" s="224">
        <f>BK91</f>
        <v>0</v>
      </c>
      <c r="K91" s="220"/>
      <c r="L91" s="225"/>
      <c r="M91" s="226"/>
      <c r="N91" s="227"/>
      <c r="O91" s="227"/>
      <c r="P91" s="228">
        <f>P92+P205+P219+P241+P301+P524+P537</f>
        <v>0</v>
      </c>
      <c r="Q91" s="227"/>
      <c r="R91" s="228">
        <f>R92+R205+R219+R241+R301+R524+R537</f>
        <v>141.71551306400002</v>
      </c>
      <c r="S91" s="227"/>
      <c r="T91" s="229">
        <f>T92+T205+T219+T241+T301+T524+T537</f>
        <v>0</v>
      </c>
      <c r="AR91" s="230" t="s">
        <v>87</v>
      </c>
      <c r="AT91" s="231" t="s">
        <v>78</v>
      </c>
      <c r="AU91" s="231" t="s">
        <v>79</v>
      </c>
      <c r="AY91" s="230" t="s">
        <v>162</v>
      </c>
      <c r="BK91" s="232">
        <f>BK92+BK205+BK219+BK241+BK301+BK524+BK537</f>
        <v>0</v>
      </c>
    </row>
    <row r="92" s="11" customFormat="1" ht="19.92" customHeight="1">
      <c r="B92" s="219"/>
      <c r="C92" s="220"/>
      <c r="D92" s="221" t="s">
        <v>78</v>
      </c>
      <c r="E92" s="233" t="s">
        <v>87</v>
      </c>
      <c r="F92" s="233" t="s">
        <v>674</v>
      </c>
      <c r="G92" s="220"/>
      <c r="H92" s="220"/>
      <c r="I92" s="223"/>
      <c r="J92" s="234">
        <f>BK92</f>
        <v>0</v>
      </c>
      <c r="K92" s="220"/>
      <c r="L92" s="225"/>
      <c r="M92" s="226"/>
      <c r="N92" s="227"/>
      <c r="O92" s="227"/>
      <c r="P92" s="228">
        <f>SUM(P93:P204)</f>
        <v>0</v>
      </c>
      <c r="Q92" s="227"/>
      <c r="R92" s="228">
        <f>SUM(R93:R204)</f>
        <v>113.355744</v>
      </c>
      <c r="S92" s="227"/>
      <c r="T92" s="229">
        <f>SUM(T93:T204)</f>
        <v>0</v>
      </c>
      <c r="AR92" s="230" t="s">
        <v>87</v>
      </c>
      <c r="AT92" s="231" t="s">
        <v>78</v>
      </c>
      <c r="AU92" s="231" t="s">
        <v>87</v>
      </c>
      <c r="AY92" s="230" t="s">
        <v>162</v>
      </c>
      <c r="BK92" s="232">
        <f>SUM(BK93:BK204)</f>
        <v>0</v>
      </c>
    </row>
    <row r="93" s="1" customFormat="1" ht="25.5" customHeight="1">
      <c r="B93" s="48"/>
      <c r="C93" s="235" t="s">
        <v>87</v>
      </c>
      <c r="D93" s="235" t="s">
        <v>165</v>
      </c>
      <c r="E93" s="236" t="s">
        <v>2474</v>
      </c>
      <c r="F93" s="237" t="s">
        <v>2475</v>
      </c>
      <c r="G93" s="238" t="s">
        <v>614</v>
      </c>
      <c r="H93" s="239">
        <v>109.62000000000001</v>
      </c>
      <c r="I93" s="240"/>
      <c r="J93" s="239">
        <f>ROUND(I93*H93,1)</f>
        <v>0</v>
      </c>
      <c r="K93" s="237" t="s">
        <v>239</v>
      </c>
      <c r="L93" s="74"/>
      <c r="M93" s="241" t="s">
        <v>36</v>
      </c>
      <c r="N93" s="242" t="s">
        <v>50</v>
      </c>
      <c r="O93" s="49"/>
      <c r="P93" s="243">
        <f>O93*H93</f>
        <v>0</v>
      </c>
      <c r="Q93" s="243">
        <v>0</v>
      </c>
      <c r="R93" s="243">
        <f>Q93*H93</f>
        <v>0</v>
      </c>
      <c r="S93" s="243">
        <v>0</v>
      </c>
      <c r="T93" s="244">
        <f>S93*H93</f>
        <v>0</v>
      </c>
      <c r="AR93" s="25" t="s">
        <v>179</v>
      </c>
      <c r="AT93" s="25" t="s">
        <v>165</v>
      </c>
      <c r="AU93" s="25" t="s">
        <v>89</v>
      </c>
      <c r="AY93" s="25" t="s">
        <v>162</v>
      </c>
      <c r="BE93" s="245">
        <f>IF(N93="základní",J93,0)</f>
        <v>0</v>
      </c>
      <c r="BF93" s="245">
        <f>IF(N93="snížená",J93,0)</f>
        <v>0</v>
      </c>
      <c r="BG93" s="245">
        <f>IF(N93="zákl. přenesená",J93,0)</f>
        <v>0</v>
      </c>
      <c r="BH93" s="245">
        <f>IF(N93="sníž. přenesená",J93,0)</f>
        <v>0</v>
      </c>
      <c r="BI93" s="245">
        <f>IF(N93="nulová",J93,0)</f>
        <v>0</v>
      </c>
      <c r="BJ93" s="25" t="s">
        <v>87</v>
      </c>
      <c r="BK93" s="245">
        <f>ROUND(I93*H93,1)</f>
        <v>0</v>
      </c>
      <c r="BL93" s="25" t="s">
        <v>179</v>
      </c>
      <c r="BM93" s="25" t="s">
        <v>2476</v>
      </c>
    </row>
    <row r="94" s="13" customFormat="1">
      <c r="B94" s="261"/>
      <c r="C94" s="262"/>
      <c r="D94" s="248" t="s">
        <v>171</v>
      </c>
      <c r="E94" s="263" t="s">
        <v>36</v>
      </c>
      <c r="F94" s="264" t="s">
        <v>2477</v>
      </c>
      <c r="G94" s="262"/>
      <c r="H94" s="263" t="s">
        <v>36</v>
      </c>
      <c r="I94" s="265"/>
      <c r="J94" s="262"/>
      <c r="K94" s="262"/>
      <c r="L94" s="266"/>
      <c r="M94" s="267"/>
      <c r="N94" s="268"/>
      <c r="O94" s="268"/>
      <c r="P94" s="268"/>
      <c r="Q94" s="268"/>
      <c r="R94" s="268"/>
      <c r="S94" s="268"/>
      <c r="T94" s="269"/>
      <c r="AT94" s="270" t="s">
        <v>171</v>
      </c>
      <c r="AU94" s="270" t="s">
        <v>89</v>
      </c>
      <c r="AV94" s="13" t="s">
        <v>87</v>
      </c>
      <c r="AW94" s="13" t="s">
        <v>42</v>
      </c>
      <c r="AX94" s="13" t="s">
        <v>79</v>
      </c>
      <c r="AY94" s="270" t="s">
        <v>162</v>
      </c>
    </row>
    <row r="95" s="13" customFormat="1">
      <c r="B95" s="261"/>
      <c r="C95" s="262"/>
      <c r="D95" s="248" t="s">
        <v>171</v>
      </c>
      <c r="E95" s="263" t="s">
        <v>36</v>
      </c>
      <c r="F95" s="264" t="s">
        <v>2478</v>
      </c>
      <c r="G95" s="262"/>
      <c r="H95" s="263" t="s">
        <v>36</v>
      </c>
      <c r="I95" s="265"/>
      <c r="J95" s="262"/>
      <c r="K95" s="262"/>
      <c r="L95" s="266"/>
      <c r="M95" s="267"/>
      <c r="N95" s="268"/>
      <c r="O95" s="268"/>
      <c r="P95" s="268"/>
      <c r="Q95" s="268"/>
      <c r="R95" s="268"/>
      <c r="S95" s="268"/>
      <c r="T95" s="269"/>
      <c r="AT95" s="270" t="s">
        <v>171</v>
      </c>
      <c r="AU95" s="270" t="s">
        <v>89</v>
      </c>
      <c r="AV95" s="13" t="s">
        <v>87</v>
      </c>
      <c r="AW95" s="13" t="s">
        <v>42</v>
      </c>
      <c r="AX95" s="13" t="s">
        <v>79</v>
      </c>
      <c r="AY95" s="270" t="s">
        <v>162</v>
      </c>
    </row>
    <row r="96" s="12" customFormat="1">
      <c r="B96" s="246"/>
      <c r="C96" s="247"/>
      <c r="D96" s="248" t="s">
        <v>171</v>
      </c>
      <c r="E96" s="249" t="s">
        <v>36</v>
      </c>
      <c r="F96" s="250" t="s">
        <v>2479</v>
      </c>
      <c r="G96" s="247"/>
      <c r="H96" s="251">
        <v>10.800000000000001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171</v>
      </c>
      <c r="AU96" s="257" t="s">
        <v>89</v>
      </c>
      <c r="AV96" s="12" t="s">
        <v>89</v>
      </c>
      <c r="AW96" s="12" t="s">
        <v>42</v>
      </c>
      <c r="AX96" s="12" t="s">
        <v>79</v>
      </c>
      <c r="AY96" s="257" t="s">
        <v>162</v>
      </c>
    </row>
    <row r="97" s="13" customFormat="1">
      <c r="B97" s="261"/>
      <c r="C97" s="262"/>
      <c r="D97" s="248" t="s">
        <v>171</v>
      </c>
      <c r="E97" s="263" t="s">
        <v>36</v>
      </c>
      <c r="F97" s="264" t="s">
        <v>2480</v>
      </c>
      <c r="G97" s="262"/>
      <c r="H97" s="263" t="s">
        <v>36</v>
      </c>
      <c r="I97" s="265"/>
      <c r="J97" s="262"/>
      <c r="K97" s="262"/>
      <c r="L97" s="266"/>
      <c r="M97" s="267"/>
      <c r="N97" s="268"/>
      <c r="O97" s="268"/>
      <c r="P97" s="268"/>
      <c r="Q97" s="268"/>
      <c r="R97" s="268"/>
      <c r="S97" s="268"/>
      <c r="T97" s="269"/>
      <c r="AT97" s="270" t="s">
        <v>171</v>
      </c>
      <c r="AU97" s="270" t="s">
        <v>89</v>
      </c>
      <c r="AV97" s="13" t="s">
        <v>87</v>
      </c>
      <c r="AW97" s="13" t="s">
        <v>42</v>
      </c>
      <c r="AX97" s="13" t="s">
        <v>79</v>
      </c>
      <c r="AY97" s="270" t="s">
        <v>162</v>
      </c>
    </row>
    <row r="98" s="12" customFormat="1">
      <c r="B98" s="246"/>
      <c r="C98" s="247"/>
      <c r="D98" s="248" t="s">
        <v>171</v>
      </c>
      <c r="E98" s="249" t="s">
        <v>36</v>
      </c>
      <c r="F98" s="250" t="s">
        <v>2481</v>
      </c>
      <c r="G98" s="247"/>
      <c r="H98" s="251">
        <v>34.399999999999999</v>
      </c>
      <c r="I98" s="252"/>
      <c r="J98" s="247"/>
      <c r="K98" s="247"/>
      <c r="L98" s="253"/>
      <c r="M98" s="254"/>
      <c r="N98" s="255"/>
      <c r="O98" s="255"/>
      <c r="P98" s="255"/>
      <c r="Q98" s="255"/>
      <c r="R98" s="255"/>
      <c r="S98" s="255"/>
      <c r="T98" s="256"/>
      <c r="AT98" s="257" t="s">
        <v>171</v>
      </c>
      <c r="AU98" s="257" t="s">
        <v>89</v>
      </c>
      <c r="AV98" s="12" t="s">
        <v>89</v>
      </c>
      <c r="AW98" s="12" t="s">
        <v>42</v>
      </c>
      <c r="AX98" s="12" t="s">
        <v>79</v>
      </c>
      <c r="AY98" s="257" t="s">
        <v>162</v>
      </c>
    </row>
    <row r="99" s="13" customFormat="1">
      <c r="B99" s="261"/>
      <c r="C99" s="262"/>
      <c r="D99" s="248" t="s">
        <v>171</v>
      </c>
      <c r="E99" s="263" t="s">
        <v>36</v>
      </c>
      <c r="F99" s="264" t="s">
        <v>2482</v>
      </c>
      <c r="G99" s="262"/>
      <c r="H99" s="263" t="s">
        <v>36</v>
      </c>
      <c r="I99" s="265"/>
      <c r="J99" s="262"/>
      <c r="K99" s="262"/>
      <c r="L99" s="266"/>
      <c r="M99" s="267"/>
      <c r="N99" s="268"/>
      <c r="O99" s="268"/>
      <c r="P99" s="268"/>
      <c r="Q99" s="268"/>
      <c r="R99" s="268"/>
      <c r="S99" s="268"/>
      <c r="T99" s="269"/>
      <c r="AT99" s="270" t="s">
        <v>171</v>
      </c>
      <c r="AU99" s="270" t="s">
        <v>89</v>
      </c>
      <c r="AV99" s="13" t="s">
        <v>87</v>
      </c>
      <c r="AW99" s="13" t="s">
        <v>42</v>
      </c>
      <c r="AX99" s="13" t="s">
        <v>79</v>
      </c>
      <c r="AY99" s="270" t="s">
        <v>162</v>
      </c>
    </row>
    <row r="100" s="12" customFormat="1">
      <c r="B100" s="246"/>
      <c r="C100" s="247"/>
      <c r="D100" s="248" t="s">
        <v>171</v>
      </c>
      <c r="E100" s="249" t="s">
        <v>36</v>
      </c>
      <c r="F100" s="250" t="s">
        <v>2483</v>
      </c>
      <c r="G100" s="247"/>
      <c r="H100" s="251">
        <v>32</v>
      </c>
      <c r="I100" s="252"/>
      <c r="J100" s="247"/>
      <c r="K100" s="247"/>
      <c r="L100" s="253"/>
      <c r="M100" s="254"/>
      <c r="N100" s="255"/>
      <c r="O100" s="255"/>
      <c r="P100" s="255"/>
      <c r="Q100" s="255"/>
      <c r="R100" s="255"/>
      <c r="S100" s="255"/>
      <c r="T100" s="256"/>
      <c r="AT100" s="257" t="s">
        <v>171</v>
      </c>
      <c r="AU100" s="257" t="s">
        <v>89</v>
      </c>
      <c r="AV100" s="12" t="s">
        <v>89</v>
      </c>
      <c r="AW100" s="12" t="s">
        <v>42</v>
      </c>
      <c r="AX100" s="12" t="s">
        <v>79</v>
      </c>
      <c r="AY100" s="257" t="s">
        <v>162</v>
      </c>
    </row>
    <row r="101" s="13" customFormat="1">
      <c r="B101" s="261"/>
      <c r="C101" s="262"/>
      <c r="D101" s="248" t="s">
        <v>171</v>
      </c>
      <c r="E101" s="263" t="s">
        <v>36</v>
      </c>
      <c r="F101" s="264" t="s">
        <v>2484</v>
      </c>
      <c r="G101" s="262"/>
      <c r="H101" s="263" t="s">
        <v>36</v>
      </c>
      <c r="I101" s="265"/>
      <c r="J101" s="262"/>
      <c r="K101" s="262"/>
      <c r="L101" s="266"/>
      <c r="M101" s="267"/>
      <c r="N101" s="268"/>
      <c r="O101" s="268"/>
      <c r="P101" s="268"/>
      <c r="Q101" s="268"/>
      <c r="R101" s="268"/>
      <c r="S101" s="268"/>
      <c r="T101" s="269"/>
      <c r="AT101" s="270" t="s">
        <v>171</v>
      </c>
      <c r="AU101" s="270" t="s">
        <v>89</v>
      </c>
      <c r="AV101" s="13" t="s">
        <v>87</v>
      </c>
      <c r="AW101" s="13" t="s">
        <v>42</v>
      </c>
      <c r="AX101" s="13" t="s">
        <v>79</v>
      </c>
      <c r="AY101" s="270" t="s">
        <v>162</v>
      </c>
    </row>
    <row r="102" s="12" customFormat="1">
      <c r="B102" s="246"/>
      <c r="C102" s="247"/>
      <c r="D102" s="248" t="s">
        <v>171</v>
      </c>
      <c r="E102" s="249" t="s">
        <v>36</v>
      </c>
      <c r="F102" s="250" t="s">
        <v>2485</v>
      </c>
      <c r="G102" s="247"/>
      <c r="H102" s="251">
        <v>12</v>
      </c>
      <c r="I102" s="252"/>
      <c r="J102" s="247"/>
      <c r="K102" s="247"/>
      <c r="L102" s="253"/>
      <c r="M102" s="254"/>
      <c r="N102" s="255"/>
      <c r="O102" s="255"/>
      <c r="P102" s="255"/>
      <c r="Q102" s="255"/>
      <c r="R102" s="255"/>
      <c r="S102" s="255"/>
      <c r="T102" s="256"/>
      <c r="AT102" s="257" t="s">
        <v>171</v>
      </c>
      <c r="AU102" s="257" t="s">
        <v>89</v>
      </c>
      <c r="AV102" s="12" t="s">
        <v>89</v>
      </c>
      <c r="AW102" s="12" t="s">
        <v>42</v>
      </c>
      <c r="AX102" s="12" t="s">
        <v>79</v>
      </c>
      <c r="AY102" s="257" t="s">
        <v>162</v>
      </c>
    </row>
    <row r="103" s="13" customFormat="1">
      <c r="B103" s="261"/>
      <c r="C103" s="262"/>
      <c r="D103" s="248" t="s">
        <v>171</v>
      </c>
      <c r="E103" s="263" t="s">
        <v>36</v>
      </c>
      <c r="F103" s="264" t="s">
        <v>2486</v>
      </c>
      <c r="G103" s="262"/>
      <c r="H103" s="263" t="s">
        <v>36</v>
      </c>
      <c r="I103" s="265"/>
      <c r="J103" s="262"/>
      <c r="K103" s="262"/>
      <c r="L103" s="266"/>
      <c r="M103" s="267"/>
      <c r="N103" s="268"/>
      <c r="O103" s="268"/>
      <c r="P103" s="268"/>
      <c r="Q103" s="268"/>
      <c r="R103" s="268"/>
      <c r="S103" s="268"/>
      <c r="T103" s="269"/>
      <c r="AT103" s="270" t="s">
        <v>171</v>
      </c>
      <c r="AU103" s="270" t="s">
        <v>89</v>
      </c>
      <c r="AV103" s="13" t="s">
        <v>87</v>
      </c>
      <c r="AW103" s="13" t="s">
        <v>42</v>
      </c>
      <c r="AX103" s="13" t="s">
        <v>79</v>
      </c>
      <c r="AY103" s="270" t="s">
        <v>162</v>
      </c>
    </row>
    <row r="104" s="12" customFormat="1">
      <c r="B104" s="246"/>
      <c r="C104" s="247"/>
      <c r="D104" s="248" t="s">
        <v>171</v>
      </c>
      <c r="E104" s="249" t="s">
        <v>36</v>
      </c>
      <c r="F104" s="250" t="s">
        <v>2487</v>
      </c>
      <c r="G104" s="247"/>
      <c r="H104" s="251">
        <v>2.6000000000000001</v>
      </c>
      <c r="I104" s="252"/>
      <c r="J104" s="247"/>
      <c r="K104" s="247"/>
      <c r="L104" s="253"/>
      <c r="M104" s="254"/>
      <c r="N104" s="255"/>
      <c r="O104" s="255"/>
      <c r="P104" s="255"/>
      <c r="Q104" s="255"/>
      <c r="R104" s="255"/>
      <c r="S104" s="255"/>
      <c r="T104" s="256"/>
      <c r="AT104" s="257" t="s">
        <v>171</v>
      </c>
      <c r="AU104" s="257" t="s">
        <v>89</v>
      </c>
      <c r="AV104" s="12" t="s">
        <v>89</v>
      </c>
      <c r="AW104" s="12" t="s">
        <v>42</v>
      </c>
      <c r="AX104" s="12" t="s">
        <v>79</v>
      </c>
      <c r="AY104" s="257" t="s">
        <v>162</v>
      </c>
    </row>
    <row r="105" s="13" customFormat="1">
      <c r="B105" s="261"/>
      <c r="C105" s="262"/>
      <c r="D105" s="248" t="s">
        <v>171</v>
      </c>
      <c r="E105" s="263" t="s">
        <v>36</v>
      </c>
      <c r="F105" s="264" t="s">
        <v>2488</v>
      </c>
      <c r="G105" s="262"/>
      <c r="H105" s="263" t="s">
        <v>36</v>
      </c>
      <c r="I105" s="265"/>
      <c r="J105" s="262"/>
      <c r="K105" s="262"/>
      <c r="L105" s="266"/>
      <c r="M105" s="267"/>
      <c r="N105" s="268"/>
      <c r="O105" s="268"/>
      <c r="P105" s="268"/>
      <c r="Q105" s="268"/>
      <c r="R105" s="268"/>
      <c r="S105" s="268"/>
      <c r="T105" s="269"/>
      <c r="AT105" s="270" t="s">
        <v>171</v>
      </c>
      <c r="AU105" s="270" t="s">
        <v>89</v>
      </c>
      <c r="AV105" s="13" t="s">
        <v>87</v>
      </c>
      <c r="AW105" s="13" t="s">
        <v>42</v>
      </c>
      <c r="AX105" s="13" t="s">
        <v>79</v>
      </c>
      <c r="AY105" s="270" t="s">
        <v>162</v>
      </c>
    </row>
    <row r="106" s="12" customFormat="1">
      <c r="B106" s="246"/>
      <c r="C106" s="247"/>
      <c r="D106" s="248" t="s">
        <v>171</v>
      </c>
      <c r="E106" s="249" t="s">
        <v>36</v>
      </c>
      <c r="F106" s="250" t="s">
        <v>2489</v>
      </c>
      <c r="G106" s="247"/>
      <c r="H106" s="251">
        <v>6.6200000000000001</v>
      </c>
      <c r="I106" s="252"/>
      <c r="J106" s="247"/>
      <c r="K106" s="247"/>
      <c r="L106" s="253"/>
      <c r="M106" s="254"/>
      <c r="N106" s="255"/>
      <c r="O106" s="255"/>
      <c r="P106" s="255"/>
      <c r="Q106" s="255"/>
      <c r="R106" s="255"/>
      <c r="S106" s="255"/>
      <c r="T106" s="256"/>
      <c r="AT106" s="257" t="s">
        <v>171</v>
      </c>
      <c r="AU106" s="257" t="s">
        <v>89</v>
      </c>
      <c r="AV106" s="12" t="s">
        <v>89</v>
      </c>
      <c r="AW106" s="12" t="s">
        <v>42</v>
      </c>
      <c r="AX106" s="12" t="s">
        <v>79</v>
      </c>
      <c r="AY106" s="257" t="s">
        <v>162</v>
      </c>
    </row>
    <row r="107" s="13" customFormat="1">
      <c r="B107" s="261"/>
      <c r="C107" s="262"/>
      <c r="D107" s="248" t="s">
        <v>171</v>
      </c>
      <c r="E107" s="263" t="s">
        <v>36</v>
      </c>
      <c r="F107" s="264" t="s">
        <v>2490</v>
      </c>
      <c r="G107" s="262"/>
      <c r="H107" s="263" t="s">
        <v>36</v>
      </c>
      <c r="I107" s="265"/>
      <c r="J107" s="262"/>
      <c r="K107" s="262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171</v>
      </c>
      <c r="AU107" s="270" t="s">
        <v>89</v>
      </c>
      <c r="AV107" s="13" t="s">
        <v>87</v>
      </c>
      <c r="AW107" s="13" t="s">
        <v>42</v>
      </c>
      <c r="AX107" s="13" t="s">
        <v>79</v>
      </c>
      <c r="AY107" s="270" t="s">
        <v>162</v>
      </c>
    </row>
    <row r="108" s="12" customFormat="1">
      <c r="B108" s="246"/>
      <c r="C108" s="247"/>
      <c r="D108" s="248" t="s">
        <v>171</v>
      </c>
      <c r="E108" s="249" t="s">
        <v>36</v>
      </c>
      <c r="F108" s="250" t="s">
        <v>2491</v>
      </c>
      <c r="G108" s="247"/>
      <c r="H108" s="251">
        <v>6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171</v>
      </c>
      <c r="AU108" s="257" t="s">
        <v>89</v>
      </c>
      <c r="AV108" s="12" t="s">
        <v>89</v>
      </c>
      <c r="AW108" s="12" t="s">
        <v>42</v>
      </c>
      <c r="AX108" s="12" t="s">
        <v>79</v>
      </c>
      <c r="AY108" s="257" t="s">
        <v>162</v>
      </c>
    </row>
    <row r="109" s="13" customFormat="1">
      <c r="B109" s="261"/>
      <c r="C109" s="262"/>
      <c r="D109" s="248" t="s">
        <v>171</v>
      </c>
      <c r="E109" s="263" t="s">
        <v>36</v>
      </c>
      <c r="F109" s="264" t="s">
        <v>2492</v>
      </c>
      <c r="G109" s="262"/>
      <c r="H109" s="263" t="s">
        <v>36</v>
      </c>
      <c r="I109" s="265"/>
      <c r="J109" s="262"/>
      <c r="K109" s="262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171</v>
      </c>
      <c r="AU109" s="270" t="s">
        <v>89</v>
      </c>
      <c r="AV109" s="13" t="s">
        <v>87</v>
      </c>
      <c r="AW109" s="13" t="s">
        <v>42</v>
      </c>
      <c r="AX109" s="13" t="s">
        <v>79</v>
      </c>
      <c r="AY109" s="270" t="s">
        <v>162</v>
      </c>
    </row>
    <row r="110" s="12" customFormat="1">
      <c r="B110" s="246"/>
      <c r="C110" s="247"/>
      <c r="D110" s="248" t="s">
        <v>171</v>
      </c>
      <c r="E110" s="249" t="s">
        <v>36</v>
      </c>
      <c r="F110" s="250" t="s">
        <v>2493</v>
      </c>
      <c r="G110" s="247"/>
      <c r="H110" s="251">
        <v>3.6000000000000001</v>
      </c>
      <c r="I110" s="252"/>
      <c r="J110" s="247"/>
      <c r="K110" s="247"/>
      <c r="L110" s="253"/>
      <c r="M110" s="254"/>
      <c r="N110" s="255"/>
      <c r="O110" s="255"/>
      <c r="P110" s="255"/>
      <c r="Q110" s="255"/>
      <c r="R110" s="255"/>
      <c r="S110" s="255"/>
      <c r="T110" s="256"/>
      <c r="AT110" s="257" t="s">
        <v>171</v>
      </c>
      <c r="AU110" s="257" t="s">
        <v>89</v>
      </c>
      <c r="AV110" s="12" t="s">
        <v>89</v>
      </c>
      <c r="AW110" s="12" t="s">
        <v>42</v>
      </c>
      <c r="AX110" s="12" t="s">
        <v>79</v>
      </c>
      <c r="AY110" s="257" t="s">
        <v>162</v>
      </c>
    </row>
    <row r="111" s="13" customFormat="1">
      <c r="B111" s="261"/>
      <c r="C111" s="262"/>
      <c r="D111" s="248" t="s">
        <v>171</v>
      </c>
      <c r="E111" s="263" t="s">
        <v>36</v>
      </c>
      <c r="F111" s="264" t="s">
        <v>2494</v>
      </c>
      <c r="G111" s="262"/>
      <c r="H111" s="263" t="s">
        <v>36</v>
      </c>
      <c r="I111" s="265"/>
      <c r="J111" s="262"/>
      <c r="K111" s="262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171</v>
      </c>
      <c r="AU111" s="270" t="s">
        <v>89</v>
      </c>
      <c r="AV111" s="13" t="s">
        <v>87</v>
      </c>
      <c r="AW111" s="13" t="s">
        <v>42</v>
      </c>
      <c r="AX111" s="13" t="s">
        <v>79</v>
      </c>
      <c r="AY111" s="270" t="s">
        <v>162</v>
      </c>
    </row>
    <row r="112" s="12" customFormat="1">
      <c r="B112" s="246"/>
      <c r="C112" s="247"/>
      <c r="D112" s="248" t="s">
        <v>171</v>
      </c>
      <c r="E112" s="249" t="s">
        <v>36</v>
      </c>
      <c r="F112" s="250" t="s">
        <v>2495</v>
      </c>
      <c r="G112" s="247"/>
      <c r="H112" s="251">
        <v>1.6000000000000001</v>
      </c>
      <c r="I112" s="252"/>
      <c r="J112" s="247"/>
      <c r="K112" s="247"/>
      <c r="L112" s="253"/>
      <c r="M112" s="254"/>
      <c r="N112" s="255"/>
      <c r="O112" s="255"/>
      <c r="P112" s="255"/>
      <c r="Q112" s="255"/>
      <c r="R112" s="255"/>
      <c r="S112" s="255"/>
      <c r="T112" s="256"/>
      <c r="AT112" s="257" t="s">
        <v>171</v>
      </c>
      <c r="AU112" s="257" t="s">
        <v>89</v>
      </c>
      <c r="AV112" s="12" t="s">
        <v>89</v>
      </c>
      <c r="AW112" s="12" t="s">
        <v>42</v>
      </c>
      <c r="AX112" s="12" t="s">
        <v>79</v>
      </c>
      <c r="AY112" s="257" t="s">
        <v>162</v>
      </c>
    </row>
    <row r="113" s="14" customFormat="1">
      <c r="B113" s="283"/>
      <c r="C113" s="284"/>
      <c r="D113" s="248" t="s">
        <v>171</v>
      </c>
      <c r="E113" s="285" t="s">
        <v>2463</v>
      </c>
      <c r="F113" s="286" t="s">
        <v>679</v>
      </c>
      <c r="G113" s="284"/>
      <c r="H113" s="287">
        <v>109.62000000000001</v>
      </c>
      <c r="I113" s="288"/>
      <c r="J113" s="284"/>
      <c r="K113" s="284"/>
      <c r="L113" s="289"/>
      <c r="M113" s="290"/>
      <c r="N113" s="291"/>
      <c r="O113" s="291"/>
      <c r="P113" s="291"/>
      <c r="Q113" s="291"/>
      <c r="R113" s="291"/>
      <c r="S113" s="291"/>
      <c r="T113" s="292"/>
      <c r="AT113" s="293" t="s">
        <v>171</v>
      </c>
      <c r="AU113" s="293" t="s">
        <v>89</v>
      </c>
      <c r="AV113" s="14" t="s">
        <v>179</v>
      </c>
      <c r="AW113" s="14" t="s">
        <v>42</v>
      </c>
      <c r="AX113" s="14" t="s">
        <v>87</v>
      </c>
      <c r="AY113" s="293" t="s">
        <v>162</v>
      </c>
    </row>
    <row r="114" s="1" customFormat="1" ht="38.25" customHeight="1">
      <c r="B114" s="48"/>
      <c r="C114" s="235" t="s">
        <v>89</v>
      </c>
      <c r="D114" s="235" t="s">
        <v>165</v>
      </c>
      <c r="E114" s="236" t="s">
        <v>752</v>
      </c>
      <c r="F114" s="237" t="s">
        <v>753</v>
      </c>
      <c r="G114" s="238" t="s">
        <v>614</v>
      </c>
      <c r="H114" s="239">
        <v>109.62000000000001</v>
      </c>
      <c r="I114" s="240"/>
      <c r="J114" s="239">
        <f>ROUND(I114*H114,1)</f>
        <v>0</v>
      </c>
      <c r="K114" s="237" t="s">
        <v>239</v>
      </c>
      <c r="L114" s="74"/>
      <c r="M114" s="241" t="s">
        <v>36</v>
      </c>
      <c r="N114" s="242" t="s">
        <v>50</v>
      </c>
      <c r="O114" s="49"/>
      <c r="P114" s="243">
        <f>O114*H114</f>
        <v>0</v>
      </c>
      <c r="Q114" s="243">
        <v>0</v>
      </c>
      <c r="R114" s="243">
        <f>Q114*H114</f>
        <v>0</v>
      </c>
      <c r="S114" s="243">
        <v>0</v>
      </c>
      <c r="T114" s="244">
        <f>S114*H114</f>
        <v>0</v>
      </c>
      <c r="AR114" s="25" t="s">
        <v>179</v>
      </c>
      <c r="AT114" s="25" t="s">
        <v>165</v>
      </c>
      <c r="AU114" s="25" t="s">
        <v>89</v>
      </c>
      <c r="AY114" s="25" t="s">
        <v>162</v>
      </c>
      <c r="BE114" s="245">
        <f>IF(N114="základní",J114,0)</f>
        <v>0</v>
      </c>
      <c r="BF114" s="245">
        <f>IF(N114="snížená",J114,0)</f>
        <v>0</v>
      </c>
      <c r="BG114" s="245">
        <f>IF(N114="zákl. přenesená",J114,0)</f>
        <v>0</v>
      </c>
      <c r="BH114" s="245">
        <f>IF(N114="sníž. přenesená",J114,0)</f>
        <v>0</v>
      </c>
      <c r="BI114" s="245">
        <f>IF(N114="nulová",J114,0)</f>
        <v>0</v>
      </c>
      <c r="BJ114" s="25" t="s">
        <v>87</v>
      </c>
      <c r="BK114" s="245">
        <f>ROUND(I114*H114,1)</f>
        <v>0</v>
      </c>
      <c r="BL114" s="25" t="s">
        <v>179</v>
      </c>
      <c r="BM114" s="25" t="s">
        <v>2496</v>
      </c>
    </row>
    <row r="115" s="13" customFormat="1">
      <c r="B115" s="261"/>
      <c r="C115" s="262"/>
      <c r="D115" s="248" t="s">
        <v>171</v>
      </c>
      <c r="E115" s="263" t="s">
        <v>36</v>
      </c>
      <c r="F115" s="264" t="s">
        <v>2477</v>
      </c>
      <c r="G115" s="262"/>
      <c r="H115" s="263" t="s">
        <v>36</v>
      </c>
      <c r="I115" s="265"/>
      <c r="J115" s="262"/>
      <c r="K115" s="262"/>
      <c r="L115" s="266"/>
      <c r="M115" s="267"/>
      <c r="N115" s="268"/>
      <c r="O115" s="268"/>
      <c r="P115" s="268"/>
      <c r="Q115" s="268"/>
      <c r="R115" s="268"/>
      <c r="S115" s="268"/>
      <c r="T115" s="269"/>
      <c r="AT115" s="270" t="s">
        <v>171</v>
      </c>
      <c r="AU115" s="270" t="s">
        <v>89</v>
      </c>
      <c r="AV115" s="13" t="s">
        <v>87</v>
      </c>
      <c r="AW115" s="13" t="s">
        <v>42</v>
      </c>
      <c r="AX115" s="13" t="s">
        <v>79</v>
      </c>
      <c r="AY115" s="270" t="s">
        <v>162</v>
      </c>
    </row>
    <row r="116" s="12" customFormat="1">
      <c r="B116" s="246"/>
      <c r="C116" s="247"/>
      <c r="D116" s="248" t="s">
        <v>171</v>
      </c>
      <c r="E116" s="249" t="s">
        <v>36</v>
      </c>
      <c r="F116" s="250" t="s">
        <v>2463</v>
      </c>
      <c r="G116" s="247"/>
      <c r="H116" s="251">
        <v>109.62000000000001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171</v>
      </c>
      <c r="AU116" s="257" t="s">
        <v>89</v>
      </c>
      <c r="AV116" s="12" t="s">
        <v>89</v>
      </c>
      <c r="AW116" s="12" t="s">
        <v>42</v>
      </c>
      <c r="AX116" s="12" t="s">
        <v>79</v>
      </c>
      <c r="AY116" s="257" t="s">
        <v>162</v>
      </c>
    </row>
    <row r="117" s="14" customFormat="1">
      <c r="B117" s="283"/>
      <c r="C117" s="284"/>
      <c r="D117" s="248" t="s">
        <v>171</v>
      </c>
      <c r="E117" s="285" t="s">
        <v>36</v>
      </c>
      <c r="F117" s="286" t="s">
        <v>679</v>
      </c>
      <c r="G117" s="284"/>
      <c r="H117" s="287">
        <v>109.62000000000001</v>
      </c>
      <c r="I117" s="288"/>
      <c r="J117" s="284"/>
      <c r="K117" s="284"/>
      <c r="L117" s="289"/>
      <c r="M117" s="290"/>
      <c r="N117" s="291"/>
      <c r="O117" s="291"/>
      <c r="P117" s="291"/>
      <c r="Q117" s="291"/>
      <c r="R117" s="291"/>
      <c r="S117" s="291"/>
      <c r="T117" s="292"/>
      <c r="AT117" s="293" t="s">
        <v>171</v>
      </c>
      <c r="AU117" s="293" t="s">
        <v>89</v>
      </c>
      <c r="AV117" s="14" t="s">
        <v>179</v>
      </c>
      <c r="AW117" s="14" t="s">
        <v>42</v>
      </c>
      <c r="AX117" s="14" t="s">
        <v>87</v>
      </c>
      <c r="AY117" s="293" t="s">
        <v>162</v>
      </c>
    </row>
    <row r="118" s="1" customFormat="1" ht="25.5" customHeight="1">
      <c r="B118" s="48"/>
      <c r="C118" s="235" t="s">
        <v>161</v>
      </c>
      <c r="D118" s="235" t="s">
        <v>165</v>
      </c>
      <c r="E118" s="236" t="s">
        <v>1366</v>
      </c>
      <c r="F118" s="237" t="s">
        <v>1367</v>
      </c>
      <c r="G118" s="238" t="s">
        <v>648</v>
      </c>
      <c r="H118" s="239">
        <v>161.59999999999999</v>
      </c>
      <c r="I118" s="240"/>
      <c r="J118" s="239">
        <f>ROUND(I118*H118,1)</f>
        <v>0</v>
      </c>
      <c r="K118" s="237" t="s">
        <v>239</v>
      </c>
      <c r="L118" s="74"/>
      <c r="M118" s="241" t="s">
        <v>36</v>
      </c>
      <c r="N118" s="242" t="s">
        <v>50</v>
      </c>
      <c r="O118" s="49"/>
      <c r="P118" s="243">
        <f>O118*H118</f>
        <v>0</v>
      </c>
      <c r="Q118" s="243">
        <v>0.00084000000000000003</v>
      </c>
      <c r="R118" s="243">
        <f>Q118*H118</f>
        <v>0.135744</v>
      </c>
      <c r="S118" s="243">
        <v>0</v>
      </c>
      <c r="T118" s="244">
        <f>S118*H118</f>
        <v>0</v>
      </c>
      <c r="AR118" s="25" t="s">
        <v>179</v>
      </c>
      <c r="AT118" s="25" t="s">
        <v>165</v>
      </c>
      <c r="AU118" s="25" t="s">
        <v>89</v>
      </c>
      <c r="AY118" s="25" t="s">
        <v>162</v>
      </c>
      <c r="BE118" s="245">
        <f>IF(N118="základní",J118,0)</f>
        <v>0</v>
      </c>
      <c r="BF118" s="245">
        <f>IF(N118="snížená",J118,0)</f>
        <v>0</v>
      </c>
      <c r="BG118" s="245">
        <f>IF(N118="zákl. přenesená",J118,0)</f>
        <v>0</v>
      </c>
      <c r="BH118" s="245">
        <f>IF(N118="sníž. přenesená",J118,0)</f>
        <v>0</v>
      </c>
      <c r="BI118" s="245">
        <f>IF(N118="nulová",J118,0)</f>
        <v>0</v>
      </c>
      <c r="BJ118" s="25" t="s">
        <v>87</v>
      </c>
      <c r="BK118" s="245">
        <f>ROUND(I118*H118,1)</f>
        <v>0</v>
      </c>
      <c r="BL118" s="25" t="s">
        <v>179</v>
      </c>
      <c r="BM118" s="25" t="s">
        <v>2497</v>
      </c>
    </row>
    <row r="119" s="13" customFormat="1">
      <c r="B119" s="261"/>
      <c r="C119" s="262"/>
      <c r="D119" s="248" t="s">
        <v>171</v>
      </c>
      <c r="E119" s="263" t="s">
        <v>36</v>
      </c>
      <c r="F119" s="264" t="s">
        <v>2477</v>
      </c>
      <c r="G119" s="262"/>
      <c r="H119" s="263" t="s">
        <v>36</v>
      </c>
      <c r="I119" s="265"/>
      <c r="J119" s="262"/>
      <c r="K119" s="262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171</v>
      </c>
      <c r="AU119" s="270" t="s">
        <v>89</v>
      </c>
      <c r="AV119" s="13" t="s">
        <v>87</v>
      </c>
      <c r="AW119" s="13" t="s">
        <v>42</v>
      </c>
      <c r="AX119" s="13" t="s">
        <v>79</v>
      </c>
      <c r="AY119" s="270" t="s">
        <v>162</v>
      </c>
    </row>
    <row r="120" s="13" customFormat="1">
      <c r="B120" s="261"/>
      <c r="C120" s="262"/>
      <c r="D120" s="248" t="s">
        <v>171</v>
      </c>
      <c r="E120" s="263" t="s">
        <v>36</v>
      </c>
      <c r="F120" s="264" t="s">
        <v>2498</v>
      </c>
      <c r="G120" s="262"/>
      <c r="H120" s="263" t="s">
        <v>36</v>
      </c>
      <c r="I120" s="265"/>
      <c r="J120" s="262"/>
      <c r="K120" s="262"/>
      <c r="L120" s="266"/>
      <c r="M120" s="267"/>
      <c r="N120" s="268"/>
      <c r="O120" s="268"/>
      <c r="P120" s="268"/>
      <c r="Q120" s="268"/>
      <c r="R120" s="268"/>
      <c r="S120" s="268"/>
      <c r="T120" s="269"/>
      <c r="AT120" s="270" t="s">
        <v>171</v>
      </c>
      <c r="AU120" s="270" t="s">
        <v>89</v>
      </c>
      <c r="AV120" s="13" t="s">
        <v>87</v>
      </c>
      <c r="AW120" s="13" t="s">
        <v>42</v>
      </c>
      <c r="AX120" s="13" t="s">
        <v>79</v>
      </c>
      <c r="AY120" s="270" t="s">
        <v>162</v>
      </c>
    </row>
    <row r="121" s="12" customFormat="1">
      <c r="B121" s="246"/>
      <c r="C121" s="247"/>
      <c r="D121" s="248" t="s">
        <v>171</v>
      </c>
      <c r="E121" s="249" t="s">
        <v>36</v>
      </c>
      <c r="F121" s="250" t="s">
        <v>2499</v>
      </c>
      <c r="G121" s="247"/>
      <c r="H121" s="251">
        <v>28</v>
      </c>
      <c r="I121" s="252"/>
      <c r="J121" s="247"/>
      <c r="K121" s="247"/>
      <c r="L121" s="253"/>
      <c r="M121" s="254"/>
      <c r="N121" s="255"/>
      <c r="O121" s="255"/>
      <c r="P121" s="255"/>
      <c r="Q121" s="255"/>
      <c r="R121" s="255"/>
      <c r="S121" s="255"/>
      <c r="T121" s="256"/>
      <c r="AT121" s="257" t="s">
        <v>171</v>
      </c>
      <c r="AU121" s="257" t="s">
        <v>89</v>
      </c>
      <c r="AV121" s="12" t="s">
        <v>89</v>
      </c>
      <c r="AW121" s="12" t="s">
        <v>42</v>
      </c>
      <c r="AX121" s="12" t="s">
        <v>79</v>
      </c>
      <c r="AY121" s="257" t="s">
        <v>162</v>
      </c>
    </row>
    <row r="122" s="13" customFormat="1">
      <c r="B122" s="261"/>
      <c r="C122" s="262"/>
      <c r="D122" s="248" t="s">
        <v>171</v>
      </c>
      <c r="E122" s="263" t="s">
        <v>36</v>
      </c>
      <c r="F122" s="264" t="s">
        <v>2500</v>
      </c>
      <c r="G122" s="262"/>
      <c r="H122" s="263" t="s">
        <v>36</v>
      </c>
      <c r="I122" s="265"/>
      <c r="J122" s="262"/>
      <c r="K122" s="262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171</v>
      </c>
      <c r="AU122" s="270" t="s">
        <v>89</v>
      </c>
      <c r="AV122" s="13" t="s">
        <v>87</v>
      </c>
      <c r="AW122" s="13" t="s">
        <v>42</v>
      </c>
      <c r="AX122" s="13" t="s">
        <v>79</v>
      </c>
      <c r="AY122" s="270" t="s">
        <v>162</v>
      </c>
    </row>
    <row r="123" s="12" customFormat="1">
      <c r="B123" s="246"/>
      <c r="C123" s="247"/>
      <c r="D123" s="248" t="s">
        <v>171</v>
      </c>
      <c r="E123" s="249" t="s">
        <v>36</v>
      </c>
      <c r="F123" s="250" t="s">
        <v>2501</v>
      </c>
      <c r="G123" s="247"/>
      <c r="H123" s="251">
        <v>86</v>
      </c>
      <c r="I123" s="252"/>
      <c r="J123" s="247"/>
      <c r="K123" s="247"/>
      <c r="L123" s="253"/>
      <c r="M123" s="254"/>
      <c r="N123" s="255"/>
      <c r="O123" s="255"/>
      <c r="P123" s="255"/>
      <c r="Q123" s="255"/>
      <c r="R123" s="255"/>
      <c r="S123" s="255"/>
      <c r="T123" s="256"/>
      <c r="AT123" s="257" t="s">
        <v>171</v>
      </c>
      <c r="AU123" s="257" t="s">
        <v>89</v>
      </c>
      <c r="AV123" s="12" t="s">
        <v>89</v>
      </c>
      <c r="AW123" s="12" t="s">
        <v>42</v>
      </c>
      <c r="AX123" s="12" t="s">
        <v>79</v>
      </c>
      <c r="AY123" s="257" t="s">
        <v>162</v>
      </c>
    </row>
    <row r="124" s="13" customFormat="1">
      <c r="B124" s="261"/>
      <c r="C124" s="262"/>
      <c r="D124" s="248" t="s">
        <v>171</v>
      </c>
      <c r="E124" s="263" t="s">
        <v>36</v>
      </c>
      <c r="F124" s="264" t="s">
        <v>2484</v>
      </c>
      <c r="G124" s="262"/>
      <c r="H124" s="263" t="s">
        <v>36</v>
      </c>
      <c r="I124" s="265"/>
      <c r="J124" s="262"/>
      <c r="K124" s="262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171</v>
      </c>
      <c r="AU124" s="270" t="s">
        <v>89</v>
      </c>
      <c r="AV124" s="13" t="s">
        <v>87</v>
      </c>
      <c r="AW124" s="13" t="s">
        <v>42</v>
      </c>
      <c r="AX124" s="13" t="s">
        <v>79</v>
      </c>
      <c r="AY124" s="270" t="s">
        <v>162</v>
      </c>
    </row>
    <row r="125" s="12" customFormat="1">
      <c r="B125" s="246"/>
      <c r="C125" s="247"/>
      <c r="D125" s="248" t="s">
        <v>171</v>
      </c>
      <c r="E125" s="249" t="s">
        <v>36</v>
      </c>
      <c r="F125" s="250" t="s">
        <v>2502</v>
      </c>
      <c r="G125" s="247"/>
      <c r="H125" s="251">
        <v>30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171</v>
      </c>
      <c r="AU125" s="257" t="s">
        <v>89</v>
      </c>
      <c r="AV125" s="12" t="s">
        <v>89</v>
      </c>
      <c r="AW125" s="12" t="s">
        <v>42</v>
      </c>
      <c r="AX125" s="12" t="s">
        <v>79</v>
      </c>
      <c r="AY125" s="257" t="s">
        <v>162</v>
      </c>
    </row>
    <row r="126" s="13" customFormat="1">
      <c r="B126" s="261"/>
      <c r="C126" s="262"/>
      <c r="D126" s="248" t="s">
        <v>171</v>
      </c>
      <c r="E126" s="263" t="s">
        <v>36</v>
      </c>
      <c r="F126" s="264" t="s">
        <v>2490</v>
      </c>
      <c r="G126" s="262"/>
      <c r="H126" s="263" t="s">
        <v>36</v>
      </c>
      <c r="I126" s="265"/>
      <c r="J126" s="262"/>
      <c r="K126" s="262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171</v>
      </c>
      <c r="AU126" s="270" t="s">
        <v>89</v>
      </c>
      <c r="AV126" s="13" t="s">
        <v>87</v>
      </c>
      <c r="AW126" s="13" t="s">
        <v>42</v>
      </c>
      <c r="AX126" s="13" t="s">
        <v>79</v>
      </c>
      <c r="AY126" s="270" t="s">
        <v>162</v>
      </c>
    </row>
    <row r="127" s="12" customFormat="1">
      <c r="B127" s="246"/>
      <c r="C127" s="247"/>
      <c r="D127" s="248" t="s">
        <v>171</v>
      </c>
      <c r="E127" s="249" t="s">
        <v>36</v>
      </c>
      <c r="F127" s="250" t="s">
        <v>2503</v>
      </c>
      <c r="G127" s="247"/>
      <c r="H127" s="251">
        <v>8.8000000000000007</v>
      </c>
      <c r="I127" s="252"/>
      <c r="J127" s="247"/>
      <c r="K127" s="247"/>
      <c r="L127" s="253"/>
      <c r="M127" s="254"/>
      <c r="N127" s="255"/>
      <c r="O127" s="255"/>
      <c r="P127" s="255"/>
      <c r="Q127" s="255"/>
      <c r="R127" s="255"/>
      <c r="S127" s="255"/>
      <c r="T127" s="256"/>
      <c r="AT127" s="257" t="s">
        <v>171</v>
      </c>
      <c r="AU127" s="257" t="s">
        <v>89</v>
      </c>
      <c r="AV127" s="12" t="s">
        <v>89</v>
      </c>
      <c r="AW127" s="12" t="s">
        <v>42</v>
      </c>
      <c r="AX127" s="12" t="s">
        <v>79</v>
      </c>
      <c r="AY127" s="257" t="s">
        <v>162</v>
      </c>
    </row>
    <row r="128" s="13" customFormat="1">
      <c r="B128" s="261"/>
      <c r="C128" s="262"/>
      <c r="D128" s="248" t="s">
        <v>171</v>
      </c>
      <c r="E128" s="263" t="s">
        <v>36</v>
      </c>
      <c r="F128" s="264" t="s">
        <v>2504</v>
      </c>
      <c r="G128" s="262"/>
      <c r="H128" s="263" t="s">
        <v>36</v>
      </c>
      <c r="I128" s="265"/>
      <c r="J128" s="262"/>
      <c r="K128" s="262"/>
      <c r="L128" s="266"/>
      <c r="M128" s="267"/>
      <c r="N128" s="268"/>
      <c r="O128" s="268"/>
      <c r="P128" s="268"/>
      <c r="Q128" s="268"/>
      <c r="R128" s="268"/>
      <c r="S128" s="268"/>
      <c r="T128" s="269"/>
      <c r="AT128" s="270" t="s">
        <v>171</v>
      </c>
      <c r="AU128" s="270" t="s">
        <v>89</v>
      </c>
      <c r="AV128" s="13" t="s">
        <v>87</v>
      </c>
      <c r="AW128" s="13" t="s">
        <v>42</v>
      </c>
      <c r="AX128" s="13" t="s">
        <v>79</v>
      </c>
      <c r="AY128" s="270" t="s">
        <v>162</v>
      </c>
    </row>
    <row r="129" s="12" customFormat="1">
      <c r="B129" s="246"/>
      <c r="C129" s="247"/>
      <c r="D129" s="248" t="s">
        <v>171</v>
      </c>
      <c r="E129" s="249" t="s">
        <v>36</v>
      </c>
      <c r="F129" s="250" t="s">
        <v>2503</v>
      </c>
      <c r="G129" s="247"/>
      <c r="H129" s="251">
        <v>8.8000000000000007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171</v>
      </c>
      <c r="AU129" s="257" t="s">
        <v>89</v>
      </c>
      <c r="AV129" s="12" t="s">
        <v>89</v>
      </c>
      <c r="AW129" s="12" t="s">
        <v>42</v>
      </c>
      <c r="AX129" s="12" t="s">
        <v>79</v>
      </c>
      <c r="AY129" s="257" t="s">
        <v>162</v>
      </c>
    </row>
    <row r="130" s="14" customFormat="1">
      <c r="B130" s="283"/>
      <c r="C130" s="284"/>
      <c r="D130" s="248" t="s">
        <v>171</v>
      </c>
      <c r="E130" s="285" t="s">
        <v>2469</v>
      </c>
      <c r="F130" s="286" t="s">
        <v>679</v>
      </c>
      <c r="G130" s="284"/>
      <c r="H130" s="287">
        <v>161.59999999999999</v>
      </c>
      <c r="I130" s="288"/>
      <c r="J130" s="284"/>
      <c r="K130" s="284"/>
      <c r="L130" s="289"/>
      <c r="M130" s="290"/>
      <c r="N130" s="291"/>
      <c r="O130" s="291"/>
      <c r="P130" s="291"/>
      <c r="Q130" s="291"/>
      <c r="R130" s="291"/>
      <c r="S130" s="291"/>
      <c r="T130" s="292"/>
      <c r="AT130" s="293" t="s">
        <v>171</v>
      </c>
      <c r="AU130" s="293" t="s">
        <v>89</v>
      </c>
      <c r="AV130" s="14" t="s">
        <v>179</v>
      </c>
      <c r="AW130" s="14" t="s">
        <v>42</v>
      </c>
      <c r="AX130" s="14" t="s">
        <v>87</v>
      </c>
      <c r="AY130" s="293" t="s">
        <v>162</v>
      </c>
    </row>
    <row r="131" s="1" customFormat="1" ht="25.5" customHeight="1">
      <c r="B131" s="48"/>
      <c r="C131" s="235" t="s">
        <v>179</v>
      </c>
      <c r="D131" s="235" t="s">
        <v>165</v>
      </c>
      <c r="E131" s="236" t="s">
        <v>1370</v>
      </c>
      <c r="F131" s="237" t="s">
        <v>1371</v>
      </c>
      <c r="G131" s="238" t="s">
        <v>648</v>
      </c>
      <c r="H131" s="239">
        <v>161.59999999999999</v>
      </c>
      <c r="I131" s="240"/>
      <c r="J131" s="239">
        <f>ROUND(I131*H131,1)</f>
        <v>0</v>
      </c>
      <c r="K131" s="237" t="s">
        <v>239</v>
      </c>
      <c r="L131" s="74"/>
      <c r="M131" s="241" t="s">
        <v>36</v>
      </c>
      <c r="N131" s="242" t="s">
        <v>50</v>
      </c>
      <c r="O131" s="49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AR131" s="25" t="s">
        <v>179</v>
      </c>
      <c r="AT131" s="25" t="s">
        <v>165</v>
      </c>
      <c r="AU131" s="25" t="s">
        <v>89</v>
      </c>
      <c r="AY131" s="25" t="s">
        <v>162</v>
      </c>
      <c r="BE131" s="245">
        <f>IF(N131="základní",J131,0)</f>
        <v>0</v>
      </c>
      <c r="BF131" s="245">
        <f>IF(N131="snížená",J131,0)</f>
        <v>0</v>
      </c>
      <c r="BG131" s="245">
        <f>IF(N131="zákl. přenesená",J131,0)</f>
        <v>0</v>
      </c>
      <c r="BH131" s="245">
        <f>IF(N131="sníž. přenesená",J131,0)</f>
        <v>0</v>
      </c>
      <c r="BI131" s="245">
        <f>IF(N131="nulová",J131,0)</f>
        <v>0</v>
      </c>
      <c r="BJ131" s="25" t="s">
        <v>87</v>
      </c>
      <c r="BK131" s="245">
        <f>ROUND(I131*H131,1)</f>
        <v>0</v>
      </c>
      <c r="BL131" s="25" t="s">
        <v>179</v>
      </c>
      <c r="BM131" s="25" t="s">
        <v>2505</v>
      </c>
    </row>
    <row r="132" s="12" customFormat="1">
      <c r="B132" s="246"/>
      <c r="C132" s="247"/>
      <c r="D132" s="248" t="s">
        <v>171</v>
      </c>
      <c r="E132" s="249" t="s">
        <v>36</v>
      </c>
      <c r="F132" s="250" t="s">
        <v>2469</v>
      </c>
      <c r="G132" s="247"/>
      <c r="H132" s="251">
        <v>161.59999999999999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171</v>
      </c>
      <c r="AU132" s="257" t="s">
        <v>89</v>
      </c>
      <c r="AV132" s="12" t="s">
        <v>89</v>
      </c>
      <c r="AW132" s="12" t="s">
        <v>42</v>
      </c>
      <c r="AX132" s="12" t="s">
        <v>87</v>
      </c>
      <c r="AY132" s="257" t="s">
        <v>162</v>
      </c>
    </row>
    <row r="133" s="1" customFormat="1" ht="38.25" customHeight="1">
      <c r="B133" s="48"/>
      <c r="C133" s="235" t="s">
        <v>183</v>
      </c>
      <c r="D133" s="235" t="s">
        <v>165</v>
      </c>
      <c r="E133" s="236" t="s">
        <v>807</v>
      </c>
      <c r="F133" s="237" t="s">
        <v>808</v>
      </c>
      <c r="G133" s="238" t="s">
        <v>614</v>
      </c>
      <c r="H133" s="239">
        <v>109.62000000000001</v>
      </c>
      <c r="I133" s="240"/>
      <c r="J133" s="239">
        <f>ROUND(I133*H133,1)</f>
        <v>0</v>
      </c>
      <c r="K133" s="237" t="s">
        <v>239</v>
      </c>
      <c r="L133" s="74"/>
      <c r="M133" s="241" t="s">
        <v>36</v>
      </c>
      <c r="N133" s="242" t="s">
        <v>50</v>
      </c>
      <c r="O133" s="49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AR133" s="25" t="s">
        <v>179</v>
      </c>
      <c r="AT133" s="25" t="s">
        <v>165</v>
      </c>
      <c r="AU133" s="25" t="s">
        <v>89</v>
      </c>
      <c r="AY133" s="25" t="s">
        <v>162</v>
      </c>
      <c r="BE133" s="245">
        <f>IF(N133="základní",J133,0)</f>
        <v>0</v>
      </c>
      <c r="BF133" s="245">
        <f>IF(N133="snížená",J133,0)</f>
        <v>0</v>
      </c>
      <c r="BG133" s="245">
        <f>IF(N133="zákl. přenesená",J133,0)</f>
        <v>0</v>
      </c>
      <c r="BH133" s="245">
        <f>IF(N133="sníž. přenesená",J133,0)</f>
        <v>0</v>
      </c>
      <c r="BI133" s="245">
        <f>IF(N133="nulová",J133,0)</f>
        <v>0</v>
      </c>
      <c r="BJ133" s="25" t="s">
        <v>87</v>
      </c>
      <c r="BK133" s="245">
        <f>ROUND(I133*H133,1)</f>
        <v>0</v>
      </c>
      <c r="BL133" s="25" t="s">
        <v>179</v>
      </c>
      <c r="BM133" s="25" t="s">
        <v>2506</v>
      </c>
    </row>
    <row r="134" s="12" customFormat="1">
      <c r="B134" s="246"/>
      <c r="C134" s="247"/>
      <c r="D134" s="248" t="s">
        <v>171</v>
      </c>
      <c r="E134" s="249" t="s">
        <v>36</v>
      </c>
      <c r="F134" s="250" t="s">
        <v>2463</v>
      </c>
      <c r="G134" s="247"/>
      <c r="H134" s="251">
        <v>109.62000000000001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171</v>
      </c>
      <c r="AU134" s="257" t="s">
        <v>89</v>
      </c>
      <c r="AV134" s="12" t="s">
        <v>89</v>
      </c>
      <c r="AW134" s="12" t="s">
        <v>42</v>
      </c>
      <c r="AX134" s="12" t="s">
        <v>87</v>
      </c>
      <c r="AY134" s="257" t="s">
        <v>162</v>
      </c>
    </row>
    <row r="135" s="1" customFormat="1" ht="38.25" customHeight="1">
      <c r="B135" s="48"/>
      <c r="C135" s="235" t="s">
        <v>187</v>
      </c>
      <c r="D135" s="235" t="s">
        <v>165</v>
      </c>
      <c r="E135" s="236" t="s">
        <v>1629</v>
      </c>
      <c r="F135" s="237" t="s">
        <v>1630</v>
      </c>
      <c r="G135" s="238" t="s">
        <v>614</v>
      </c>
      <c r="H135" s="239">
        <v>137.34999999999999</v>
      </c>
      <c r="I135" s="240"/>
      <c r="J135" s="239">
        <f>ROUND(I135*H135,1)</f>
        <v>0</v>
      </c>
      <c r="K135" s="237" t="s">
        <v>239</v>
      </c>
      <c r="L135" s="74"/>
      <c r="M135" s="241" t="s">
        <v>36</v>
      </c>
      <c r="N135" s="242" t="s">
        <v>50</v>
      </c>
      <c r="O135" s="49"/>
      <c r="P135" s="243">
        <f>O135*H135</f>
        <v>0</v>
      </c>
      <c r="Q135" s="243">
        <v>0</v>
      </c>
      <c r="R135" s="243">
        <f>Q135*H135</f>
        <v>0</v>
      </c>
      <c r="S135" s="243">
        <v>0</v>
      </c>
      <c r="T135" s="244">
        <f>S135*H135</f>
        <v>0</v>
      </c>
      <c r="AR135" s="25" t="s">
        <v>179</v>
      </c>
      <c r="AT135" s="25" t="s">
        <v>165</v>
      </c>
      <c r="AU135" s="25" t="s">
        <v>89</v>
      </c>
      <c r="AY135" s="25" t="s">
        <v>162</v>
      </c>
      <c r="BE135" s="245">
        <f>IF(N135="základní",J135,0)</f>
        <v>0</v>
      </c>
      <c r="BF135" s="245">
        <f>IF(N135="snížená",J135,0)</f>
        <v>0</v>
      </c>
      <c r="BG135" s="245">
        <f>IF(N135="zákl. přenesená",J135,0)</f>
        <v>0</v>
      </c>
      <c r="BH135" s="245">
        <f>IF(N135="sníž. přenesená",J135,0)</f>
        <v>0</v>
      </c>
      <c r="BI135" s="245">
        <f>IF(N135="nulová",J135,0)</f>
        <v>0</v>
      </c>
      <c r="BJ135" s="25" t="s">
        <v>87</v>
      </c>
      <c r="BK135" s="245">
        <f>ROUND(I135*H135,1)</f>
        <v>0</v>
      </c>
      <c r="BL135" s="25" t="s">
        <v>179</v>
      </c>
      <c r="BM135" s="25" t="s">
        <v>2507</v>
      </c>
    </row>
    <row r="136" s="12" customFormat="1">
      <c r="B136" s="246"/>
      <c r="C136" s="247"/>
      <c r="D136" s="248" t="s">
        <v>171</v>
      </c>
      <c r="E136" s="249" t="s">
        <v>36</v>
      </c>
      <c r="F136" s="250" t="s">
        <v>2463</v>
      </c>
      <c r="G136" s="247"/>
      <c r="H136" s="251">
        <v>109.62000000000001</v>
      </c>
      <c r="I136" s="252"/>
      <c r="J136" s="247"/>
      <c r="K136" s="247"/>
      <c r="L136" s="253"/>
      <c r="M136" s="254"/>
      <c r="N136" s="255"/>
      <c r="O136" s="255"/>
      <c r="P136" s="255"/>
      <c r="Q136" s="255"/>
      <c r="R136" s="255"/>
      <c r="S136" s="255"/>
      <c r="T136" s="256"/>
      <c r="AT136" s="257" t="s">
        <v>171</v>
      </c>
      <c r="AU136" s="257" t="s">
        <v>89</v>
      </c>
      <c r="AV136" s="12" t="s">
        <v>89</v>
      </c>
      <c r="AW136" s="12" t="s">
        <v>42</v>
      </c>
      <c r="AX136" s="12" t="s">
        <v>79</v>
      </c>
      <c r="AY136" s="257" t="s">
        <v>162</v>
      </c>
    </row>
    <row r="137" s="12" customFormat="1">
      <c r="B137" s="246"/>
      <c r="C137" s="247"/>
      <c r="D137" s="248" t="s">
        <v>171</v>
      </c>
      <c r="E137" s="249" t="s">
        <v>36</v>
      </c>
      <c r="F137" s="250" t="s">
        <v>1545</v>
      </c>
      <c r="G137" s="247"/>
      <c r="H137" s="251">
        <v>27.73</v>
      </c>
      <c r="I137" s="252"/>
      <c r="J137" s="247"/>
      <c r="K137" s="247"/>
      <c r="L137" s="253"/>
      <c r="M137" s="254"/>
      <c r="N137" s="255"/>
      <c r="O137" s="255"/>
      <c r="P137" s="255"/>
      <c r="Q137" s="255"/>
      <c r="R137" s="255"/>
      <c r="S137" s="255"/>
      <c r="T137" s="256"/>
      <c r="AT137" s="257" t="s">
        <v>171</v>
      </c>
      <c r="AU137" s="257" t="s">
        <v>89</v>
      </c>
      <c r="AV137" s="12" t="s">
        <v>89</v>
      </c>
      <c r="AW137" s="12" t="s">
        <v>42</v>
      </c>
      <c r="AX137" s="12" t="s">
        <v>79</v>
      </c>
      <c r="AY137" s="257" t="s">
        <v>162</v>
      </c>
    </row>
    <row r="138" s="14" customFormat="1">
      <c r="B138" s="283"/>
      <c r="C138" s="284"/>
      <c r="D138" s="248" t="s">
        <v>171</v>
      </c>
      <c r="E138" s="285" t="s">
        <v>36</v>
      </c>
      <c r="F138" s="286" t="s">
        <v>679</v>
      </c>
      <c r="G138" s="284"/>
      <c r="H138" s="287">
        <v>137.34999999999999</v>
      </c>
      <c r="I138" s="288"/>
      <c r="J138" s="284"/>
      <c r="K138" s="284"/>
      <c r="L138" s="289"/>
      <c r="M138" s="290"/>
      <c r="N138" s="291"/>
      <c r="O138" s="291"/>
      <c r="P138" s="291"/>
      <c r="Q138" s="291"/>
      <c r="R138" s="291"/>
      <c r="S138" s="291"/>
      <c r="T138" s="292"/>
      <c r="AT138" s="293" t="s">
        <v>171</v>
      </c>
      <c r="AU138" s="293" t="s">
        <v>89</v>
      </c>
      <c r="AV138" s="14" t="s">
        <v>179</v>
      </c>
      <c r="AW138" s="14" t="s">
        <v>42</v>
      </c>
      <c r="AX138" s="14" t="s">
        <v>87</v>
      </c>
      <c r="AY138" s="293" t="s">
        <v>162</v>
      </c>
    </row>
    <row r="139" s="1" customFormat="1" ht="38.25" customHeight="1">
      <c r="B139" s="48"/>
      <c r="C139" s="235" t="s">
        <v>191</v>
      </c>
      <c r="D139" s="235" t="s">
        <v>165</v>
      </c>
      <c r="E139" s="236" t="s">
        <v>826</v>
      </c>
      <c r="F139" s="237" t="s">
        <v>827</v>
      </c>
      <c r="G139" s="238" t="s">
        <v>614</v>
      </c>
      <c r="H139" s="239">
        <v>75.599999999999994</v>
      </c>
      <c r="I139" s="240"/>
      <c r="J139" s="239">
        <f>ROUND(I139*H139,1)</f>
        <v>0</v>
      </c>
      <c r="K139" s="237" t="s">
        <v>239</v>
      </c>
      <c r="L139" s="74"/>
      <c r="M139" s="241" t="s">
        <v>36</v>
      </c>
      <c r="N139" s="242" t="s">
        <v>50</v>
      </c>
      <c r="O139" s="49"/>
      <c r="P139" s="243">
        <f>O139*H139</f>
        <v>0</v>
      </c>
      <c r="Q139" s="243">
        <v>0</v>
      </c>
      <c r="R139" s="243">
        <f>Q139*H139</f>
        <v>0</v>
      </c>
      <c r="S139" s="243">
        <v>0</v>
      </c>
      <c r="T139" s="244">
        <f>S139*H139</f>
        <v>0</v>
      </c>
      <c r="AR139" s="25" t="s">
        <v>179</v>
      </c>
      <c r="AT139" s="25" t="s">
        <v>165</v>
      </c>
      <c r="AU139" s="25" t="s">
        <v>89</v>
      </c>
      <c r="AY139" s="25" t="s">
        <v>162</v>
      </c>
      <c r="BE139" s="245">
        <f>IF(N139="základní",J139,0)</f>
        <v>0</v>
      </c>
      <c r="BF139" s="245">
        <f>IF(N139="snížená",J139,0)</f>
        <v>0</v>
      </c>
      <c r="BG139" s="245">
        <f>IF(N139="zákl. přenesená",J139,0)</f>
        <v>0</v>
      </c>
      <c r="BH139" s="245">
        <f>IF(N139="sníž. přenesená",J139,0)</f>
        <v>0</v>
      </c>
      <c r="BI139" s="245">
        <f>IF(N139="nulová",J139,0)</f>
        <v>0</v>
      </c>
      <c r="BJ139" s="25" t="s">
        <v>87</v>
      </c>
      <c r="BK139" s="245">
        <f>ROUND(I139*H139,1)</f>
        <v>0</v>
      </c>
      <c r="BL139" s="25" t="s">
        <v>179</v>
      </c>
      <c r="BM139" s="25" t="s">
        <v>2508</v>
      </c>
    </row>
    <row r="140" s="12" customFormat="1">
      <c r="B140" s="246"/>
      <c r="C140" s="247"/>
      <c r="D140" s="248" t="s">
        <v>171</v>
      </c>
      <c r="E140" s="249" t="s">
        <v>36</v>
      </c>
      <c r="F140" s="250" t="s">
        <v>1240</v>
      </c>
      <c r="G140" s="247"/>
      <c r="H140" s="251">
        <v>75.599999999999994</v>
      </c>
      <c r="I140" s="252"/>
      <c r="J140" s="247"/>
      <c r="K140" s="247"/>
      <c r="L140" s="253"/>
      <c r="M140" s="254"/>
      <c r="N140" s="255"/>
      <c r="O140" s="255"/>
      <c r="P140" s="255"/>
      <c r="Q140" s="255"/>
      <c r="R140" s="255"/>
      <c r="S140" s="255"/>
      <c r="T140" s="256"/>
      <c r="AT140" s="257" t="s">
        <v>171</v>
      </c>
      <c r="AU140" s="257" t="s">
        <v>89</v>
      </c>
      <c r="AV140" s="12" t="s">
        <v>89</v>
      </c>
      <c r="AW140" s="12" t="s">
        <v>42</v>
      </c>
      <c r="AX140" s="12" t="s">
        <v>87</v>
      </c>
      <c r="AY140" s="257" t="s">
        <v>162</v>
      </c>
    </row>
    <row r="141" s="1" customFormat="1" ht="25.5" customHeight="1">
      <c r="B141" s="48"/>
      <c r="C141" s="235" t="s">
        <v>195</v>
      </c>
      <c r="D141" s="235" t="s">
        <v>165</v>
      </c>
      <c r="E141" s="236" t="s">
        <v>1638</v>
      </c>
      <c r="F141" s="237" t="s">
        <v>1639</v>
      </c>
      <c r="G141" s="238" t="s">
        <v>614</v>
      </c>
      <c r="H141" s="239">
        <v>109.62000000000001</v>
      </c>
      <c r="I141" s="240"/>
      <c r="J141" s="239">
        <f>ROUND(I141*H141,1)</f>
        <v>0</v>
      </c>
      <c r="K141" s="237" t="s">
        <v>239</v>
      </c>
      <c r="L141" s="74"/>
      <c r="M141" s="241" t="s">
        <v>36</v>
      </c>
      <c r="N141" s="242" t="s">
        <v>50</v>
      </c>
      <c r="O141" s="49"/>
      <c r="P141" s="243">
        <f>O141*H141</f>
        <v>0</v>
      </c>
      <c r="Q141" s="243">
        <v>0</v>
      </c>
      <c r="R141" s="243">
        <f>Q141*H141</f>
        <v>0</v>
      </c>
      <c r="S141" s="243">
        <v>0</v>
      </c>
      <c r="T141" s="244">
        <f>S141*H141</f>
        <v>0</v>
      </c>
      <c r="AR141" s="25" t="s">
        <v>179</v>
      </c>
      <c r="AT141" s="25" t="s">
        <v>165</v>
      </c>
      <c r="AU141" s="25" t="s">
        <v>89</v>
      </c>
      <c r="AY141" s="25" t="s">
        <v>162</v>
      </c>
      <c r="BE141" s="245">
        <f>IF(N141="základní",J141,0)</f>
        <v>0</v>
      </c>
      <c r="BF141" s="245">
        <f>IF(N141="snížená",J141,0)</f>
        <v>0</v>
      </c>
      <c r="BG141" s="245">
        <f>IF(N141="zákl. přenesená",J141,0)</f>
        <v>0</v>
      </c>
      <c r="BH141" s="245">
        <f>IF(N141="sníž. přenesená",J141,0)</f>
        <v>0</v>
      </c>
      <c r="BI141" s="245">
        <f>IF(N141="nulová",J141,0)</f>
        <v>0</v>
      </c>
      <c r="BJ141" s="25" t="s">
        <v>87</v>
      </c>
      <c r="BK141" s="245">
        <f>ROUND(I141*H141,1)</f>
        <v>0</v>
      </c>
      <c r="BL141" s="25" t="s">
        <v>179</v>
      </c>
      <c r="BM141" s="25" t="s">
        <v>2509</v>
      </c>
    </row>
    <row r="142" s="12" customFormat="1">
      <c r="B142" s="246"/>
      <c r="C142" s="247"/>
      <c r="D142" s="248" t="s">
        <v>171</v>
      </c>
      <c r="E142" s="249" t="s">
        <v>36</v>
      </c>
      <c r="F142" s="250" t="s">
        <v>2463</v>
      </c>
      <c r="G142" s="247"/>
      <c r="H142" s="251">
        <v>109.62000000000001</v>
      </c>
      <c r="I142" s="252"/>
      <c r="J142" s="247"/>
      <c r="K142" s="247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171</v>
      </c>
      <c r="AU142" s="257" t="s">
        <v>89</v>
      </c>
      <c r="AV142" s="12" t="s">
        <v>89</v>
      </c>
      <c r="AW142" s="12" t="s">
        <v>42</v>
      </c>
      <c r="AX142" s="12" t="s">
        <v>87</v>
      </c>
      <c r="AY142" s="257" t="s">
        <v>162</v>
      </c>
    </row>
    <row r="143" s="1" customFormat="1" ht="16.5" customHeight="1">
      <c r="B143" s="48"/>
      <c r="C143" s="235" t="s">
        <v>199</v>
      </c>
      <c r="D143" s="235" t="s">
        <v>165</v>
      </c>
      <c r="E143" s="236" t="s">
        <v>839</v>
      </c>
      <c r="F143" s="237" t="s">
        <v>840</v>
      </c>
      <c r="G143" s="238" t="s">
        <v>614</v>
      </c>
      <c r="H143" s="239">
        <v>109.62000000000001</v>
      </c>
      <c r="I143" s="240"/>
      <c r="J143" s="239">
        <f>ROUND(I143*H143,1)</f>
        <v>0</v>
      </c>
      <c r="K143" s="237" t="s">
        <v>239</v>
      </c>
      <c r="L143" s="74"/>
      <c r="M143" s="241" t="s">
        <v>36</v>
      </c>
      <c r="N143" s="242" t="s">
        <v>50</v>
      </c>
      <c r="O143" s="49"/>
      <c r="P143" s="243">
        <f>O143*H143</f>
        <v>0</v>
      </c>
      <c r="Q143" s="243">
        <v>0</v>
      </c>
      <c r="R143" s="243">
        <f>Q143*H143</f>
        <v>0</v>
      </c>
      <c r="S143" s="243">
        <v>0</v>
      </c>
      <c r="T143" s="244">
        <f>S143*H143</f>
        <v>0</v>
      </c>
      <c r="AR143" s="25" t="s">
        <v>179</v>
      </c>
      <c r="AT143" s="25" t="s">
        <v>165</v>
      </c>
      <c r="AU143" s="25" t="s">
        <v>89</v>
      </c>
      <c r="AY143" s="25" t="s">
        <v>162</v>
      </c>
      <c r="BE143" s="245">
        <f>IF(N143="základní",J143,0)</f>
        <v>0</v>
      </c>
      <c r="BF143" s="245">
        <f>IF(N143="snížená",J143,0)</f>
        <v>0</v>
      </c>
      <c r="BG143" s="245">
        <f>IF(N143="zákl. přenesená",J143,0)</f>
        <v>0</v>
      </c>
      <c r="BH143" s="245">
        <f>IF(N143="sníž. přenesená",J143,0)</f>
        <v>0</v>
      </c>
      <c r="BI143" s="245">
        <f>IF(N143="nulová",J143,0)</f>
        <v>0</v>
      </c>
      <c r="BJ143" s="25" t="s">
        <v>87</v>
      </c>
      <c r="BK143" s="245">
        <f>ROUND(I143*H143,1)</f>
        <v>0</v>
      </c>
      <c r="BL143" s="25" t="s">
        <v>179</v>
      </c>
      <c r="BM143" s="25" t="s">
        <v>2510</v>
      </c>
    </row>
    <row r="144" s="12" customFormat="1">
      <c r="B144" s="246"/>
      <c r="C144" s="247"/>
      <c r="D144" s="248" t="s">
        <v>171</v>
      </c>
      <c r="E144" s="249" t="s">
        <v>36</v>
      </c>
      <c r="F144" s="250" t="s">
        <v>2463</v>
      </c>
      <c r="G144" s="247"/>
      <c r="H144" s="251">
        <v>109.62000000000001</v>
      </c>
      <c r="I144" s="252"/>
      <c r="J144" s="247"/>
      <c r="K144" s="247"/>
      <c r="L144" s="253"/>
      <c r="M144" s="254"/>
      <c r="N144" s="255"/>
      <c r="O144" s="255"/>
      <c r="P144" s="255"/>
      <c r="Q144" s="255"/>
      <c r="R144" s="255"/>
      <c r="S144" s="255"/>
      <c r="T144" s="256"/>
      <c r="AT144" s="257" t="s">
        <v>171</v>
      </c>
      <c r="AU144" s="257" t="s">
        <v>89</v>
      </c>
      <c r="AV144" s="12" t="s">
        <v>89</v>
      </c>
      <c r="AW144" s="12" t="s">
        <v>42</v>
      </c>
      <c r="AX144" s="12" t="s">
        <v>87</v>
      </c>
      <c r="AY144" s="257" t="s">
        <v>162</v>
      </c>
    </row>
    <row r="145" s="1" customFormat="1" ht="25.5" customHeight="1">
      <c r="B145" s="48"/>
      <c r="C145" s="235" t="s">
        <v>203</v>
      </c>
      <c r="D145" s="235" t="s">
        <v>165</v>
      </c>
      <c r="E145" s="236" t="s">
        <v>843</v>
      </c>
      <c r="F145" s="237" t="s">
        <v>844</v>
      </c>
      <c r="G145" s="238" t="s">
        <v>845</v>
      </c>
      <c r="H145" s="239">
        <v>75.599999999999994</v>
      </c>
      <c r="I145" s="240"/>
      <c r="J145" s="239">
        <f>ROUND(I145*H145,1)</f>
        <v>0</v>
      </c>
      <c r="K145" s="237" t="s">
        <v>239</v>
      </c>
      <c r="L145" s="74"/>
      <c r="M145" s="241" t="s">
        <v>36</v>
      </c>
      <c r="N145" s="242" t="s">
        <v>50</v>
      </c>
      <c r="O145" s="49"/>
      <c r="P145" s="243">
        <f>O145*H145</f>
        <v>0</v>
      </c>
      <c r="Q145" s="243">
        <v>0</v>
      </c>
      <c r="R145" s="243">
        <f>Q145*H145</f>
        <v>0</v>
      </c>
      <c r="S145" s="243">
        <v>0</v>
      </c>
      <c r="T145" s="244">
        <f>S145*H145</f>
        <v>0</v>
      </c>
      <c r="AR145" s="25" t="s">
        <v>179</v>
      </c>
      <c r="AT145" s="25" t="s">
        <v>165</v>
      </c>
      <c r="AU145" s="25" t="s">
        <v>89</v>
      </c>
      <c r="AY145" s="25" t="s">
        <v>162</v>
      </c>
      <c r="BE145" s="245">
        <f>IF(N145="základní",J145,0)</f>
        <v>0</v>
      </c>
      <c r="BF145" s="245">
        <f>IF(N145="snížená",J145,0)</f>
        <v>0</v>
      </c>
      <c r="BG145" s="245">
        <f>IF(N145="zákl. přenesená",J145,0)</f>
        <v>0</v>
      </c>
      <c r="BH145" s="245">
        <f>IF(N145="sníž. přenesená",J145,0)</f>
        <v>0</v>
      </c>
      <c r="BI145" s="245">
        <f>IF(N145="nulová",J145,0)</f>
        <v>0</v>
      </c>
      <c r="BJ145" s="25" t="s">
        <v>87</v>
      </c>
      <c r="BK145" s="245">
        <f>ROUND(I145*H145,1)</f>
        <v>0</v>
      </c>
      <c r="BL145" s="25" t="s">
        <v>179</v>
      </c>
      <c r="BM145" s="25" t="s">
        <v>2511</v>
      </c>
    </row>
    <row r="146" s="12" customFormat="1">
      <c r="B146" s="246"/>
      <c r="C146" s="247"/>
      <c r="D146" s="248" t="s">
        <v>171</v>
      </c>
      <c r="E146" s="249" t="s">
        <v>36</v>
      </c>
      <c r="F146" s="250" t="s">
        <v>2465</v>
      </c>
      <c r="G146" s="247"/>
      <c r="H146" s="251">
        <v>12.029999999999999</v>
      </c>
      <c r="I146" s="252"/>
      <c r="J146" s="247"/>
      <c r="K146" s="247"/>
      <c r="L146" s="253"/>
      <c r="M146" s="254"/>
      <c r="N146" s="255"/>
      <c r="O146" s="255"/>
      <c r="P146" s="255"/>
      <c r="Q146" s="255"/>
      <c r="R146" s="255"/>
      <c r="S146" s="255"/>
      <c r="T146" s="256"/>
      <c r="AT146" s="257" t="s">
        <v>171</v>
      </c>
      <c r="AU146" s="257" t="s">
        <v>89</v>
      </c>
      <c r="AV146" s="12" t="s">
        <v>89</v>
      </c>
      <c r="AW146" s="12" t="s">
        <v>42</v>
      </c>
      <c r="AX146" s="12" t="s">
        <v>79</v>
      </c>
      <c r="AY146" s="257" t="s">
        <v>162</v>
      </c>
    </row>
    <row r="147" s="12" customFormat="1">
      <c r="B147" s="246"/>
      <c r="C147" s="247"/>
      <c r="D147" s="248" t="s">
        <v>171</v>
      </c>
      <c r="E147" s="249" t="s">
        <v>36</v>
      </c>
      <c r="F147" s="250" t="s">
        <v>2467</v>
      </c>
      <c r="G147" s="247"/>
      <c r="H147" s="251">
        <v>58.990000000000002</v>
      </c>
      <c r="I147" s="252"/>
      <c r="J147" s="247"/>
      <c r="K147" s="247"/>
      <c r="L147" s="253"/>
      <c r="M147" s="254"/>
      <c r="N147" s="255"/>
      <c r="O147" s="255"/>
      <c r="P147" s="255"/>
      <c r="Q147" s="255"/>
      <c r="R147" s="255"/>
      <c r="S147" s="255"/>
      <c r="T147" s="256"/>
      <c r="AT147" s="257" t="s">
        <v>171</v>
      </c>
      <c r="AU147" s="257" t="s">
        <v>89</v>
      </c>
      <c r="AV147" s="12" t="s">
        <v>89</v>
      </c>
      <c r="AW147" s="12" t="s">
        <v>42</v>
      </c>
      <c r="AX147" s="12" t="s">
        <v>79</v>
      </c>
      <c r="AY147" s="257" t="s">
        <v>162</v>
      </c>
    </row>
    <row r="148" s="12" customFormat="1">
      <c r="B148" s="246"/>
      <c r="C148" s="247"/>
      <c r="D148" s="248" t="s">
        <v>171</v>
      </c>
      <c r="E148" s="249" t="s">
        <v>36</v>
      </c>
      <c r="F148" s="250" t="s">
        <v>2461</v>
      </c>
      <c r="G148" s="247"/>
      <c r="H148" s="251">
        <v>0.20000000000000001</v>
      </c>
      <c r="I148" s="252"/>
      <c r="J148" s="247"/>
      <c r="K148" s="247"/>
      <c r="L148" s="253"/>
      <c r="M148" s="254"/>
      <c r="N148" s="255"/>
      <c r="O148" s="255"/>
      <c r="P148" s="255"/>
      <c r="Q148" s="255"/>
      <c r="R148" s="255"/>
      <c r="S148" s="255"/>
      <c r="T148" s="256"/>
      <c r="AT148" s="257" t="s">
        <v>171</v>
      </c>
      <c r="AU148" s="257" t="s">
        <v>89</v>
      </c>
      <c r="AV148" s="12" t="s">
        <v>89</v>
      </c>
      <c r="AW148" s="12" t="s">
        <v>42</v>
      </c>
      <c r="AX148" s="12" t="s">
        <v>79</v>
      </c>
      <c r="AY148" s="257" t="s">
        <v>162</v>
      </c>
    </row>
    <row r="149" s="13" customFormat="1">
      <c r="B149" s="261"/>
      <c r="C149" s="262"/>
      <c r="D149" s="248" t="s">
        <v>171</v>
      </c>
      <c r="E149" s="263" t="s">
        <v>36</v>
      </c>
      <c r="F149" s="264" t="s">
        <v>2490</v>
      </c>
      <c r="G149" s="262"/>
      <c r="H149" s="263" t="s">
        <v>36</v>
      </c>
      <c r="I149" s="265"/>
      <c r="J149" s="262"/>
      <c r="K149" s="262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171</v>
      </c>
      <c r="AU149" s="270" t="s">
        <v>89</v>
      </c>
      <c r="AV149" s="13" t="s">
        <v>87</v>
      </c>
      <c r="AW149" s="13" t="s">
        <v>42</v>
      </c>
      <c r="AX149" s="13" t="s">
        <v>79</v>
      </c>
      <c r="AY149" s="270" t="s">
        <v>162</v>
      </c>
    </row>
    <row r="150" s="12" customFormat="1">
      <c r="B150" s="246"/>
      <c r="C150" s="247"/>
      <c r="D150" s="248" t="s">
        <v>171</v>
      </c>
      <c r="E150" s="249" t="s">
        <v>36</v>
      </c>
      <c r="F150" s="250" t="s">
        <v>2512</v>
      </c>
      <c r="G150" s="247"/>
      <c r="H150" s="251">
        <v>2.4399999999999999</v>
      </c>
      <c r="I150" s="252"/>
      <c r="J150" s="247"/>
      <c r="K150" s="247"/>
      <c r="L150" s="253"/>
      <c r="M150" s="254"/>
      <c r="N150" s="255"/>
      <c r="O150" s="255"/>
      <c r="P150" s="255"/>
      <c r="Q150" s="255"/>
      <c r="R150" s="255"/>
      <c r="S150" s="255"/>
      <c r="T150" s="256"/>
      <c r="AT150" s="257" t="s">
        <v>171</v>
      </c>
      <c r="AU150" s="257" t="s">
        <v>89</v>
      </c>
      <c r="AV150" s="12" t="s">
        <v>89</v>
      </c>
      <c r="AW150" s="12" t="s">
        <v>42</v>
      </c>
      <c r="AX150" s="12" t="s">
        <v>79</v>
      </c>
      <c r="AY150" s="257" t="s">
        <v>162</v>
      </c>
    </row>
    <row r="151" s="13" customFormat="1">
      <c r="B151" s="261"/>
      <c r="C151" s="262"/>
      <c r="D151" s="248" t="s">
        <v>171</v>
      </c>
      <c r="E151" s="263" t="s">
        <v>36</v>
      </c>
      <c r="F151" s="264" t="s">
        <v>2504</v>
      </c>
      <c r="G151" s="262"/>
      <c r="H151" s="263" t="s">
        <v>36</v>
      </c>
      <c r="I151" s="265"/>
      <c r="J151" s="262"/>
      <c r="K151" s="262"/>
      <c r="L151" s="266"/>
      <c r="M151" s="267"/>
      <c r="N151" s="268"/>
      <c r="O151" s="268"/>
      <c r="P151" s="268"/>
      <c r="Q151" s="268"/>
      <c r="R151" s="268"/>
      <c r="S151" s="268"/>
      <c r="T151" s="269"/>
      <c r="AT151" s="270" t="s">
        <v>171</v>
      </c>
      <c r="AU151" s="270" t="s">
        <v>89</v>
      </c>
      <c r="AV151" s="13" t="s">
        <v>87</v>
      </c>
      <c r="AW151" s="13" t="s">
        <v>42</v>
      </c>
      <c r="AX151" s="13" t="s">
        <v>79</v>
      </c>
      <c r="AY151" s="270" t="s">
        <v>162</v>
      </c>
    </row>
    <row r="152" s="12" customFormat="1">
      <c r="B152" s="246"/>
      <c r="C152" s="247"/>
      <c r="D152" s="248" t="s">
        <v>171</v>
      </c>
      <c r="E152" s="249" t="s">
        <v>36</v>
      </c>
      <c r="F152" s="250" t="s">
        <v>2513</v>
      </c>
      <c r="G152" s="247"/>
      <c r="H152" s="251">
        <v>1.94</v>
      </c>
      <c r="I152" s="252"/>
      <c r="J152" s="247"/>
      <c r="K152" s="247"/>
      <c r="L152" s="253"/>
      <c r="M152" s="254"/>
      <c r="N152" s="255"/>
      <c r="O152" s="255"/>
      <c r="P152" s="255"/>
      <c r="Q152" s="255"/>
      <c r="R152" s="255"/>
      <c r="S152" s="255"/>
      <c r="T152" s="256"/>
      <c r="AT152" s="257" t="s">
        <v>171</v>
      </c>
      <c r="AU152" s="257" t="s">
        <v>89</v>
      </c>
      <c r="AV152" s="12" t="s">
        <v>89</v>
      </c>
      <c r="AW152" s="12" t="s">
        <v>42</v>
      </c>
      <c r="AX152" s="12" t="s">
        <v>79</v>
      </c>
      <c r="AY152" s="257" t="s">
        <v>162</v>
      </c>
    </row>
    <row r="153" s="14" customFormat="1">
      <c r="B153" s="283"/>
      <c r="C153" s="284"/>
      <c r="D153" s="248" t="s">
        <v>171</v>
      </c>
      <c r="E153" s="285" t="s">
        <v>1240</v>
      </c>
      <c r="F153" s="286" t="s">
        <v>679</v>
      </c>
      <c r="G153" s="284"/>
      <c r="H153" s="287">
        <v>75.599999999999994</v>
      </c>
      <c r="I153" s="288"/>
      <c r="J153" s="284"/>
      <c r="K153" s="284"/>
      <c r="L153" s="289"/>
      <c r="M153" s="290"/>
      <c r="N153" s="291"/>
      <c r="O153" s="291"/>
      <c r="P153" s="291"/>
      <c r="Q153" s="291"/>
      <c r="R153" s="291"/>
      <c r="S153" s="291"/>
      <c r="T153" s="292"/>
      <c r="AT153" s="293" t="s">
        <v>171</v>
      </c>
      <c r="AU153" s="293" t="s">
        <v>89</v>
      </c>
      <c r="AV153" s="14" t="s">
        <v>179</v>
      </c>
      <c r="AW153" s="14" t="s">
        <v>42</v>
      </c>
      <c r="AX153" s="14" t="s">
        <v>87</v>
      </c>
      <c r="AY153" s="293" t="s">
        <v>162</v>
      </c>
    </row>
    <row r="154" s="1" customFormat="1" ht="25.5" customHeight="1">
      <c r="B154" s="48"/>
      <c r="C154" s="235" t="s">
        <v>207</v>
      </c>
      <c r="D154" s="235" t="s">
        <v>165</v>
      </c>
      <c r="E154" s="236" t="s">
        <v>850</v>
      </c>
      <c r="F154" s="237" t="s">
        <v>851</v>
      </c>
      <c r="G154" s="238" t="s">
        <v>614</v>
      </c>
      <c r="H154" s="239">
        <v>27.73</v>
      </c>
      <c r="I154" s="240"/>
      <c r="J154" s="239">
        <f>ROUND(I154*H154,1)</f>
        <v>0</v>
      </c>
      <c r="K154" s="237" t="s">
        <v>239</v>
      </c>
      <c r="L154" s="74"/>
      <c r="M154" s="241" t="s">
        <v>36</v>
      </c>
      <c r="N154" s="242" t="s">
        <v>50</v>
      </c>
      <c r="O154" s="49"/>
      <c r="P154" s="243">
        <f>O154*H154</f>
        <v>0</v>
      </c>
      <c r="Q154" s="243">
        <v>0</v>
      </c>
      <c r="R154" s="243">
        <f>Q154*H154</f>
        <v>0</v>
      </c>
      <c r="S154" s="243">
        <v>0</v>
      </c>
      <c r="T154" s="244">
        <f>S154*H154</f>
        <v>0</v>
      </c>
      <c r="AR154" s="25" t="s">
        <v>179</v>
      </c>
      <c r="AT154" s="25" t="s">
        <v>165</v>
      </c>
      <c r="AU154" s="25" t="s">
        <v>89</v>
      </c>
      <c r="AY154" s="25" t="s">
        <v>162</v>
      </c>
      <c r="BE154" s="245">
        <f>IF(N154="základní",J154,0)</f>
        <v>0</v>
      </c>
      <c r="BF154" s="245">
        <f>IF(N154="snížená",J154,0)</f>
        <v>0</v>
      </c>
      <c r="BG154" s="245">
        <f>IF(N154="zákl. přenesená",J154,0)</f>
        <v>0</v>
      </c>
      <c r="BH154" s="245">
        <f>IF(N154="sníž. přenesená",J154,0)</f>
        <v>0</v>
      </c>
      <c r="BI154" s="245">
        <f>IF(N154="nulová",J154,0)</f>
        <v>0</v>
      </c>
      <c r="BJ154" s="25" t="s">
        <v>87</v>
      </c>
      <c r="BK154" s="245">
        <f>ROUND(I154*H154,1)</f>
        <v>0</v>
      </c>
      <c r="BL154" s="25" t="s">
        <v>179</v>
      </c>
      <c r="BM154" s="25" t="s">
        <v>2514</v>
      </c>
    </row>
    <row r="155" s="12" customFormat="1">
      <c r="B155" s="246"/>
      <c r="C155" s="247"/>
      <c r="D155" s="248" t="s">
        <v>171</v>
      </c>
      <c r="E155" s="249" t="s">
        <v>36</v>
      </c>
      <c r="F155" s="250" t="s">
        <v>2463</v>
      </c>
      <c r="G155" s="247"/>
      <c r="H155" s="251">
        <v>109.62000000000001</v>
      </c>
      <c r="I155" s="252"/>
      <c r="J155" s="247"/>
      <c r="K155" s="247"/>
      <c r="L155" s="253"/>
      <c r="M155" s="254"/>
      <c r="N155" s="255"/>
      <c r="O155" s="255"/>
      <c r="P155" s="255"/>
      <c r="Q155" s="255"/>
      <c r="R155" s="255"/>
      <c r="S155" s="255"/>
      <c r="T155" s="256"/>
      <c r="AT155" s="257" t="s">
        <v>171</v>
      </c>
      <c r="AU155" s="257" t="s">
        <v>89</v>
      </c>
      <c r="AV155" s="12" t="s">
        <v>89</v>
      </c>
      <c r="AW155" s="12" t="s">
        <v>42</v>
      </c>
      <c r="AX155" s="12" t="s">
        <v>79</v>
      </c>
      <c r="AY155" s="257" t="s">
        <v>162</v>
      </c>
    </row>
    <row r="156" s="12" customFormat="1">
      <c r="B156" s="246"/>
      <c r="C156" s="247"/>
      <c r="D156" s="248" t="s">
        <v>171</v>
      </c>
      <c r="E156" s="249" t="s">
        <v>36</v>
      </c>
      <c r="F156" s="250" t="s">
        <v>2515</v>
      </c>
      <c r="G156" s="247"/>
      <c r="H156" s="251">
        <v>-12.029999999999999</v>
      </c>
      <c r="I156" s="252"/>
      <c r="J156" s="247"/>
      <c r="K156" s="247"/>
      <c r="L156" s="253"/>
      <c r="M156" s="254"/>
      <c r="N156" s="255"/>
      <c r="O156" s="255"/>
      <c r="P156" s="255"/>
      <c r="Q156" s="255"/>
      <c r="R156" s="255"/>
      <c r="S156" s="255"/>
      <c r="T156" s="256"/>
      <c r="AT156" s="257" t="s">
        <v>171</v>
      </c>
      <c r="AU156" s="257" t="s">
        <v>89</v>
      </c>
      <c r="AV156" s="12" t="s">
        <v>89</v>
      </c>
      <c r="AW156" s="12" t="s">
        <v>42</v>
      </c>
      <c r="AX156" s="12" t="s">
        <v>79</v>
      </c>
      <c r="AY156" s="257" t="s">
        <v>162</v>
      </c>
    </row>
    <row r="157" s="12" customFormat="1">
      <c r="B157" s="246"/>
      <c r="C157" s="247"/>
      <c r="D157" s="248" t="s">
        <v>171</v>
      </c>
      <c r="E157" s="249" t="s">
        <v>36</v>
      </c>
      <c r="F157" s="250" t="s">
        <v>2516</v>
      </c>
      <c r="G157" s="247"/>
      <c r="H157" s="251">
        <v>-58.990000000000002</v>
      </c>
      <c r="I157" s="252"/>
      <c r="J157" s="247"/>
      <c r="K157" s="247"/>
      <c r="L157" s="253"/>
      <c r="M157" s="254"/>
      <c r="N157" s="255"/>
      <c r="O157" s="255"/>
      <c r="P157" s="255"/>
      <c r="Q157" s="255"/>
      <c r="R157" s="255"/>
      <c r="S157" s="255"/>
      <c r="T157" s="256"/>
      <c r="AT157" s="257" t="s">
        <v>171</v>
      </c>
      <c r="AU157" s="257" t="s">
        <v>89</v>
      </c>
      <c r="AV157" s="12" t="s">
        <v>89</v>
      </c>
      <c r="AW157" s="12" t="s">
        <v>42</v>
      </c>
      <c r="AX157" s="12" t="s">
        <v>79</v>
      </c>
      <c r="AY157" s="257" t="s">
        <v>162</v>
      </c>
    </row>
    <row r="158" s="12" customFormat="1">
      <c r="B158" s="246"/>
      <c r="C158" s="247"/>
      <c r="D158" s="248" t="s">
        <v>171</v>
      </c>
      <c r="E158" s="249" t="s">
        <v>36</v>
      </c>
      <c r="F158" s="250" t="s">
        <v>2517</v>
      </c>
      <c r="G158" s="247"/>
      <c r="H158" s="251">
        <v>-0.20000000000000001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171</v>
      </c>
      <c r="AU158" s="257" t="s">
        <v>89</v>
      </c>
      <c r="AV158" s="12" t="s">
        <v>89</v>
      </c>
      <c r="AW158" s="12" t="s">
        <v>42</v>
      </c>
      <c r="AX158" s="12" t="s">
        <v>79</v>
      </c>
      <c r="AY158" s="257" t="s">
        <v>162</v>
      </c>
    </row>
    <row r="159" s="13" customFormat="1">
      <c r="B159" s="261"/>
      <c r="C159" s="262"/>
      <c r="D159" s="248" t="s">
        <v>171</v>
      </c>
      <c r="E159" s="263" t="s">
        <v>36</v>
      </c>
      <c r="F159" s="264" t="s">
        <v>2486</v>
      </c>
      <c r="G159" s="262"/>
      <c r="H159" s="263" t="s">
        <v>36</v>
      </c>
      <c r="I159" s="265"/>
      <c r="J159" s="262"/>
      <c r="K159" s="262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171</v>
      </c>
      <c r="AU159" s="270" t="s">
        <v>89</v>
      </c>
      <c r="AV159" s="13" t="s">
        <v>87</v>
      </c>
      <c r="AW159" s="13" t="s">
        <v>42</v>
      </c>
      <c r="AX159" s="13" t="s">
        <v>79</v>
      </c>
      <c r="AY159" s="270" t="s">
        <v>162</v>
      </c>
    </row>
    <row r="160" s="12" customFormat="1">
      <c r="B160" s="246"/>
      <c r="C160" s="247"/>
      <c r="D160" s="248" t="s">
        <v>171</v>
      </c>
      <c r="E160" s="249" t="s">
        <v>36</v>
      </c>
      <c r="F160" s="250" t="s">
        <v>2518</v>
      </c>
      <c r="G160" s="247"/>
      <c r="H160" s="251">
        <v>-1.46</v>
      </c>
      <c r="I160" s="252"/>
      <c r="J160" s="247"/>
      <c r="K160" s="247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171</v>
      </c>
      <c r="AU160" s="257" t="s">
        <v>89</v>
      </c>
      <c r="AV160" s="12" t="s">
        <v>89</v>
      </c>
      <c r="AW160" s="12" t="s">
        <v>42</v>
      </c>
      <c r="AX160" s="12" t="s">
        <v>79</v>
      </c>
      <c r="AY160" s="257" t="s">
        <v>162</v>
      </c>
    </row>
    <row r="161" s="13" customFormat="1">
      <c r="B161" s="261"/>
      <c r="C161" s="262"/>
      <c r="D161" s="248" t="s">
        <v>171</v>
      </c>
      <c r="E161" s="263" t="s">
        <v>36</v>
      </c>
      <c r="F161" s="264" t="s">
        <v>2488</v>
      </c>
      <c r="G161" s="262"/>
      <c r="H161" s="263" t="s">
        <v>36</v>
      </c>
      <c r="I161" s="265"/>
      <c r="J161" s="262"/>
      <c r="K161" s="262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171</v>
      </c>
      <c r="AU161" s="270" t="s">
        <v>89</v>
      </c>
      <c r="AV161" s="13" t="s">
        <v>87</v>
      </c>
      <c r="AW161" s="13" t="s">
        <v>42</v>
      </c>
      <c r="AX161" s="13" t="s">
        <v>79</v>
      </c>
      <c r="AY161" s="270" t="s">
        <v>162</v>
      </c>
    </row>
    <row r="162" s="12" customFormat="1">
      <c r="B162" s="246"/>
      <c r="C162" s="247"/>
      <c r="D162" s="248" t="s">
        <v>171</v>
      </c>
      <c r="E162" s="249" t="s">
        <v>36</v>
      </c>
      <c r="F162" s="250" t="s">
        <v>2519</v>
      </c>
      <c r="G162" s="247"/>
      <c r="H162" s="251">
        <v>-3.8500000000000001</v>
      </c>
      <c r="I162" s="252"/>
      <c r="J162" s="247"/>
      <c r="K162" s="247"/>
      <c r="L162" s="253"/>
      <c r="M162" s="254"/>
      <c r="N162" s="255"/>
      <c r="O162" s="255"/>
      <c r="P162" s="255"/>
      <c r="Q162" s="255"/>
      <c r="R162" s="255"/>
      <c r="S162" s="255"/>
      <c r="T162" s="256"/>
      <c r="AT162" s="257" t="s">
        <v>171</v>
      </c>
      <c r="AU162" s="257" t="s">
        <v>89</v>
      </c>
      <c r="AV162" s="12" t="s">
        <v>89</v>
      </c>
      <c r="AW162" s="12" t="s">
        <v>42</v>
      </c>
      <c r="AX162" s="12" t="s">
        <v>79</v>
      </c>
      <c r="AY162" s="257" t="s">
        <v>162</v>
      </c>
    </row>
    <row r="163" s="13" customFormat="1">
      <c r="B163" s="261"/>
      <c r="C163" s="262"/>
      <c r="D163" s="248" t="s">
        <v>171</v>
      </c>
      <c r="E163" s="263" t="s">
        <v>36</v>
      </c>
      <c r="F163" s="264" t="s">
        <v>2494</v>
      </c>
      <c r="G163" s="262"/>
      <c r="H163" s="263" t="s">
        <v>36</v>
      </c>
      <c r="I163" s="265"/>
      <c r="J163" s="262"/>
      <c r="K163" s="262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171</v>
      </c>
      <c r="AU163" s="270" t="s">
        <v>89</v>
      </c>
      <c r="AV163" s="13" t="s">
        <v>87</v>
      </c>
      <c r="AW163" s="13" t="s">
        <v>42</v>
      </c>
      <c r="AX163" s="13" t="s">
        <v>79</v>
      </c>
      <c r="AY163" s="270" t="s">
        <v>162</v>
      </c>
    </row>
    <row r="164" s="12" customFormat="1">
      <c r="B164" s="246"/>
      <c r="C164" s="247"/>
      <c r="D164" s="248" t="s">
        <v>171</v>
      </c>
      <c r="E164" s="249" t="s">
        <v>36</v>
      </c>
      <c r="F164" s="250" t="s">
        <v>2518</v>
      </c>
      <c r="G164" s="247"/>
      <c r="H164" s="251">
        <v>-1.46</v>
      </c>
      <c r="I164" s="252"/>
      <c r="J164" s="247"/>
      <c r="K164" s="247"/>
      <c r="L164" s="253"/>
      <c r="M164" s="254"/>
      <c r="N164" s="255"/>
      <c r="O164" s="255"/>
      <c r="P164" s="255"/>
      <c r="Q164" s="255"/>
      <c r="R164" s="255"/>
      <c r="S164" s="255"/>
      <c r="T164" s="256"/>
      <c r="AT164" s="257" t="s">
        <v>171</v>
      </c>
      <c r="AU164" s="257" t="s">
        <v>89</v>
      </c>
      <c r="AV164" s="12" t="s">
        <v>89</v>
      </c>
      <c r="AW164" s="12" t="s">
        <v>42</v>
      </c>
      <c r="AX164" s="12" t="s">
        <v>79</v>
      </c>
      <c r="AY164" s="257" t="s">
        <v>162</v>
      </c>
    </row>
    <row r="165" s="13" customFormat="1">
      <c r="B165" s="261"/>
      <c r="C165" s="262"/>
      <c r="D165" s="248" t="s">
        <v>171</v>
      </c>
      <c r="E165" s="263" t="s">
        <v>36</v>
      </c>
      <c r="F165" s="264" t="s">
        <v>2490</v>
      </c>
      <c r="G165" s="262"/>
      <c r="H165" s="263" t="s">
        <v>36</v>
      </c>
      <c r="I165" s="265"/>
      <c r="J165" s="262"/>
      <c r="K165" s="262"/>
      <c r="L165" s="266"/>
      <c r="M165" s="267"/>
      <c r="N165" s="268"/>
      <c r="O165" s="268"/>
      <c r="P165" s="268"/>
      <c r="Q165" s="268"/>
      <c r="R165" s="268"/>
      <c r="S165" s="268"/>
      <c r="T165" s="269"/>
      <c r="AT165" s="270" t="s">
        <v>171</v>
      </c>
      <c r="AU165" s="270" t="s">
        <v>89</v>
      </c>
      <c r="AV165" s="13" t="s">
        <v>87</v>
      </c>
      <c r="AW165" s="13" t="s">
        <v>42</v>
      </c>
      <c r="AX165" s="13" t="s">
        <v>79</v>
      </c>
      <c r="AY165" s="270" t="s">
        <v>162</v>
      </c>
    </row>
    <row r="166" s="12" customFormat="1">
      <c r="B166" s="246"/>
      <c r="C166" s="247"/>
      <c r="D166" s="248" t="s">
        <v>171</v>
      </c>
      <c r="E166" s="249" t="s">
        <v>36</v>
      </c>
      <c r="F166" s="250" t="s">
        <v>2520</v>
      </c>
      <c r="G166" s="247"/>
      <c r="H166" s="251">
        <v>-2.4399999999999999</v>
      </c>
      <c r="I166" s="252"/>
      <c r="J166" s="247"/>
      <c r="K166" s="247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171</v>
      </c>
      <c r="AU166" s="257" t="s">
        <v>89</v>
      </c>
      <c r="AV166" s="12" t="s">
        <v>89</v>
      </c>
      <c r="AW166" s="12" t="s">
        <v>42</v>
      </c>
      <c r="AX166" s="12" t="s">
        <v>79</v>
      </c>
      <c r="AY166" s="257" t="s">
        <v>162</v>
      </c>
    </row>
    <row r="167" s="13" customFormat="1">
      <c r="B167" s="261"/>
      <c r="C167" s="262"/>
      <c r="D167" s="248" t="s">
        <v>171</v>
      </c>
      <c r="E167" s="263" t="s">
        <v>36</v>
      </c>
      <c r="F167" s="264" t="s">
        <v>2492</v>
      </c>
      <c r="G167" s="262"/>
      <c r="H167" s="263" t="s">
        <v>36</v>
      </c>
      <c r="I167" s="265"/>
      <c r="J167" s="262"/>
      <c r="K167" s="262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171</v>
      </c>
      <c r="AU167" s="270" t="s">
        <v>89</v>
      </c>
      <c r="AV167" s="13" t="s">
        <v>87</v>
      </c>
      <c r="AW167" s="13" t="s">
        <v>42</v>
      </c>
      <c r="AX167" s="13" t="s">
        <v>79</v>
      </c>
      <c r="AY167" s="270" t="s">
        <v>162</v>
      </c>
    </row>
    <row r="168" s="12" customFormat="1">
      <c r="B168" s="246"/>
      <c r="C168" s="247"/>
      <c r="D168" s="248" t="s">
        <v>171</v>
      </c>
      <c r="E168" s="249" t="s">
        <v>36</v>
      </c>
      <c r="F168" s="250" t="s">
        <v>2518</v>
      </c>
      <c r="G168" s="247"/>
      <c r="H168" s="251">
        <v>-1.46</v>
      </c>
      <c r="I168" s="252"/>
      <c r="J168" s="247"/>
      <c r="K168" s="247"/>
      <c r="L168" s="253"/>
      <c r="M168" s="254"/>
      <c r="N168" s="255"/>
      <c r="O168" s="255"/>
      <c r="P168" s="255"/>
      <c r="Q168" s="255"/>
      <c r="R168" s="255"/>
      <c r="S168" s="255"/>
      <c r="T168" s="256"/>
      <c r="AT168" s="257" t="s">
        <v>171</v>
      </c>
      <c r="AU168" s="257" t="s">
        <v>89</v>
      </c>
      <c r="AV168" s="12" t="s">
        <v>89</v>
      </c>
      <c r="AW168" s="12" t="s">
        <v>42</v>
      </c>
      <c r="AX168" s="12" t="s">
        <v>79</v>
      </c>
      <c r="AY168" s="257" t="s">
        <v>162</v>
      </c>
    </row>
    <row r="169" s="14" customFormat="1">
      <c r="B169" s="283"/>
      <c r="C169" s="284"/>
      <c r="D169" s="248" t="s">
        <v>171</v>
      </c>
      <c r="E169" s="285" t="s">
        <v>1545</v>
      </c>
      <c r="F169" s="286" t="s">
        <v>679</v>
      </c>
      <c r="G169" s="284"/>
      <c r="H169" s="287">
        <v>27.73</v>
      </c>
      <c r="I169" s="288"/>
      <c r="J169" s="284"/>
      <c r="K169" s="284"/>
      <c r="L169" s="289"/>
      <c r="M169" s="290"/>
      <c r="N169" s="291"/>
      <c r="O169" s="291"/>
      <c r="P169" s="291"/>
      <c r="Q169" s="291"/>
      <c r="R169" s="291"/>
      <c r="S169" s="291"/>
      <c r="T169" s="292"/>
      <c r="AT169" s="293" t="s">
        <v>171</v>
      </c>
      <c r="AU169" s="293" t="s">
        <v>89</v>
      </c>
      <c r="AV169" s="14" t="s">
        <v>179</v>
      </c>
      <c r="AW169" s="14" t="s">
        <v>42</v>
      </c>
      <c r="AX169" s="14" t="s">
        <v>87</v>
      </c>
      <c r="AY169" s="293" t="s">
        <v>162</v>
      </c>
    </row>
    <row r="170" s="1" customFormat="1" ht="38.25" customHeight="1">
      <c r="B170" s="48"/>
      <c r="C170" s="235" t="s">
        <v>211</v>
      </c>
      <c r="D170" s="235" t="s">
        <v>165</v>
      </c>
      <c r="E170" s="236" t="s">
        <v>866</v>
      </c>
      <c r="F170" s="237" t="s">
        <v>867</v>
      </c>
      <c r="G170" s="238" t="s">
        <v>614</v>
      </c>
      <c r="H170" s="239">
        <v>56.609999999999999</v>
      </c>
      <c r="I170" s="240"/>
      <c r="J170" s="239">
        <f>ROUND(I170*H170,1)</f>
        <v>0</v>
      </c>
      <c r="K170" s="237" t="s">
        <v>239</v>
      </c>
      <c r="L170" s="74"/>
      <c r="M170" s="241" t="s">
        <v>36</v>
      </c>
      <c r="N170" s="242" t="s">
        <v>50</v>
      </c>
      <c r="O170" s="49"/>
      <c r="P170" s="243">
        <f>O170*H170</f>
        <v>0</v>
      </c>
      <c r="Q170" s="243">
        <v>0</v>
      </c>
      <c r="R170" s="243">
        <f>Q170*H170</f>
        <v>0</v>
      </c>
      <c r="S170" s="243">
        <v>0</v>
      </c>
      <c r="T170" s="244">
        <f>S170*H170</f>
        <v>0</v>
      </c>
      <c r="AR170" s="25" t="s">
        <v>179</v>
      </c>
      <c r="AT170" s="25" t="s">
        <v>165</v>
      </c>
      <c r="AU170" s="25" t="s">
        <v>89</v>
      </c>
      <c r="AY170" s="25" t="s">
        <v>162</v>
      </c>
      <c r="BE170" s="245">
        <f>IF(N170="základní",J170,0)</f>
        <v>0</v>
      </c>
      <c r="BF170" s="245">
        <f>IF(N170="snížená",J170,0)</f>
        <v>0</v>
      </c>
      <c r="BG170" s="245">
        <f>IF(N170="zákl. přenesená",J170,0)</f>
        <v>0</v>
      </c>
      <c r="BH170" s="245">
        <f>IF(N170="sníž. přenesená",J170,0)</f>
        <v>0</v>
      </c>
      <c r="BI170" s="245">
        <f>IF(N170="nulová",J170,0)</f>
        <v>0</v>
      </c>
      <c r="BJ170" s="25" t="s">
        <v>87</v>
      </c>
      <c r="BK170" s="245">
        <f>ROUND(I170*H170,1)</f>
        <v>0</v>
      </c>
      <c r="BL170" s="25" t="s">
        <v>179</v>
      </c>
      <c r="BM170" s="25" t="s">
        <v>2521</v>
      </c>
    </row>
    <row r="171" s="13" customFormat="1">
      <c r="B171" s="261"/>
      <c r="C171" s="262"/>
      <c r="D171" s="248" t="s">
        <v>171</v>
      </c>
      <c r="E171" s="263" t="s">
        <v>36</v>
      </c>
      <c r="F171" s="264" t="s">
        <v>2477</v>
      </c>
      <c r="G171" s="262"/>
      <c r="H171" s="263" t="s">
        <v>36</v>
      </c>
      <c r="I171" s="265"/>
      <c r="J171" s="262"/>
      <c r="K171" s="262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171</v>
      </c>
      <c r="AU171" s="270" t="s">
        <v>89</v>
      </c>
      <c r="AV171" s="13" t="s">
        <v>87</v>
      </c>
      <c r="AW171" s="13" t="s">
        <v>42</v>
      </c>
      <c r="AX171" s="13" t="s">
        <v>79</v>
      </c>
      <c r="AY171" s="270" t="s">
        <v>162</v>
      </c>
    </row>
    <row r="172" s="13" customFormat="1">
      <c r="B172" s="261"/>
      <c r="C172" s="262"/>
      <c r="D172" s="248" t="s">
        <v>171</v>
      </c>
      <c r="E172" s="263" t="s">
        <v>36</v>
      </c>
      <c r="F172" s="264" t="s">
        <v>2498</v>
      </c>
      <c r="G172" s="262"/>
      <c r="H172" s="263" t="s">
        <v>36</v>
      </c>
      <c r="I172" s="265"/>
      <c r="J172" s="262"/>
      <c r="K172" s="262"/>
      <c r="L172" s="266"/>
      <c r="M172" s="267"/>
      <c r="N172" s="268"/>
      <c r="O172" s="268"/>
      <c r="P172" s="268"/>
      <c r="Q172" s="268"/>
      <c r="R172" s="268"/>
      <c r="S172" s="268"/>
      <c r="T172" s="269"/>
      <c r="AT172" s="270" t="s">
        <v>171</v>
      </c>
      <c r="AU172" s="270" t="s">
        <v>89</v>
      </c>
      <c r="AV172" s="13" t="s">
        <v>87</v>
      </c>
      <c r="AW172" s="13" t="s">
        <v>42</v>
      </c>
      <c r="AX172" s="13" t="s">
        <v>79</v>
      </c>
      <c r="AY172" s="270" t="s">
        <v>162</v>
      </c>
    </row>
    <row r="173" s="12" customFormat="1">
      <c r="B173" s="246"/>
      <c r="C173" s="247"/>
      <c r="D173" s="248" t="s">
        <v>171</v>
      </c>
      <c r="E173" s="249" t="s">
        <v>36</v>
      </c>
      <c r="F173" s="250" t="s">
        <v>2522</v>
      </c>
      <c r="G173" s="247"/>
      <c r="H173" s="251">
        <v>4.21</v>
      </c>
      <c r="I173" s="252"/>
      <c r="J173" s="247"/>
      <c r="K173" s="247"/>
      <c r="L173" s="253"/>
      <c r="M173" s="254"/>
      <c r="N173" s="255"/>
      <c r="O173" s="255"/>
      <c r="P173" s="255"/>
      <c r="Q173" s="255"/>
      <c r="R173" s="255"/>
      <c r="S173" s="255"/>
      <c r="T173" s="256"/>
      <c r="AT173" s="257" t="s">
        <v>171</v>
      </c>
      <c r="AU173" s="257" t="s">
        <v>89</v>
      </c>
      <c r="AV173" s="12" t="s">
        <v>89</v>
      </c>
      <c r="AW173" s="12" t="s">
        <v>42</v>
      </c>
      <c r="AX173" s="12" t="s">
        <v>79</v>
      </c>
      <c r="AY173" s="257" t="s">
        <v>162</v>
      </c>
    </row>
    <row r="174" s="13" customFormat="1">
      <c r="B174" s="261"/>
      <c r="C174" s="262"/>
      <c r="D174" s="248" t="s">
        <v>171</v>
      </c>
      <c r="E174" s="263" t="s">
        <v>36</v>
      </c>
      <c r="F174" s="264" t="s">
        <v>2500</v>
      </c>
      <c r="G174" s="262"/>
      <c r="H174" s="263" t="s">
        <v>36</v>
      </c>
      <c r="I174" s="265"/>
      <c r="J174" s="262"/>
      <c r="K174" s="262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171</v>
      </c>
      <c r="AU174" s="270" t="s">
        <v>89</v>
      </c>
      <c r="AV174" s="13" t="s">
        <v>87</v>
      </c>
      <c r="AW174" s="13" t="s">
        <v>42</v>
      </c>
      <c r="AX174" s="13" t="s">
        <v>79</v>
      </c>
      <c r="AY174" s="270" t="s">
        <v>162</v>
      </c>
    </row>
    <row r="175" s="12" customFormat="1">
      <c r="B175" s="246"/>
      <c r="C175" s="247"/>
      <c r="D175" s="248" t="s">
        <v>171</v>
      </c>
      <c r="E175" s="249" t="s">
        <v>36</v>
      </c>
      <c r="F175" s="250" t="s">
        <v>2523</v>
      </c>
      <c r="G175" s="247"/>
      <c r="H175" s="251">
        <v>13.42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171</v>
      </c>
      <c r="AU175" s="257" t="s">
        <v>89</v>
      </c>
      <c r="AV175" s="12" t="s">
        <v>89</v>
      </c>
      <c r="AW175" s="12" t="s">
        <v>42</v>
      </c>
      <c r="AX175" s="12" t="s">
        <v>79</v>
      </c>
      <c r="AY175" s="257" t="s">
        <v>162</v>
      </c>
    </row>
    <row r="176" s="13" customFormat="1">
      <c r="B176" s="261"/>
      <c r="C176" s="262"/>
      <c r="D176" s="248" t="s">
        <v>171</v>
      </c>
      <c r="E176" s="263" t="s">
        <v>36</v>
      </c>
      <c r="F176" s="264" t="s">
        <v>2482</v>
      </c>
      <c r="G176" s="262"/>
      <c r="H176" s="263" t="s">
        <v>36</v>
      </c>
      <c r="I176" s="265"/>
      <c r="J176" s="262"/>
      <c r="K176" s="262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171</v>
      </c>
      <c r="AU176" s="270" t="s">
        <v>89</v>
      </c>
      <c r="AV176" s="13" t="s">
        <v>87</v>
      </c>
      <c r="AW176" s="13" t="s">
        <v>42</v>
      </c>
      <c r="AX176" s="13" t="s">
        <v>79</v>
      </c>
      <c r="AY176" s="270" t="s">
        <v>162</v>
      </c>
    </row>
    <row r="177" s="12" customFormat="1">
      <c r="B177" s="246"/>
      <c r="C177" s="247"/>
      <c r="D177" s="248" t="s">
        <v>171</v>
      </c>
      <c r="E177" s="249" t="s">
        <v>36</v>
      </c>
      <c r="F177" s="250" t="s">
        <v>2483</v>
      </c>
      <c r="G177" s="247"/>
      <c r="H177" s="251">
        <v>32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171</v>
      </c>
      <c r="AU177" s="257" t="s">
        <v>89</v>
      </c>
      <c r="AV177" s="12" t="s">
        <v>89</v>
      </c>
      <c r="AW177" s="12" t="s">
        <v>42</v>
      </c>
      <c r="AX177" s="12" t="s">
        <v>79</v>
      </c>
      <c r="AY177" s="257" t="s">
        <v>162</v>
      </c>
    </row>
    <row r="178" s="13" customFormat="1">
      <c r="B178" s="261"/>
      <c r="C178" s="262"/>
      <c r="D178" s="248" t="s">
        <v>171</v>
      </c>
      <c r="E178" s="263" t="s">
        <v>36</v>
      </c>
      <c r="F178" s="264" t="s">
        <v>2484</v>
      </c>
      <c r="G178" s="262"/>
      <c r="H178" s="263" t="s">
        <v>36</v>
      </c>
      <c r="I178" s="265"/>
      <c r="J178" s="262"/>
      <c r="K178" s="262"/>
      <c r="L178" s="266"/>
      <c r="M178" s="267"/>
      <c r="N178" s="268"/>
      <c r="O178" s="268"/>
      <c r="P178" s="268"/>
      <c r="Q178" s="268"/>
      <c r="R178" s="268"/>
      <c r="S178" s="268"/>
      <c r="T178" s="269"/>
      <c r="AT178" s="270" t="s">
        <v>171</v>
      </c>
      <c r="AU178" s="270" t="s">
        <v>89</v>
      </c>
      <c r="AV178" s="13" t="s">
        <v>87</v>
      </c>
      <c r="AW178" s="13" t="s">
        <v>42</v>
      </c>
      <c r="AX178" s="13" t="s">
        <v>79</v>
      </c>
      <c r="AY178" s="270" t="s">
        <v>162</v>
      </c>
    </row>
    <row r="179" s="12" customFormat="1">
      <c r="B179" s="246"/>
      <c r="C179" s="247"/>
      <c r="D179" s="248" t="s">
        <v>171</v>
      </c>
      <c r="E179" s="249" t="s">
        <v>36</v>
      </c>
      <c r="F179" s="250" t="s">
        <v>2524</v>
      </c>
      <c r="G179" s="247"/>
      <c r="H179" s="251">
        <v>9.3599999999999994</v>
      </c>
      <c r="I179" s="252"/>
      <c r="J179" s="247"/>
      <c r="K179" s="247"/>
      <c r="L179" s="253"/>
      <c r="M179" s="254"/>
      <c r="N179" s="255"/>
      <c r="O179" s="255"/>
      <c r="P179" s="255"/>
      <c r="Q179" s="255"/>
      <c r="R179" s="255"/>
      <c r="S179" s="255"/>
      <c r="T179" s="256"/>
      <c r="AT179" s="257" t="s">
        <v>171</v>
      </c>
      <c r="AU179" s="257" t="s">
        <v>89</v>
      </c>
      <c r="AV179" s="12" t="s">
        <v>89</v>
      </c>
      <c r="AW179" s="12" t="s">
        <v>42</v>
      </c>
      <c r="AX179" s="12" t="s">
        <v>79</v>
      </c>
      <c r="AY179" s="257" t="s">
        <v>162</v>
      </c>
    </row>
    <row r="180" s="15" customFormat="1">
      <c r="B180" s="294"/>
      <c r="C180" s="295"/>
      <c r="D180" s="248" t="s">
        <v>171</v>
      </c>
      <c r="E180" s="296" t="s">
        <v>2467</v>
      </c>
      <c r="F180" s="297" t="s">
        <v>744</v>
      </c>
      <c r="G180" s="295"/>
      <c r="H180" s="298">
        <v>58.990000000000002</v>
      </c>
      <c r="I180" s="299"/>
      <c r="J180" s="295"/>
      <c r="K180" s="295"/>
      <c r="L180" s="300"/>
      <c r="M180" s="301"/>
      <c r="N180" s="302"/>
      <c r="O180" s="302"/>
      <c r="P180" s="302"/>
      <c r="Q180" s="302"/>
      <c r="R180" s="302"/>
      <c r="S180" s="302"/>
      <c r="T180" s="303"/>
      <c r="AT180" s="304" t="s">
        <v>171</v>
      </c>
      <c r="AU180" s="304" t="s">
        <v>89</v>
      </c>
      <c r="AV180" s="15" t="s">
        <v>161</v>
      </c>
      <c r="AW180" s="15" t="s">
        <v>42</v>
      </c>
      <c r="AX180" s="15" t="s">
        <v>79</v>
      </c>
      <c r="AY180" s="304" t="s">
        <v>162</v>
      </c>
    </row>
    <row r="181" s="13" customFormat="1">
      <c r="B181" s="261"/>
      <c r="C181" s="262"/>
      <c r="D181" s="248" t="s">
        <v>171</v>
      </c>
      <c r="E181" s="263" t="s">
        <v>36</v>
      </c>
      <c r="F181" s="264" t="s">
        <v>2525</v>
      </c>
      <c r="G181" s="262"/>
      <c r="H181" s="263" t="s">
        <v>36</v>
      </c>
      <c r="I181" s="265"/>
      <c r="J181" s="262"/>
      <c r="K181" s="262"/>
      <c r="L181" s="266"/>
      <c r="M181" s="267"/>
      <c r="N181" s="268"/>
      <c r="O181" s="268"/>
      <c r="P181" s="268"/>
      <c r="Q181" s="268"/>
      <c r="R181" s="268"/>
      <c r="S181" s="268"/>
      <c r="T181" s="269"/>
      <c r="AT181" s="270" t="s">
        <v>171</v>
      </c>
      <c r="AU181" s="270" t="s">
        <v>89</v>
      </c>
      <c r="AV181" s="13" t="s">
        <v>87</v>
      </c>
      <c r="AW181" s="13" t="s">
        <v>42</v>
      </c>
      <c r="AX181" s="13" t="s">
        <v>79</v>
      </c>
      <c r="AY181" s="270" t="s">
        <v>162</v>
      </c>
    </row>
    <row r="182" s="12" customFormat="1">
      <c r="B182" s="246"/>
      <c r="C182" s="247"/>
      <c r="D182" s="248" t="s">
        <v>171</v>
      </c>
      <c r="E182" s="249" t="s">
        <v>36</v>
      </c>
      <c r="F182" s="250" t="s">
        <v>2526</v>
      </c>
      <c r="G182" s="247"/>
      <c r="H182" s="251">
        <v>-0.089999999999999997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171</v>
      </c>
      <c r="AU182" s="257" t="s">
        <v>89</v>
      </c>
      <c r="AV182" s="12" t="s">
        <v>89</v>
      </c>
      <c r="AW182" s="12" t="s">
        <v>42</v>
      </c>
      <c r="AX182" s="12" t="s">
        <v>79</v>
      </c>
      <c r="AY182" s="257" t="s">
        <v>162</v>
      </c>
    </row>
    <row r="183" s="12" customFormat="1">
      <c r="B183" s="246"/>
      <c r="C183" s="247"/>
      <c r="D183" s="248" t="s">
        <v>171</v>
      </c>
      <c r="E183" s="249" t="s">
        <v>36</v>
      </c>
      <c r="F183" s="250" t="s">
        <v>2527</v>
      </c>
      <c r="G183" s="247"/>
      <c r="H183" s="251">
        <v>-0.27000000000000002</v>
      </c>
      <c r="I183" s="252"/>
      <c r="J183" s="247"/>
      <c r="K183" s="247"/>
      <c r="L183" s="253"/>
      <c r="M183" s="254"/>
      <c r="N183" s="255"/>
      <c r="O183" s="255"/>
      <c r="P183" s="255"/>
      <c r="Q183" s="255"/>
      <c r="R183" s="255"/>
      <c r="S183" s="255"/>
      <c r="T183" s="256"/>
      <c r="AT183" s="257" t="s">
        <v>171</v>
      </c>
      <c r="AU183" s="257" t="s">
        <v>89</v>
      </c>
      <c r="AV183" s="12" t="s">
        <v>89</v>
      </c>
      <c r="AW183" s="12" t="s">
        <v>42</v>
      </c>
      <c r="AX183" s="12" t="s">
        <v>79</v>
      </c>
      <c r="AY183" s="257" t="s">
        <v>162</v>
      </c>
    </row>
    <row r="184" s="12" customFormat="1">
      <c r="B184" s="246"/>
      <c r="C184" s="247"/>
      <c r="D184" s="248" t="s">
        <v>171</v>
      </c>
      <c r="E184" s="249" t="s">
        <v>36</v>
      </c>
      <c r="F184" s="250" t="s">
        <v>2528</v>
      </c>
      <c r="G184" s="247"/>
      <c r="H184" s="251">
        <v>-1.26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171</v>
      </c>
      <c r="AU184" s="257" t="s">
        <v>89</v>
      </c>
      <c r="AV184" s="12" t="s">
        <v>89</v>
      </c>
      <c r="AW184" s="12" t="s">
        <v>42</v>
      </c>
      <c r="AX184" s="12" t="s">
        <v>79</v>
      </c>
      <c r="AY184" s="257" t="s">
        <v>162</v>
      </c>
    </row>
    <row r="185" s="12" customFormat="1">
      <c r="B185" s="246"/>
      <c r="C185" s="247"/>
      <c r="D185" s="248" t="s">
        <v>171</v>
      </c>
      <c r="E185" s="249" t="s">
        <v>36</v>
      </c>
      <c r="F185" s="250" t="s">
        <v>2529</v>
      </c>
      <c r="G185" s="247"/>
      <c r="H185" s="251">
        <v>-0.76000000000000001</v>
      </c>
      <c r="I185" s="252"/>
      <c r="J185" s="247"/>
      <c r="K185" s="247"/>
      <c r="L185" s="253"/>
      <c r="M185" s="254"/>
      <c r="N185" s="255"/>
      <c r="O185" s="255"/>
      <c r="P185" s="255"/>
      <c r="Q185" s="255"/>
      <c r="R185" s="255"/>
      <c r="S185" s="255"/>
      <c r="T185" s="256"/>
      <c r="AT185" s="257" t="s">
        <v>171</v>
      </c>
      <c r="AU185" s="257" t="s">
        <v>89</v>
      </c>
      <c r="AV185" s="12" t="s">
        <v>89</v>
      </c>
      <c r="AW185" s="12" t="s">
        <v>42</v>
      </c>
      <c r="AX185" s="12" t="s">
        <v>79</v>
      </c>
      <c r="AY185" s="257" t="s">
        <v>162</v>
      </c>
    </row>
    <row r="186" s="15" customFormat="1">
      <c r="B186" s="294"/>
      <c r="C186" s="295"/>
      <c r="D186" s="248" t="s">
        <v>171</v>
      </c>
      <c r="E186" s="296" t="s">
        <v>36</v>
      </c>
      <c r="F186" s="297" t="s">
        <v>744</v>
      </c>
      <c r="G186" s="295"/>
      <c r="H186" s="298">
        <v>-2.3799999999999999</v>
      </c>
      <c r="I186" s="299"/>
      <c r="J186" s="295"/>
      <c r="K186" s="295"/>
      <c r="L186" s="300"/>
      <c r="M186" s="301"/>
      <c r="N186" s="302"/>
      <c r="O186" s="302"/>
      <c r="P186" s="302"/>
      <c r="Q186" s="302"/>
      <c r="R186" s="302"/>
      <c r="S186" s="302"/>
      <c r="T186" s="303"/>
      <c r="AT186" s="304" t="s">
        <v>171</v>
      </c>
      <c r="AU186" s="304" t="s">
        <v>89</v>
      </c>
      <c r="AV186" s="15" t="s">
        <v>161</v>
      </c>
      <c r="AW186" s="15" t="s">
        <v>42</v>
      </c>
      <c r="AX186" s="15" t="s">
        <v>79</v>
      </c>
      <c r="AY186" s="304" t="s">
        <v>162</v>
      </c>
    </row>
    <row r="187" s="14" customFormat="1">
      <c r="B187" s="283"/>
      <c r="C187" s="284"/>
      <c r="D187" s="248" t="s">
        <v>171</v>
      </c>
      <c r="E187" s="285" t="s">
        <v>36</v>
      </c>
      <c r="F187" s="286" t="s">
        <v>679</v>
      </c>
      <c r="G187" s="284"/>
      <c r="H187" s="287">
        <v>56.609999999999999</v>
      </c>
      <c r="I187" s="288"/>
      <c r="J187" s="284"/>
      <c r="K187" s="284"/>
      <c r="L187" s="289"/>
      <c r="M187" s="290"/>
      <c r="N187" s="291"/>
      <c r="O187" s="291"/>
      <c r="P187" s="291"/>
      <c r="Q187" s="291"/>
      <c r="R187" s="291"/>
      <c r="S187" s="291"/>
      <c r="T187" s="292"/>
      <c r="AT187" s="293" t="s">
        <v>171</v>
      </c>
      <c r="AU187" s="293" t="s">
        <v>89</v>
      </c>
      <c r="AV187" s="14" t="s">
        <v>179</v>
      </c>
      <c r="AW187" s="14" t="s">
        <v>42</v>
      </c>
      <c r="AX187" s="14" t="s">
        <v>87</v>
      </c>
      <c r="AY187" s="293" t="s">
        <v>162</v>
      </c>
    </row>
    <row r="188" s="1" customFormat="1" ht="16.5" customHeight="1">
      <c r="B188" s="48"/>
      <c r="C188" s="271" t="s">
        <v>215</v>
      </c>
      <c r="D188" s="271" t="s">
        <v>159</v>
      </c>
      <c r="E188" s="272" t="s">
        <v>2530</v>
      </c>
      <c r="F188" s="273" t="s">
        <v>870</v>
      </c>
      <c r="G188" s="274" t="s">
        <v>845</v>
      </c>
      <c r="H188" s="275">
        <v>113.22</v>
      </c>
      <c r="I188" s="276"/>
      <c r="J188" s="275">
        <f>ROUND(I188*H188,1)</f>
        <v>0</v>
      </c>
      <c r="K188" s="273" t="s">
        <v>239</v>
      </c>
      <c r="L188" s="277"/>
      <c r="M188" s="278" t="s">
        <v>36</v>
      </c>
      <c r="N188" s="279" t="s">
        <v>50</v>
      </c>
      <c r="O188" s="49"/>
      <c r="P188" s="243">
        <f>O188*H188</f>
        <v>0</v>
      </c>
      <c r="Q188" s="243">
        <v>1</v>
      </c>
      <c r="R188" s="243">
        <f>Q188*H188</f>
        <v>113.22</v>
      </c>
      <c r="S188" s="243">
        <v>0</v>
      </c>
      <c r="T188" s="244">
        <f>S188*H188</f>
        <v>0</v>
      </c>
      <c r="AR188" s="25" t="s">
        <v>195</v>
      </c>
      <c r="AT188" s="25" t="s">
        <v>159</v>
      </c>
      <c r="AU188" s="25" t="s">
        <v>89</v>
      </c>
      <c r="AY188" s="25" t="s">
        <v>162</v>
      </c>
      <c r="BE188" s="245">
        <f>IF(N188="základní",J188,0)</f>
        <v>0</v>
      </c>
      <c r="BF188" s="245">
        <f>IF(N188="snížená",J188,0)</f>
        <v>0</v>
      </c>
      <c r="BG188" s="245">
        <f>IF(N188="zákl. přenesená",J188,0)</f>
        <v>0</v>
      </c>
      <c r="BH188" s="245">
        <f>IF(N188="sníž. přenesená",J188,0)</f>
        <v>0</v>
      </c>
      <c r="BI188" s="245">
        <f>IF(N188="nulová",J188,0)</f>
        <v>0</v>
      </c>
      <c r="BJ188" s="25" t="s">
        <v>87</v>
      </c>
      <c r="BK188" s="245">
        <f>ROUND(I188*H188,1)</f>
        <v>0</v>
      </c>
      <c r="BL188" s="25" t="s">
        <v>179</v>
      </c>
      <c r="BM188" s="25" t="s">
        <v>2531</v>
      </c>
    </row>
    <row r="189" s="12" customFormat="1">
      <c r="B189" s="246"/>
      <c r="C189" s="247"/>
      <c r="D189" s="248" t="s">
        <v>171</v>
      </c>
      <c r="E189" s="247"/>
      <c r="F189" s="250" t="s">
        <v>2532</v>
      </c>
      <c r="G189" s="247"/>
      <c r="H189" s="251">
        <v>113.22</v>
      </c>
      <c r="I189" s="252"/>
      <c r="J189" s="247"/>
      <c r="K189" s="247"/>
      <c r="L189" s="253"/>
      <c r="M189" s="254"/>
      <c r="N189" s="255"/>
      <c r="O189" s="255"/>
      <c r="P189" s="255"/>
      <c r="Q189" s="255"/>
      <c r="R189" s="255"/>
      <c r="S189" s="255"/>
      <c r="T189" s="256"/>
      <c r="AT189" s="257" t="s">
        <v>171</v>
      </c>
      <c r="AU189" s="257" t="s">
        <v>89</v>
      </c>
      <c r="AV189" s="12" t="s">
        <v>89</v>
      </c>
      <c r="AW189" s="12" t="s">
        <v>6</v>
      </c>
      <c r="AX189" s="12" t="s">
        <v>87</v>
      </c>
      <c r="AY189" s="257" t="s">
        <v>162</v>
      </c>
    </row>
    <row r="190" s="1" customFormat="1" ht="25.5" customHeight="1">
      <c r="B190" s="48"/>
      <c r="C190" s="235" t="s">
        <v>219</v>
      </c>
      <c r="D190" s="235" t="s">
        <v>165</v>
      </c>
      <c r="E190" s="236" t="s">
        <v>877</v>
      </c>
      <c r="F190" s="237" t="s">
        <v>878</v>
      </c>
      <c r="G190" s="238" t="s">
        <v>648</v>
      </c>
      <c r="H190" s="239">
        <v>83.849999999999994</v>
      </c>
      <c r="I190" s="240"/>
      <c r="J190" s="239">
        <f>ROUND(I190*H190,1)</f>
        <v>0</v>
      </c>
      <c r="K190" s="237" t="s">
        <v>239</v>
      </c>
      <c r="L190" s="74"/>
      <c r="M190" s="241" t="s">
        <v>36</v>
      </c>
      <c r="N190" s="242" t="s">
        <v>50</v>
      </c>
      <c r="O190" s="49"/>
      <c r="P190" s="243">
        <f>O190*H190</f>
        <v>0</v>
      </c>
      <c r="Q190" s="243">
        <v>0</v>
      </c>
      <c r="R190" s="243">
        <f>Q190*H190</f>
        <v>0</v>
      </c>
      <c r="S190" s="243">
        <v>0</v>
      </c>
      <c r="T190" s="244">
        <f>S190*H190</f>
        <v>0</v>
      </c>
      <c r="AR190" s="25" t="s">
        <v>179</v>
      </c>
      <c r="AT190" s="25" t="s">
        <v>165</v>
      </c>
      <c r="AU190" s="25" t="s">
        <v>89</v>
      </c>
      <c r="AY190" s="25" t="s">
        <v>162</v>
      </c>
      <c r="BE190" s="245">
        <f>IF(N190="základní",J190,0)</f>
        <v>0</v>
      </c>
      <c r="BF190" s="245">
        <f>IF(N190="snížená",J190,0)</f>
        <v>0</v>
      </c>
      <c r="BG190" s="245">
        <f>IF(N190="zákl. přenesená",J190,0)</f>
        <v>0</v>
      </c>
      <c r="BH190" s="245">
        <f>IF(N190="sníž. přenesená",J190,0)</f>
        <v>0</v>
      </c>
      <c r="BI190" s="245">
        <f>IF(N190="nulová",J190,0)</f>
        <v>0</v>
      </c>
      <c r="BJ190" s="25" t="s">
        <v>87</v>
      </c>
      <c r="BK190" s="245">
        <f>ROUND(I190*H190,1)</f>
        <v>0</v>
      </c>
      <c r="BL190" s="25" t="s">
        <v>179</v>
      </c>
      <c r="BM190" s="25" t="s">
        <v>2533</v>
      </c>
    </row>
    <row r="191" s="13" customFormat="1">
      <c r="B191" s="261"/>
      <c r="C191" s="262"/>
      <c r="D191" s="248" t="s">
        <v>171</v>
      </c>
      <c r="E191" s="263" t="s">
        <v>36</v>
      </c>
      <c r="F191" s="264" t="s">
        <v>2477</v>
      </c>
      <c r="G191" s="262"/>
      <c r="H191" s="263" t="s">
        <v>36</v>
      </c>
      <c r="I191" s="265"/>
      <c r="J191" s="262"/>
      <c r="K191" s="262"/>
      <c r="L191" s="266"/>
      <c r="M191" s="267"/>
      <c r="N191" s="268"/>
      <c r="O191" s="268"/>
      <c r="P191" s="268"/>
      <c r="Q191" s="268"/>
      <c r="R191" s="268"/>
      <c r="S191" s="268"/>
      <c r="T191" s="269"/>
      <c r="AT191" s="270" t="s">
        <v>171</v>
      </c>
      <c r="AU191" s="270" t="s">
        <v>89</v>
      </c>
      <c r="AV191" s="13" t="s">
        <v>87</v>
      </c>
      <c r="AW191" s="13" t="s">
        <v>42</v>
      </c>
      <c r="AX191" s="13" t="s">
        <v>79</v>
      </c>
      <c r="AY191" s="270" t="s">
        <v>162</v>
      </c>
    </row>
    <row r="192" s="13" customFormat="1">
      <c r="B192" s="261"/>
      <c r="C192" s="262"/>
      <c r="D192" s="248" t="s">
        <v>171</v>
      </c>
      <c r="E192" s="263" t="s">
        <v>36</v>
      </c>
      <c r="F192" s="264" t="s">
        <v>2498</v>
      </c>
      <c r="G192" s="262"/>
      <c r="H192" s="263" t="s">
        <v>36</v>
      </c>
      <c r="I192" s="265"/>
      <c r="J192" s="262"/>
      <c r="K192" s="262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171</v>
      </c>
      <c r="AU192" s="270" t="s">
        <v>89</v>
      </c>
      <c r="AV192" s="13" t="s">
        <v>87</v>
      </c>
      <c r="AW192" s="13" t="s">
        <v>42</v>
      </c>
      <c r="AX192" s="13" t="s">
        <v>79</v>
      </c>
      <c r="AY192" s="270" t="s">
        <v>162</v>
      </c>
    </row>
    <row r="193" s="12" customFormat="1">
      <c r="B193" s="246"/>
      <c r="C193" s="247"/>
      <c r="D193" s="248" t="s">
        <v>171</v>
      </c>
      <c r="E193" s="249" t="s">
        <v>36</v>
      </c>
      <c r="F193" s="250" t="s">
        <v>2534</v>
      </c>
      <c r="G193" s="247"/>
      <c r="H193" s="251">
        <v>11.199999999999999</v>
      </c>
      <c r="I193" s="252"/>
      <c r="J193" s="247"/>
      <c r="K193" s="247"/>
      <c r="L193" s="253"/>
      <c r="M193" s="254"/>
      <c r="N193" s="255"/>
      <c r="O193" s="255"/>
      <c r="P193" s="255"/>
      <c r="Q193" s="255"/>
      <c r="R193" s="255"/>
      <c r="S193" s="255"/>
      <c r="T193" s="256"/>
      <c r="AT193" s="257" t="s">
        <v>171</v>
      </c>
      <c r="AU193" s="257" t="s">
        <v>89</v>
      </c>
      <c r="AV193" s="12" t="s">
        <v>89</v>
      </c>
      <c r="AW193" s="12" t="s">
        <v>42</v>
      </c>
      <c r="AX193" s="12" t="s">
        <v>79</v>
      </c>
      <c r="AY193" s="257" t="s">
        <v>162</v>
      </c>
    </row>
    <row r="194" s="13" customFormat="1">
      <c r="B194" s="261"/>
      <c r="C194" s="262"/>
      <c r="D194" s="248" t="s">
        <v>171</v>
      </c>
      <c r="E194" s="263" t="s">
        <v>36</v>
      </c>
      <c r="F194" s="264" t="s">
        <v>2500</v>
      </c>
      <c r="G194" s="262"/>
      <c r="H194" s="263" t="s">
        <v>36</v>
      </c>
      <c r="I194" s="265"/>
      <c r="J194" s="262"/>
      <c r="K194" s="262"/>
      <c r="L194" s="266"/>
      <c r="M194" s="267"/>
      <c r="N194" s="268"/>
      <c r="O194" s="268"/>
      <c r="P194" s="268"/>
      <c r="Q194" s="268"/>
      <c r="R194" s="268"/>
      <c r="S194" s="268"/>
      <c r="T194" s="269"/>
      <c r="AT194" s="270" t="s">
        <v>171</v>
      </c>
      <c r="AU194" s="270" t="s">
        <v>89</v>
      </c>
      <c r="AV194" s="13" t="s">
        <v>87</v>
      </c>
      <c r="AW194" s="13" t="s">
        <v>42</v>
      </c>
      <c r="AX194" s="13" t="s">
        <v>79</v>
      </c>
      <c r="AY194" s="270" t="s">
        <v>162</v>
      </c>
    </row>
    <row r="195" s="12" customFormat="1">
      <c r="B195" s="246"/>
      <c r="C195" s="247"/>
      <c r="D195" s="248" t="s">
        <v>171</v>
      </c>
      <c r="E195" s="249" t="s">
        <v>36</v>
      </c>
      <c r="F195" s="250" t="s">
        <v>2535</v>
      </c>
      <c r="G195" s="247"/>
      <c r="H195" s="251">
        <v>34.399999999999999</v>
      </c>
      <c r="I195" s="252"/>
      <c r="J195" s="247"/>
      <c r="K195" s="247"/>
      <c r="L195" s="253"/>
      <c r="M195" s="254"/>
      <c r="N195" s="255"/>
      <c r="O195" s="255"/>
      <c r="P195" s="255"/>
      <c r="Q195" s="255"/>
      <c r="R195" s="255"/>
      <c r="S195" s="255"/>
      <c r="T195" s="256"/>
      <c r="AT195" s="257" t="s">
        <v>171</v>
      </c>
      <c r="AU195" s="257" t="s">
        <v>89</v>
      </c>
      <c r="AV195" s="12" t="s">
        <v>89</v>
      </c>
      <c r="AW195" s="12" t="s">
        <v>42</v>
      </c>
      <c r="AX195" s="12" t="s">
        <v>79</v>
      </c>
      <c r="AY195" s="257" t="s">
        <v>162</v>
      </c>
    </row>
    <row r="196" s="13" customFormat="1">
      <c r="B196" s="261"/>
      <c r="C196" s="262"/>
      <c r="D196" s="248" t="s">
        <v>171</v>
      </c>
      <c r="E196" s="263" t="s">
        <v>36</v>
      </c>
      <c r="F196" s="264" t="s">
        <v>2484</v>
      </c>
      <c r="G196" s="262"/>
      <c r="H196" s="263" t="s">
        <v>36</v>
      </c>
      <c r="I196" s="265"/>
      <c r="J196" s="262"/>
      <c r="K196" s="262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171</v>
      </c>
      <c r="AU196" s="270" t="s">
        <v>89</v>
      </c>
      <c r="AV196" s="13" t="s">
        <v>87</v>
      </c>
      <c r="AW196" s="13" t="s">
        <v>42</v>
      </c>
      <c r="AX196" s="13" t="s">
        <v>79</v>
      </c>
      <c r="AY196" s="270" t="s">
        <v>162</v>
      </c>
    </row>
    <row r="197" s="12" customFormat="1">
      <c r="B197" s="246"/>
      <c r="C197" s="247"/>
      <c r="D197" s="248" t="s">
        <v>171</v>
      </c>
      <c r="E197" s="249" t="s">
        <v>36</v>
      </c>
      <c r="F197" s="250" t="s">
        <v>2536</v>
      </c>
      <c r="G197" s="247"/>
      <c r="H197" s="251">
        <v>24</v>
      </c>
      <c r="I197" s="252"/>
      <c r="J197" s="247"/>
      <c r="K197" s="247"/>
      <c r="L197" s="253"/>
      <c r="M197" s="254"/>
      <c r="N197" s="255"/>
      <c r="O197" s="255"/>
      <c r="P197" s="255"/>
      <c r="Q197" s="255"/>
      <c r="R197" s="255"/>
      <c r="S197" s="255"/>
      <c r="T197" s="256"/>
      <c r="AT197" s="257" t="s">
        <v>171</v>
      </c>
      <c r="AU197" s="257" t="s">
        <v>89</v>
      </c>
      <c r="AV197" s="12" t="s">
        <v>89</v>
      </c>
      <c r="AW197" s="12" t="s">
        <v>42</v>
      </c>
      <c r="AX197" s="12" t="s">
        <v>79</v>
      </c>
      <c r="AY197" s="257" t="s">
        <v>162</v>
      </c>
    </row>
    <row r="198" s="13" customFormat="1">
      <c r="B198" s="261"/>
      <c r="C198" s="262"/>
      <c r="D198" s="248" t="s">
        <v>171</v>
      </c>
      <c r="E198" s="263" t="s">
        <v>36</v>
      </c>
      <c r="F198" s="264" t="s">
        <v>2490</v>
      </c>
      <c r="G198" s="262"/>
      <c r="H198" s="263" t="s">
        <v>36</v>
      </c>
      <c r="I198" s="265"/>
      <c r="J198" s="262"/>
      <c r="K198" s="262"/>
      <c r="L198" s="266"/>
      <c r="M198" s="267"/>
      <c r="N198" s="268"/>
      <c r="O198" s="268"/>
      <c r="P198" s="268"/>
      <c r="Q198" s="268"/>
      <c r="R198" s="268"/>
      <c r="S198" s="268"/>
      <c r="T198" s="269"/>
      <c r="AT198" s="270" t="s">
        <v>171</v>
      </c>
      <c r="AU198" s="270" t="s">
        <v>89</v>
      </c>
      <c r="AV198" s="13" t="s">
        <v>87</v>
      </c>
      <c r="AW198" s="13" t="s">
        <v>42</v>
      </c>
      <c r="AX198" s="13" t="s">
        <v>79</v>
      </c>
      <c r="AY198" s="270" t="s">
        <v>162</v>
      </c>
    </row>
    <row r="199" s="12" customFormat="1">
      <c r="B199" s="246"/>
      <c r="C199" s="247"/>
      <c r="D199" s="248" t="s">
        <v>171</v>
      </c>
      <c r="E199" s="249" t="s">
        <v>36</v>
      </c>
      <c r="F199" s="250" t="s">
        <v>2537</v>
      </c>
      <c r="G199" s="247"/>
      <c r="H199" s="251">
        <v>6.25</v>
      </c>
      <c r="I199" s="252"/>
      <c r="J199" s="247"/>
      <c r="K199" s="247"/>
      <c r="L199" s="253"/>
      <c r="M199" s="254"/>
      <c r="N199" s="255"/>
      <c r="O199" s="255"/>
      <c r="P199" s="255"/>
      <c r="Q199" s="255"/>
      <c r="R199" s="255"/>
      <c r="S199" s="255"/>
      <c r="T199" s="256"/>
      <c r="AT199" s="257" t="s">
        <v>171</v>
      </c>
      <c r="AU199" s="257" t="s">
        <v>89</v>
      </c>
      <c r="AV199" s="12" t="s">
        <v>89</v>
      </c>
      <c r="AW199" s="12" t="s">
        <v>42</v>
      </c>
      <c r="AX199" s="12" t="s">
        <v>79</v>
      </c>
      <c r="AY199" s="257" t="s">
        <v>162</v>
      </c>
    </row>
    <row r="200" s="13" customFormat="1">
      <c r="B200" s="261"/>
      <c r="C200" s="262"/>
      <c r="D200" s="248" t="s">
        <v>171</v>
      </c>
      <c r="E200" s="263" t="s">
        <v>36</v>
      </c>
      <c r="F200" s="264" t="s">
        <v>2504</v>
      </c>
      <c r="G200" s="262"/>
      <c r="H200" s="263" t="s">
        <v>36</v>
      </c>
      <c r="I200" s="265"/>
      <c r="J200" s="262"/>
      <c r="K200" s="262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171</v>
      </c>
      <c r="AU200" s="270" t="s">
        <v>89</v>
      </c>
      <c r="AV200" s="13" t="s">
        <v>87</v>
      </c>
      <c r="AW200" s="13" t="s">
        <v>42</v>
      </c>
      <c r="AX200" s="13" t="s">
        <v>79</v>
      </c>
      <c r="AY200" s="270" t="s">
        <v>162</v>
      </c>
    </row>
    <row r="201" s="12" customFormat="1">
      <c r="B201" s="246"/>
      <c r="C201" s="247"/>
      <c r="D201" s="248" t="s">
        <v>171</v>
      </c>
      <c r="E201" s="249" t="s">
        <v>36</v>
      </c>
      <c r="F201" s="250" t="s">
        <v>2538</v>
      </c>
      <c r="G201" s="247"/>
      <c r="H201" s="251">
        <v>4</v>
      </c>
      <c r="I201" s="252"/>
      <c r="J201" s="247"/>
      <c r="K201" s="247"/>
      <c r="L201" s="253"/>
      <c r="M201" s="254"/>
      <c r="N201" s="255"/>
      <c r="O201" s="255"/>
      <c r="P201" s="255"/>
      <c r="Q201" s="255"/>
      <c r="R201" s="255"/>
      <c r="S201" s="255"/>
      <c r="T201" s="256"/>
      <c r="AT201" s="257" t="s">
        <v>171</v>
      </c>
      <c r="AU201" s="257" t="s">
        <v>89</v>
      </c>
      <c r="AV201" s="12" t="s">
        <v>89</v>
      </c>
      <c r="AW201" s="12" t="s">
        <v>42</v>
      </c>
      <c r="AX201" s="12" t="s">
        <v>79</v>
      </c>
      <c r="AY201" s="257" t="s">
        <v>162</v>
      </c>
    </row>
    <row r="202" s="13" customFormat="1">
      <c r="B202" s="261"/>
      <c r="C202" s="262"/>
      <c r="D202" s="248" t="s">
        <v>171</v>
      </c>
      <c r="E202" s="263" t="s">
        <v>36</v>
      </c>
      <c r="F202" s="264" t="s">
        <v>2494</v>
      </c>
      <c r="G202" s="262"/>
      <c r="H202" s="263" t="s">
        <v>36</v>
      </c>
      <c r="I202" s="265"/>
      <c r="J202" s="262"/>
      <c r="K202" s="262"/>
      <c r="L202" s="266"/>
      <c r="M202" s="267"/>
      <c r="N202" s="268"/>
      <c r="O202" s="268"/>
      <c r="P202" s="268"/>
      <c r="Q202" s="268"/>
      <c r="R202" s="268"/>
      <c r="S202" s="268"/>
      <c r="T202" s="269"/>
      <c r="AT202" s="270" t="s">
        <v>171</v>
      </c>
      <c r="AU202" s="270" t="s">
        <v>89</v>
      </c>
      <c r="AV202" s="13" t="s">
        <v>87</v>
      </c>
      <c r="AW202" s="13" t="s">
        <v>42</v>
      </c>
      <c r="AX202" s="13" t="s">
        <v>79</v>
      </c>
      <c r="AY202" s="270" t="s">
        <v>162</v>
      </c>
    </row>
    <row r="203" s="12" customFormat="1">
      <c r="B203" s="246"/>
      <c r="C203" s="247"/>
      <c r="D203" s="248" t="s">
        <v>171</v>
      </c>
      <c r="E203" s="249" t="s">
        <v>36</v>
      </c>
      <c r="F203" s="250" t="s">
        <v>2538</v>
      </c>
      <c r="G203" s="247"/>
      <c r="H203" s="251">
        <v>4</v>
      </c>
      <c r="I203" s="252"/>
      <c r="J203" s="247"/>
      <c r="K203" s="247"/>
      <c r="L203" s="253"/>
      <c r="M203" s="254"/>
      <c r="N203" s="255"/>
      <c r="O203" s="255"/>
      <c r="P203" s="255"/>
      <c r="Q203" s="255"/>
      <c r="R203" s="255"/>
      <c r="S203" s="255"/>
      <c r="T203" s="256"/>
      <c r="AT203" s="257" t="s">
        <v>171</v>
      </c>
      <c r="AU203" s="257" t="s">
        <v>89</v>
      </c>
      <c r="AV203" s="12" t="s">
        <v>89</v>
      </c>
      <c r="AW203" s="12" t="s">
        <v>42</v>
      </c>
      <c r="AX203" s="12" t="s">
        <v>79</v>
      </c>
      <c r="AY203" s="257" t="s">
        <v>162</v>
      </c>
    </row>
    <row r="204" s="14" customFormat="1">
      <c r="B204" s="283"/>
      <c r="C204" s="284"/>
      <c r="D204" s="248" t="s">
        <v>171</v>
      </c>
      <c r="E204" s="285" t="s">
        <v>36</v>
      </c>
      <c r="F204" s="286" t="s">
        <v>679</v>
      </c>
      <c r="G204" s="284"/>
      <c r="H204" s="287">
        <v>83.849999999999994</v>
      </c>
      <c r="I204" s="288"/>
      <c r="J204" s="284"/>
      <c r="K204" s="284"/>
      <c r="L204" s="289"/>
      <c r="M204" s="290"/>
      <c r="N204" s="291"/>
      <c r="O204" s="291"/>
      <c r="P204" s="291"/>
      <c r="Q204" s="291"/>
      <c r="R204" s="291"/>
      <c r="S204" s="291"/>
      <c r="T204" s="292"/>
      <c r="AT204" s="293" t="s">
        <v>171</v>
      </c>
      <c r="AU204" s="293" t="s">
        <v>89</v>
      </c>
      <c r="AV204" s="14" t="s">
        <v>179</v>
      </c>
      <c r="AW204" s="14" t="s">
        <v>42</v>
      </c>
      <c r="AX204" s="14" t="s">
        <v>87</v>
      </c>
      <c r="AY204" s="293" t="s">
        <v>162</v>
      </c>
    </row>
    <row r="205" s="11" customFormat="1" ht="29.88" customHeight="1">
      <c r="B205" s="219"/>
      <c r="C205" s="220"/>
      <c r="D205" s="221" t="s">
        <v>78</v>
      </c>
      <c r="E205" s="233" t="s">
        <v>89</v>
      </c>
      <c r="F205" s="233" t="s">
        <v>888</v>
      </c>
      <c r="G205" s="220"/>
      <c r="H205" s="220"/>
      <c r="I205" s="223"/>
      <c r="J205" s="234">
        <f>BK205</f>
        <v>0</v>
      </c>
      <c r="K205" s="220"/>
      <c r="L205" s="225"/>
      <c r="M205" s="226"/>
      <c r="N205" s="227"/>
      <c r="O205" s="227"/>
      <c r="P205" s="228">
        <f>SUM(P206:P218)</f>
        <v>0</v>
      </c>
      <c r="Q205" s="227"/>
      <c r="R205" s="228">
        <f>SUM(R206:R218)</f>
        <v>1.4938766000000001</v>
      </c>
      <c r="S205" s="227"/>
      <c r="T205" s="229">
        <f>SUM(T206:T218)</f>
        <v>0</v>
      </c>
      <c r="AR205" s="230" t="s">
        <v>87</v>
      </c>
      <c r="AT205" s="231" t="s">
        <v>78</v>
      </c>
      <c r="AU205" s="231" t="s">
        <v>87</v>
      </c>
      <c r="AY205" s="230" t="s">
        <v>162</v>
      </c>
      <c r="BK205" s="232">
        <f>SUM(BK206:BK218)</f>
        <v>0</v>
      </c>
    </row>
    <row r="206" s="1" customFormat="1" ht="25.5" customHeight="1">
      <c r="B206" s="48"/>
      <c r="C206" s="235" t="s">
        <v>10</v>
      </c>
      <c r="D206" s="235" t="s">
        <v>165</v>
      </c>
      <c r="E206" s="236" t="s">
        <v>2539</v>
      </c>
      <c r="F206" s="237" t="s">
        <v>2540</v>
      </c>
      <c r="G206" s="238" t="s">
        <v>614</v>
      </c>
      <c r="H206" s="239">
        <v>0.55000000000000004</v>
      </c>
      <c r="I206" s="240"/>
      <c r="J206" s="239">
        <f>ROUND(I206*H206,1)</f>
        <v>0</v>
      </c>
      <c r="K206" s="237" t="s">
        <v>239</v>
      </c>
      <c r="L206" s="74"/>
      <c r="M206" s="241" t="s">
        <v>36</v>
      </c>
      <c r="N206" s="242" t="s">
        <v>50</v>
      </c>
      <c r="O206" s="49"/>
      <c r="P206" s="243">
        <f>O206*H206</f>
        <v>0</v>
      </c>
      <c r="Q206" s="243">
        <v>2.5517799999999999</v>
      </c>
      <c r="R206" s="243">
        <f>Q206*H206</f>
        <v>1.4034790000000001</v>
      </c>
      <c r="S206" s="243">
        <v>0</v>
      </c>
      <c r="T206" s="244">
        <f>S206*H206</f>
        <v>0</v>
      </c>
      <c r="AR206" s="25" t="s">
        <v>179</v>
      </c>
      <c r="AT206" s="25" t="s">
        <v>165</v>
      </c>
      <c r="AU206" s="25" t="s">
        <v>89</v>
      </c>
      <c r="AY206" s="25" t="s">
        <v>162</v>
      </c>
      <c r="BE206" s="245">
        <f>IF(N206="základní",J206,0)</f>
        <v>0</v>
      </c>
      <c r="BF206" s="245">
        <f>IF(N206="snížená",J206,0)</f>
        <v>0</v>
      </c>
      <c r="BG206" s="245">
        <f>IF(N206="zákl. přenesená",J206,0)</f>
        <v>0</v>
      </c>
      <c r="BH206" s="245">
        <f>IF(N206="sníž. přenesená",J206,0)</f>
        <v>0</v>
      </c>
      <c r="BI206" s="245">
        <f>IF(N206="nulová",J206,0)</f>
        <v>0</v>
      </c>
      <c r="BJ206" s="25" t="s">
        <v>87</v>
      </c>
      <c r="BK206" s="245">
        <f>ROUND(I206*H206,1)</f>
        <v>0</v>
      </c>
      <c r="BL206" s="25" t="s">
        <v>179</v>
      </c>
      <c r="BM206" s="25" t="s">
        <v>2541</v>
      </c>
    </row>
    <row r="207" s="13" customFormat="1">
      <c r="B207" s="261"/>
      <c r="C207" s="262"/>
      <c r="D207" s="248" t="s">
        <v>171</v>
      </c>
      <c r="E207" s="263" t="s">
        <v>36</v>
      </c>
      <c r="F207" s="264" t="s">
        <v>2542</v>
      </c>
      <c r="G207" s="262"/>
      <c r="H207" s="263" t="s">
        <v>36</v>
      </c>
      <c r="I207" s="265"/>
      <c r="J207" s="262"/>
      <c r="K207" s="262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171</v>
      </c>
      <c r="AU207" s="270" t="s">
        <v>89</v>
      </c>
      <c r="AV207" s="13" t="s">
        <v>87</v>
      </c>
      <c r="AW207" s="13" t="s">
        <v>42</v>
      </c>
      <c r="AX207" s="13" t="s">
        <v>79</v>
      </c>
      <c r="AY207" s="270" t="s">
        <v>162</v>
      </c>
    </row>
    <row r="208" s="12" customFormat="1">
      <c r="B208" s="246"/>
      <c r="C208" s="247"/>
      <c r="D208" s="248" t="s">
        <v>171</v>
      </c>
      <c r="E208" s="249" t="s">
        <v>36</v>
      </c>
      <c r="F208" s="250" t="s">
        <v>2543</v>
      </c>
      <c r="G208" s="247"/>
      <c r="H208" s="251">
        <v>0.55000000000000004</v>
      </c>
      <c r="I208" s="252"/>
      <c r="J208" s="247"/>
      <c r="K208" s="247"/>
      <c r="L208" s="253"/>
      <c r="M208" s="254"/>
      <c r="N208" s="255"/>
      <c r="O208" s="255"/>
      <c r="P208" s="255"/>
      <c r="Q208" s="255"/>
      <c r="R208" s="255"/>
      <c r="S208" s="255"/>
      <c r="T208" s="256"/>
      <c r="AT208" s="257" t="s">
        <v>171</v>
      </c>
      <c r="AU208" s="257" t="s">
        <v>89</v>
      </c>
      <c r="AV208" s="12" t="s">
        <v>89</v>
      </c>
      <c r="AW208" s="12" t="s">
        <v>42</v>
      </c>
      <c r="AX208" s="12" t="s">
        <v>87</v>
      </c>
      <c r="AY208" s="257" t="s">
        <v>162</v>
      </c>
    </row>
    <row r="209" s="1" customFormat="1" ht="25.5" customHeight="1">
      <c r="B209" s="48"/>
      <c r="C209" s="235" t="s">
        <v>264</v>
      </c>
      <c r="D209" s="235" t="s">
        <v>165</v>
      </c>
      <c r="E209" s="236" t="s">
        <v>2544</v>
      </c>
      <c r="F209" s="237" t="s">
        <v>2545</v>
      </c>
      <c r="G209" s="238" t="s">
        <v>648</v>
      </c>
      <c r="H209" s="239">
        <v>1.44</v>
      </c>
      <c r="I209" s="240"/>
      <c r="J209" s="239">
        <f>ROUND(I209*H209,1)</f>
        <v>0</v>
      </c>
      <c r="K209" s="237" t="s">
        <v>239</v>
      </c>
      <c r="L209" s="74"/>
      <c r="M209" s="241" t="s">
        <v>36</v>
      </c>
      <c r="N209" s="242" t="s">
        <v>50</v>
      </c>
      <c r="O209" s="49"/>
      <c r="P209" s="243">
        <f>O209*H209</f>
        <v>0</v>
      </c>
      <c r="Q209" s="243">
        <v>0.0045799999999999999</v>
      </c>
      <c r="R209" s="243">
        <f>Q209*H209</f>
        <v>0.0065951999999999998</v>
      </c>
      <c r="S209" s="243">
        <v>0</v>
      </c>
      <c r="T209" s="244">
        <f>S209*H209</f>
        <v>0</v>
      </c>
      <c r="AR209" s="25" t="s">
        <v>179</v>
      </c>
      <c r="AT209" s="25" t="s">
        <v>165</v>
      </c>
      <c r="AU209" s="25" t="s">
        <v>89</v>
      </c>
      <c r="AY209" s="25" t="s">
        <v>162</v>
      </c>
      <c r="BE209" s="245">
        <f>IF(N209="základní",J209,0)</f>
        <v>0</v>
      </c>
      <c r="BF209" s="245">
        <f>IF(N209="snížená",J209,0)</f>
        <v>0</v>
      </c>
      <c r="BG209" s="245">
        <f>IF(N209="zákl. přenesená",J209,0)</f>
        <v>0</v>
      </c>
      <c r="BH209" s="245">
        <f>IF(N209="sníž. přenesená",J209,0)</f>
        <v>0</v>
      </c>
      <c r="BI209" s="245">
        <f>IF(N209="nulová",J209,0)</f>
        <v>0</v>
      </c>
      <c r="BJ209" s="25" t="s">
        <v>87</v>
      </c>
      <c r="BK209" s="245">
        <f>ROUND(I209*H209,1)</f>
        <v>0</v>
      </c>
      <c r="BL209" s="25" t="s">
        <v>179</v>
      </c>
      <c r="BM209" s="25" t="s">
        <v>2546</v>
      </c>
    </row>
    <row r="210" s="13" customFormat="1">
      <c r="B210" s="261"/>
      <c r="C210" s="262"/>
      <c r="D210" s="248" t="s">
        <v>171</v>
      </c>
      <c r="E210" s="263" t="s">
        <v>36</v>
      </c>
      <c r="F210" s="264" t="s">
        <v>2542</v>
      </c>
      <c r="G210" s="262"/>
      <c r="H210" s="263" t="s">
        <v>36</v>
      </c>
      <c r="I210" s="265"/>
      <c r="J210" s="262"/>
      <c r="K210" s="262"/>
      <c r="L210" s="266"/>
      <c r="M210" s="267"/>
      <c r="N210" s="268"/>
      <c r="O210" s="268"/>
      <c r="P210" s="268"/>
      <c r="Q210" s="268"/>
      <c r="R210" s="268"/>
      <c r="S210" s="268"/>
      <c r="T210" s="269"/>
      <c r="AT210" s="270" t="s">
        <v>171</v>
      </c>
      <c r="AU210" s="270" t="s">
        <v>89</v>
      </c>
      <c r="AV210" s="13" t="s">
        <v>87</v>
      </c>
      <c r="AW210" s="13" t="s">
        <v>42</v>
      </c>
      <c r="AX210" s="13" t="s">
        <v>79</v>
      </c>
      <c r="AY210" s="270" t="s">
        <v>162</v>
      </c>
    </row>
    <row r="211" s="12" customFormat="1">
      <c r="B211" s="246"/>
      <c r="C211" s="247"/>
      <c r="D211" s="248" t="s">
        <v>171</v>
      </c>
      <c r="E211" s="249" t="s">
        <v>36</v>
      </c>
      <c r="F211" s="250" t="s">
        <v>2547</v>
      </c>
      <c r="G211" s="247"/>
      <c r="H211" s="251">
        <v>1.44</v>
      </c>
      <c r="I211" s="252"/>
      <c r="J211" s="247"/>
      <c r="K211" s="247"/>
      <c r="L211" s="253"/>
      <c r="M211" s="254"/>
      <c r="N211" s="255"/>
      <c r="O211" s="255"/>
      <c r="P211" s="255"/>
      <c r="Q211" s="255"/>
      <c r="R211" s="255"/>
      <c r="S211" s="255"/>
      <c r="T211" s="256"/>
      <c r="AT211" s="257" t="s">
        <v>171</v>
      </c>
      <c r="AU211" s="257" t="s">
        <v>89</v>
      </c>
      <c r="AV211" s="12" t="s">
        <v>89</v>
      </c>
      <c r="AW211" s="12" t="s">
        <v>42</v>
      </c>
      <c r="AX211" s="12" t="s">
        <v>87</v>
      </c>
      <c r="AY211" s="257" t="s">
        <v>162</v>
      </c>
    </row>
    <row r="212" s="1" customFormat="1" ht="25.5" customHeight="1">
      <c r="B212" s="48"/>
      <c r="C212" s="235" t="s">
        <v>302</v>
      </c>
      <c r="D212" s="235" t="s">
        <v>165</v>
      </c>
      <c r="E212" s="236" t="s">
        <v>2548</v>
      </c>
      <c r="F212" s="237" t="s">
        <v>2549</v>
      </c>
      <c r="G212" s="238" t="s">
        <v>648</v>
      </c>
      <c r="H212" s="239">
        <v>1.44</v>
      </c>
      <c r="I212" s="240"/>
      <c r="J212" s="239">
        <f>ROUND(I212*H212,1)</f>
        <v>0</v>
      </c>
      <c r="K212" s="237" t="s">
        <v>239</v>
      </c>
      <c r="L212" s="74"/>
      <c r="M212" s="241" t="s">
        <v>36</v>
      </c>
      <c r="N212" s="242" t="s">
        <v>50</v>
      </c>
      <c r="O212" s="49"/>
      <c r="P212" s="243">
        <f>O212*H212</f>
        <v>0</v>
      </c>
      <c r="Q212" s="243">
        <v>0</v>
      </c>
      <c r="R212" s="243">
        <f>Q212*H212</f>
        <v>0</v>
      </c>
      <c r="S212" s="243">
        <v>0</v>
      </c>
      <c r="T212" s="244">
        <f>S212*H212</f>
        <v>0</v>
      </c>
      <c r="AR212" s="25" t="s">
        <v>179</v>
      </c>
      <c r="AT212" s="25" t="s">
        <v>165</v>
      </c>
      <c r="AU212" s="25" t="s">
        <v>89</v>
      </c>
      <c r="AY212" s="25" t="s">
        <v>162</v>
      </c>
      <c r="BE212" s="245">
        <f>IF(N212="základní",J212,0)</f>
        <v>0</v>
      </c>
      <c r="BF212" s="245">
        <f>IF(N212="snížená",J212,0)</f>
        <v>0</v>
      </c>
      <c r="BG212" s="245">
        <f>IF(N212="zákl. přenesená",J212,0)</f>
        <v>0</v>
      </c>
      <c r="BH212" s="245">
        <f>IF(N212="sníž. přenesená",J212,0)</f>
        <v>0</v>
      </c>
      <c r="BI212" s="245">
        <f>IF(N212="nulová",J212,0)</f>
        <v>0</v>
      </c>
      <c r="BJ212" s="25" t="s">
        <v>87</v>
      </c>
      <c r="BK212" s="245">
        <f>ROUND(I212*H212,1)</f>
        <v>0</v>
      </c>
      <c r="BL212" s="25" t="s">
        <v>179</v>
      </c>
      <c r="BM212" s="25" t="s">
        <v>2550</v>
      </c>
    </row>
    <row r="213" s="13" customFormat="1">
      <c r="B213" s="261"/>
      <c r="C213" s="262"/>
      <c r="D213" s="248" t="s">
        <v>171</v>
      </c>
      <c r="E213" s="263" t="s">
        <v>36</v>
      </c>
      <c r="F213" s="264" t="s">
        <v>2542</v>
      </c>
      <c r="G213" s="262"/>
      <c r="H213" s="263" t="s">
        <v>36</v>
      </c>
      <c r="I213" s="265"/>
      <c r="J213" s="262"/>
      <c r="K213" s="262"/>
      <c r="L213" s="266"/>
      <c r="M213" s="267"/>
      <c r="N213" s="268"/>
      <c r="O213" s="268"/>
      <c r="P213" s="268"/>
      <c r="Q213" s="268"/>
      <c r="R213" s="268"/>
      <c r="S213" s="268"/>
      <c r="T213" s="269"/>
      <c r="AT213" s="270" t="s">
        <v>171</v>
      </c>
      <c r="AU213" s="270" t="s">
        <v>89</v>
      </c>
      <c r="AV213" s="13" t="s">
        <v>87</v>
      </c>
      <c r="AW213" s="13" t="s">
        <v>42</v>
      </c>
      <c r="AX213" s="13" t="s">
        <v>79</v>
      </c>
      <c r="AY213" s="270" t="s">
        <v>162</v>
      </c>
    </row>
    <row r="214" s="12" customFormat="1">
      <c r="B214" s="246"/>
      <c r="C214" s="247"/>
      <c r="D214" s="248" t="s">
        <v>171</v>
      </c>
      <c r="E214" s="249" t="s">
        <v>36</v>
      </c>
      <c r="F214" s="250" t="s">
        <v>2547</v>
      </c>
      <c r="G214" s="247"/>
      <c r="H214" s="251">
        <v>1.44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171</v>
      </c>
      <c r="AU214" s="257" t="s">
        <v>89</v>
      </c>
      <c r="AV214" s="12" t="s">
        <v>89</v>
      </c>
      <c r="AW214" s="12" t="s">
        <v>42</v>
      </c>
      <c r="AX214" s="12" t="s">
        <v>87</v>
      </c>
      <c r="AY214" s="257" t="s">
        <v>162</v>
      </c>
    </row>
    <row r="215" s="1" customFormat="1" ht="16.5" customHeight="1">
      <c r="B215" s="48"/>
      <c r="C215" s="235" t="s">
        <v>307</v>
      </c>
      <c r="D215" s="235" t="s">
        <v>165</v>
      </c>
      <c r="E215" s="236" t="s">
        <v>2551</v>
      </c>
      <c r="F215" s="237" t="s">
        <v>2552</v>
      </c>
      <c r="G215" s="238" t="s">
        <v>845</v>
      </c>
      <c r="H215" s="239">
        <v>0.080000000000000002</v>
      </c>
      <c r="I215" s="240"/>
      <c r="J215" s="239">
        <f>ROUND(I215*H215,1)</f>
        <v>0</v>
      </c>
      <c r="K215" s="237" t="s">
        <v>239</v>
      </c>
      <c r="L215" s="74"/>
      <c r="M215" s="241" t="s">
        <v>36</v>
      </c>
      <c r="N215" s="242" t="s">
        <v>50</v>
      </c>
      <c r="O215" s="49"/>
      <c r="P215" s="243">
        <f>O215*H215</f>
        <v>0</v>
      </c>
      <c r="Q215" s="243">
        <v>1.0475300000000001</v>
      </c>
      <c r="R215" s="243">
        <f>Q215*H215</f>
        <v>0.083802400000000013</v>
      </c>
      <c r="S215" s="243">
        <v>0</v>
      </c>
      <c r="T215" s="244">
        <f>S215*H215</f>
        <v>0</v>
      </c>
      <c r="AR215" s="25" t="s">
        <v>179</v>
      </c>
      <c r="AT215" s="25" t="s">
        <v>165</v>
      </c>
      <c r="AU215" s="25" t="s">
        <v>89</v>
      </c>
      <c r="AY215" s="25" t="s">
        <v>162</v>
      </c>
      <c r="BE215" s="245">
        <f>IF(N215="základní",J215,0)</f>
        <v>0</v>
      </c>
      <c r="BF215" s="245">
        <f>IF(N215="snížená",J215,0)</f>
        <v>0</v>
      </c>
      <c r="BG215" s="245">
        <f>IF(N215="zákl. přenesená",J215,0)</f>
        <v>0</v>
      </c>
      <c r="BH215" s="245">
        <f>IF(N215="sníž. přenesená",J215,0)</f>
        <v>0</v>
      </c>
      <c r="BI215" s="245">
        <f>IF(N215="nulová",J215,0)</f>
        <v>0</v>
      </c>
      <c r="BJ215" s="25" t="s">
        <v>87</v>
      </c>
      <c r="BK215" s="245">
        <f>ROUND(I215*H215,1)</f>
        <v>0</v>
      </c>
      <c r="BL215" s="25" t="s">
        <v>179</v>
      </c>
      <c r="BM215" s="25" t="s">
        <v>2553</v>
      </c>
    </row>
    <row r="216" s="13" customFormat="1">
      <c r="B216" s="261"/>
      <c r="C216" s="262"/>
      <c r="D216" s="248" t="s">
        <v>171</v>
      </c>
      <c r="E216" s="263" t="s">
        <v>36</v>
      </c>
      <c r="F216" s="264" t="s">
        <v>2542</v>
      </c>
      <c r="G216" s="262"/>
      <c r="H216" s="263" t="s">
        <v>36</v>
      </c>
      <c r="I216" s="265"/>
      <c r="J216" s="262"/>
      <c r="K216" s="262"/>
      <c r="L216" s="266"/>
      <c r="M216" s="267"/>
      <c r="N216" s="268"/>
      <c r="O216" s="268"/>
      <c r="P216" s="268"/>
      <c r="Q216" s="268"/>
      <c r="R216" s="268"/>
      <c r="S216" s="268"/>
      <c r="T216" s="269"/>
      <c r="AT216" s="270" t="s">
        <v>171</v>
      </c>
      <c r="AU216" s="270" t="s">
        <v>89</v>
      </c>
      <c r="AV216" s="13" t="s">
        <v>87</v>
      </c>
      <c r="AW216" s="13" t="s">
        <v>42</v>
      </c>
      <c r="AX216" s="13" t="s">
        <v>79</v>
      </c>
      <c r="AY216" s="270" t="s">
        <v>162</v>
      </c>
    </row>
    <row r="217" s="12" customFormat="1">
      <c r="B217" s="246"/>
      <c r="C217" s="247"/>
      <c r="D217" s="248" t="s">
        <v>171</v>
      </c>
      <c r="E217" s="249" t="s">
        <v>36</v>
      </c>
      <c r="F217" s="250" t="s">
        <v>2554</v>
      </c>
      <c r="G217" s="247"/>
      <c r="H217" s="251">
        <v>0.070000000000000007</v>
      </c>
      <c r="I217" s="252"/>
      <c r="J217" s="247"/>
      <c r="K217" s="247"/>
      <c r="L217" s="253"/>
      <c r="M217" s="254"/>
      <c r="N217" s="255"/>
      <c r="O217" s="255"/>
      <c r="P217" s="255"/>
      <c r="Q217" s="255"/>
      <c r="R217" s="255"/>
      <c r="S217" s="255"/>
      <c r="T217" s="256"/>
      <c r="AT217" s="257" t="s">
        <v>171</v>
      </c>
      <c r="AU217" s="257" t="s">
        <v>89</v>
      </c>
      <c r="AV217" s="12" t="s">
        <v>89</v>
      </c>
      <c r="AW217" s="12" t="s">
        <v>42</v>
      </c>
      <c r="AX217" s="12" t="s">
        <v>87</v>
      </c>
      <c r="AY217" s="257" t="s">
        <v>162</v>
      </c>
    </row>
    <row r="218" s="12" customFormat="1">
      <c r="B218" s="246"/>
      <c r="C218" s="247"/>
      <c r="D218" s="248" t="s">
        <v>171</v>
      </c>
      <c r="E218" s="247"/>
      <c r="F218" s="250" t="s">
        <v>2555</v>
      </c>
      <c r="G218" s="247"/>
      <c r="H218" s="251">
        <v>0.080000000000000002</v>
      </c>
      <c r="I218" s="252"/>
      <c r="J218" s="247"/>
      <c r="K218" s="247"/>
      <c r="L218" s="253"/>
      <c r="M218" s="254"/>
      <c r="N218" s="255"/>
      <c r="O218" s="255"/>
      <c r="P218" s="255"/>
      <c r="Q218" s="255"/>
      <c r="R218" s="255"/>
      <c r="S218" s="255"/>
      <c r="T218" s="256"/>
      <c r="AT218" s="257" t="s">
        <v>171</v>
      </c>
      <c r="AU218" s="257" t="s">
        <v>89</v>
      </c>
      <c r="AV218" s="12" t="s">
        <v>89</v>
      </c>
      <c r="AW218" s="12" t="s">
        <v>6</v>
      </c>
      <c r="AX218" s="12" t="s">
        <v>87</v>
      </c>
      <c r="AY218" s="257" t="s">
        <v>162</v>
      </c>
    </row>
    <row r="219" s="11" customFormat="1" ht="29.88" customHeight="1">
      <c r="B219" s="219"/>
      <c r="C219" s="220"/>
      <c r="D219" s="221" t="s">
        <v>78</v>
      </c>
      <c r="E219" s="233" t="s">
        <v>161</v>
      </c>
      <c r="F219" s="233" t="s">
        <v>1435</v>
      </c>
      <c r="G219" s="220"/>
      <c r="H219" s="220"/>
      <c r="I219" s="223"/>
      <c r="J219" s="234">
        <f>BK219</f>
        <v>0</v>
      </c>
      <c r="K219" s="220"/>
      <c r="L219" s="225"/>
      <c r="M219" s="226"/>
      <c r="N219" s="227"/>
      <c r="O219" s="227"/>
      <c r="P219" s="228">
        <f>SUM(P220:P240)</f>
        <v>0</v>
      </c>
      <c r="Q219" s="227"/>
      <c r="R219" s="228">
        <f>SUM(R220:R240)</f>
        <v>5.3745593999999999</v>
      </c>
      <c r="S219" s="227"/>
      <c r="T219" s="229">
        <f>SUM(T220:T240)</f>
        <v>0</v>
      </c>
      <c r="AR219" s="230" t="s">
        <v>87</v>
      </c>
      <c r="AT219" s="231" t="s">
        <v>78</v>
      </c>
      <c r="AU219" s="231" t="s">
        <v>87</v>
      </c>
      <c r="AY219" s="230" t="s">
        <v>162</v>
      </c>
      <c r="BK219" s="232">
        <f>SUM(BK220:BK240)</f>
        <v>0</v>
      </c>
    </row>
    <row r="220" s="1" customFormat="1" ht="38.25" customHeight="1">
      <c r="B220" s="48"/>
      <c r="C220" s="235" t="s">
        <v>311</v>
      </c>
      <c r="D220" s="235" t="s">
        <v>165</v>
      </c>
      <c r="E220" s="236" t="s">
        <v>2556</v>
      </c>
      <c r="F220" s="237" t="s">
        <v>2557</v>
      </c>
      <c r="G220" s="238" t="s">
        <v>614</v>
      </c>
      <c r="H220" s="239">
        <v>1.79</v>
      </c>
      <c r="I220" s="240"/>
      <c r="J220" s="239">
        <f>ROUND(I220*H220,1)</f>
        <v>0</v>
      </c>
      <c r="K220" s="237" t="s">
        <v>239</v>
      </c>
      <c r="L220" s="74"/>
      <c r="M220" s="241" t="s">
        <v>36</v>
      </c>
      <c r="N220" s="242" t="s">
        <v>50</v>
      </c>
      <c r="O220" s="49"/>
      <c r="P220" s="243">
        <f>O220*H220</f>
        <v>0</v>
      </c>
      <c r="Q220" s="243">
        <v>2.5143</v>
      </c>
      <c r="R220" s="243">
        <f>Q220*H220</f>
        <v>4.500597</v>
      </c>
      <c r="S220" s="243">
        <v>0</v>
      </c>
      <c r="T220" s="244">
        <f>S220*H220</f>
        <v>0</v>
      </c>
      <c r="AR220" s="25" t="s">
        <v>179</v>
      </c>
      <c r="AT220" s="25" t="s">
        <v>165</v>
      </c>
      <c r="AU220" s="25" t="s">
        <v>89</v>
      </c>
      <c r="AY220" s="25" t="s">
        <v>162</v>
      </c>
      <c r="BE220" s="245">
        <f>IF(N220="základní",J220,0)</f>
        <v>0</v>
      </c>
      <c r="BF220" s="245">
        <f>IF(N220="snížená",J220,0)</f>
        <v>0</v>
      </c>
      <c r="BG220" s="245">
        <f>IF(N220="zákl. přenesená",J220,0)</f>
        <v>0</v>
      </c>
      <c r="BH220" s="245">
        <f>IF(N220="sníž. přenesená",J220,0)</f>
        <v>0</v>
      </c>
      <c r="BI220" s="245">
        <f>IF(N220="nulová",J220,0)</f>
        <v>0</v>
      </c>
      <c r="BJ220" s="25" t="s">
        <v>87</v>
      </c>
      <c r="BK220" s="245">
        <f>ROUND(I220*H220,1)</f>
        <v>0</v>
      </c>
      <c r="BL220" s="25" t="s">
        <v>179</v>
      </c>
      <c r="BM220" s="25" t="s">
        <v>2558</v>
      </c>
    </row>
    <row r="221" s="13" customFormat="1">
      <c r="B221" s="261"/>
      <c r="C221" s="262"/>
      <c r="D221" s="248" t="s">
        <v>171</v>
      </c>
      <c r="E221" s="263" t="s">
        <v>36</v>
      </c>
      <c r="F221" s="264" t="s">
        <v>2542</v>
      </c>
      <c r="G221" s="262"/>
      <c r="H221" s="263" t="s">
        <v>36</v>
      </c>
      <c r="I221" s="265"/>
      <c r="J221" s="262"/>
      <c r="K221" s="262"/>
      <c r="L221" s="266"/>
      <c r="M221" s="267"/>
      <c r="N221" s="268"/>
      <c r="O221" s="268"/>
      <c r="P221" s="268"/>
      <c r="Q221" s="268"/>
      <c r="R221" s="268"/>
      <c r="S221" s="268"/>
      <c r="T221" s="269"/>
      <c r="AT221" s="270" t="s">
        <v>171</v>
      </c>
      <c r="AU221" s="270" t="s">
        <v>89</v>
      </c>
      <c r="AV221" s="13" t="s">
        <v>87</v>
      </c>
      <c r="AW221" s="13" t="s">
        <v>42</v>
      </c>
      <c r="AX221" s="13" t="s">
        <v>79</v>
      </c>
      <c r="AY221" s="270" t="s">
        <v>162</v>
      </c>
    </row>
    <row r="222" s="12" customFormat="1">
      <c r="B222" s="246"/>
      <c r="C222" s="247"/>
      <c r="D222" s="248" t="s">
        <v>171</v>
      </c>
      <c r="E222" s="249" t="s">
        <v>36</v>
      </c>
      <c r="F222" s="250" t="s">
        <v>2559</v>
      </c>
      <c r="G222" s="247"/>
      <c r="H222" s="251">
        <v>1.79</v>
      </c>
      <c r="I222" s="252"/>
      <c r="J222" s="247"/>
      <c r="K222" s="247"/>
      <c r="L222" s="253"/>
      <c r="M222" s="254"/>
      <c r="N222" s="255"/>
      <c r="O222" s="255"/>
      <c r="P222" s="255"/>
      <c r="Q222" s="255"/>
      <c r="R222" s="255"/>
      <c r="S222" s="255"/>
      <c r="T222" s="256"/>
      <c r="AT222" s="257" t="s">
        <v>171</v>
      </c>
      <c r="AU222" s="257" t="s">
        <v>89</v>
      </c>
      <c r="AV222" s="12" t="s">
        <v>89</v>
      </c>
      <c r="AW222" s="12" t="s">
        <v>42</v>
      </c>
      <c r="AX222" s="12" t="s">
        <v>87</v>
      </c>
      <c r="AY222" s="257" t="s">
        <v>162</v>
      </c>
    </row>
    <row r="223" s="1" customFormat="1" ht="38.25" customHeight="1">
      <c r="B223" s="48"/>
      <c r="C223" s="235" t="s">
        <v>249</v>
      </c>
      <c r="D223" s="235" t="s">
        <v>165</v>
      </c>
      <c r="E223" s="236" t="s">
        <v>2560</v>
      </c>
      <c r="F223" s="237" t="s">
        <v>2561</v>
      </c>
      <c r="G223" s="238" t="s">
        <v>648</v>
      </c>
      <c r="H223" s="239">
        <v>16.800000000000001</v>
      </c>
      <c r="I223" s="240"/>
      <c r="J223" s="239">
        <f>ROUND(I223*H223,1)</f>
        <v>0</v>
      </c>
      <c r="K223" s="237" t="s">
        <v>239</v>
      </c>
      <c r="L223" s="74"/>
      <c r="M223" s="241" t="s">
        <v>36</v>
      </c>
      <c r="N223" s="242" t="s">
        <v>50</v>
      </c>
      <c r="O223" s="49"/>
      <c r="P223" s="243">
        <f>O223*H223</f>
        <v>0</v>
      </c>
      <c r="Q223" s="243">
        <v>0.00265</v>
      </c>
      <c r="R223" s="243">
        <f>Q223*H223</f>
        <v>0.044520000000000004</v>
      </c>
      <c r="S223" s="243">
        <v>0</v>
      </c>
      <c r="T223" s="244">
        <f>S223*H223</f>
        <v>0</v>
      </c>
      <c r="AR223" s="25" t="s">
        <v>179</v>
      </c>
      <c r="AT223" s="25" t="s">
        <v>165</v>
      </c>
      <c r="AU223" s="25" t="s">
        <v>89</v>
      </c>
      <c r="AY223" s="25" t="s">
        <v>162</v>
      </c>
      <c r="BE223" s="245">
        <f>IF(N223="základní",J223,0)</f>
        <v>0</v>
      </c>
      <c r="BF223" s="245">
        <f>IF(N223="snížená",J223,0)</f>
        <v>0</v>
      </c>
      <c r="BG223" s="245">
        <f>IF(N223="zákl. přenesená",J223,0)</f>
        <v>0</v>
      </c>
      <c r="BH223" s="245">
        <f>IF(N223="sníž. přenesená",J223,0)</f>
        <v>0</v>
      </c>
      <c r="BI223" s="245">
        <f>IF(N223="nulová",J223,0)</f>
        <v>0</v>
      </c>
      <c r="BJ223" s="25" t="s">
        <v>87</v>
      </c>
      <c r="BK223" s="245">
        <f>ROUND(I223*H223,1)</f>
        <v>0</v>
      </c>
      <c r="BL223" s="25" t="s">
        <v>179</v>
      </c>
      <c r="BM223" s="25" t="s">
        <v>2562</v>
      </c>
    </row>
    <row r="224" s="13" customFormat="1">
      <c r="B224" s="261"/>
      <c r="C224" s="262"/>
      <c r="D224" s="248" t="s">
        <v>171</v>
      </c>
      <c r="E224" s="263" t="s">
        <v>36</v>
      </c>
      <c r="F224" s="264" t="s">
        <v>2542</v>
      </c>
      <c r="G224" s="262"/>
      <c r="H224" s="263" t="s">
        <v>36</v>
      </c>
      <c r="I224" s="265"/>
      <c r="J224" s="262"/>
      <c r="K224" s="262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171</v>
      </c>
      <c r="AU224" s="270" t="s">
        <v>89</v>
      </c>
      <c r="AV224" s="13" t="s">
        <v>87</v>
      </c>
      <c r="AW224" s="13" t="s">
        <v>42</v>
      </c>
      <c r="AX224" s="13" t="s">
        <v>79</v>
      </c>
      <c r="AY224" s="270" t="s">
        <v>162</v>
      </c>
    </row>
    <row r="225" s="12" customFormat="1">
      <c r="B225" s="246"/>
      <c r="C225" s="247"/>
      <c r="D225" s="248" t="s">
        <v>171</v>
      </c>
      <c r="E225" s="249" t="s">
        <v>36</v>
      </c>
      <c r="F225" s="250" t="s">
        <v>2563</v>
      </c>
      <c r="G225" s="247"/>
      <c r="H225" s="251">
        <v>8.9600000000000009</v>
      </c>
      <c r="I225" s="252"/>
      <c r="J225" s="247"/>
      <c r="K225" s="247"/>
      <c r="L225" s="253"/>
      <c r="M225" s="254"/>
      <c r="N225" s="255"/>
      <c r="O225" s="255"/>
      <c r="P225" s="255"/>
      <c r="Q225" s="255"/>
      <c r="R225" s="255"/>
      <c r="S225" s="255"/>
      <c r="T225" s="256"/>
      <c r="AT225" s="257" t="s">
        <v>171</v>
      </c>
      <c r="AU225" s="257" t="s">
        <v>89</v>
      </c>
      <c r="AV225" s="12" t="s">
        <v>89</v>
      </c>
      <c r="AW225" s="12" t="s">
        <v>42</v>
      </c>
      <c r="AX225" s="12" t="s">
        <v>79</v>
      </c>
      <c r="AY225" s="257" t="s">
        <v>162</v>
      </c>
    </row>
    <row r="226" s="12" customFormat="1">
      <c r="B226" s="246"/>
      <c r="C226" s="247"/>
      <c r="D226" s="248" t="s">
        <v>171</v>
      </c>
      <c r="E226" s="249" t="s">
        <v>36</v>
      </c>
      <c r="F226" s="250" t="s">
        <v>2564</v>
      </c>
      <c r="G226" s="247"/>
      <c r="H226" s="251">
        <v>7.8399999999999999</v>
      </c>
      <c r="I226" s="252"/>
      <c r="J226" s="247"/>
      <c r="K226" s="247"/>
      <c r="L226" s="253"/>
      <c r="M226" s="254"/>
      <c r="N226" s="255"/>
      <c r="O226" s="255"/>
      <c r="P226" s="255"/>
      <c r="Q226" s="255"/>
      <c r="R226" s="255"/>
      <c r="S226" s="255"/>
      <c r="T226" s="256"/>
      <c r="AT226" s="257" t="s">
        <v>171</v>
      </c>
      <c r="AU226" s="257" t="s">
        <v>89</v>
      </c>
      <c r="AV226" s="12" t="s">
        <v>89</v>
      </c>
      <c r="AW226" s="12" t="s">
        <v>42</v>
      </c>
      <c r="AX226" s="12" t="s">
        <v>79</v>
      </c>
      <c r="AY226" s="257" t="s">
        <v>162</v>
      </c>
    </row>
    <row r="227" s="14" customFormat="1">
      <c r="B227" s="283"/>
      <c r="C227" s="284"/>
      <c r="D227" s="248" t="s">
        <v>171</v>
      </c>
      <c r="E227" s="285" t="s">
        <v>36</v>
      </c>
      <c r="F227" s="286" t="s">
        <v>679</v>
      </c>
      <c r="G227" s="284"/>
      <c r="H227" s="287">
        <v>16.800000000000001</v>
      </c>
      <c r="I227" s="288"/>
      <c r="J227" s="284"/>
      <c r="K227" s="284"/>
      <c r="L227" s="289"/>
      <c r="M227" s="290"/>
      <c r="N227" s="291"/>
      <c r="O227" s="291"/>
      <c r="P227" s="291"/>
      <c r="Q227" s="291"/>
      <c r="R227" s="291"/>
      <c r="S227" s="291"/>
      <c r="T227" s="292"/>
      <c r="AT227" s="293" t="s">
        <v>171</v>
      </c>
      <c r="AU227" s="293" t="s">
        <v>89</v>
      </c>
      <c r="AV227" s="14" t="s">
        <v>179</v>
      </c>
      <c r="AW227" s="14" t="s">
        <v>42</v>
      </c>
      <c r="AX227" s="14" t="s">
        <v>87</v>
      </c>
      <c r="AY227" s="293" t="s">
        <v>162</v>
      </c>
    </row>
    <row r="228" s="1" customFormat="1" ht="38.25" customHeight="1">
      <c r="B228" s="48"/>
      <c r="C228" s="235" t="s">
        <v>9</v>
      </c>
      <c r="D228" s="235" t="s">
        <v>165</v>
      </c>
      <c r="E228" s="236" t="s">
        <v>2565</v>
      </c>
      <c r="F228" s="237" t="s">
        <v>2566</v>
      </c>
      <c r="G228" s="238" t="s">
        <v>648</v>
      </c>
      <c r="H228" s="239">
        <v>16.800000000000001</v>
      </c>
      <c r="I228" s="240"/>
      <c r="J228" s="239">
        <f>ROUND(I228*H228,1)</f>
        <v>0</v>
      </c>
      <c r="K228" s="237" t="s">
        <v>239</v>
      </c>
      <c r="L228" s="74"/>
      <c r="M228" s="241" t="s">
        <v>36</v>
      </c>
      <c r="N228" s="242" t="s">
        <v>50</v>
      </c>
      <c r="O228" s="49"/>
      <c r="P228" s="243">
        <f>O228*H228</f>
        <v>0</v>
      </c>
      <c r="Q228" s="243">
        <v>0</v>
      </c>
      <c r="R228" s="243">
        <f>Q228*H228</f>
        <v>0</v>
      </c>
      <c r="S228" s="243">
        <v>0</v>
      </c>
      <c r="T228" s="244">
        <f>S228*H228</f>
        <v>0</v>
      </c>
      <c r="AR228" s="25" t="s">
        <v>179</v>
      </c>
      <c r="AT228" s="25" t="s">
        <v>165</v>
      </c>
      <c r="AU228" s="25" t="s">
        <v>89</v>
      </c>
      <c r="AY228" s="25" t="s">
        <v>162</v>
      </c>
      <c r="BE228" s="245">
        <f>IF(N228="základní",J228,0)</f>
        <v>0</v>
      </c>
      <c r="BF228" s="245">
        <f>IF(N228="snížená",J228,0)</f>
        <v>0</v>
      </c>
      <c r="BG228" s="245">
        <f>IF(N228="zákl. přenesená",J228,0)</f>
        <v>0</v>
      </c>
      <c r="BH228" s="245">
        <f>IF(N228="sníž. přenesená",J228,0)</f>
        <v>0</v>
      </c>
      <c r="BI228" s="245">
        <f>IF(N228="nulová",J228,0)</f>
        <v>0</v>
      </c>
      <c r="BJ228" s="25" t="s">
        <v>87</v>
      </c>
      <c r="BK228" s="245">
        <f>ROUND(I228*H228,1)</f>
        <v>0</v>
      </c>
      <c r="BL228" s="25" t="s">
        <v>179</v>
      </c>
      <c r="BM228" s="25" t="s">
        <v>2567</v>
      </c>
    </row>
    <row r="229" s="13" customFormat="1">
      <c r="B229" s="261"/>
      <c r="C229" s="262"/>
      <c r="D229" s="248" t="s">
        <v>171</v>
      </c>
      <c r="E229" s="263" t="s">
        <v>36</v>
      </c>
      <c r="F229" s="264" t="s">
        <v>2542</v>
      </c>
      <c r="G229" s="262"/>
      <c r="H229" s="263" t="s">
        <v>36</v>
      </c>
      <c r="I229" s="265"/>
      <c r="J229" s="262"/>
      <c r="K229" s="262"/>
      <c r="L229" s="266"/>
      <c r="M229" s="267"/>
      <c r="N229" s="268"/>
      <c r="O229" s="268"/>
      <c r="P229" s="268"/>
      <c r="Q229" s="268"/>
      <c r="R229" s="268"/>
      <c r="S229" s="268"/>
      <c r="T229" s="269"/>
      <c r="AT229" s="270" t="s">
        <v>171</v>
      </c>
      <c r="AU229" s="270" t="s">
        <v>89</v>
      </c>
      <c r="AV229" s="13" t="s">
        <v>87</v>
      </c>
      <c r="AW229" s="13" t="s">
        <v>42</v>
      </c>
      <c r="AX229" s="13" t="s">
        <v>79</v>
      </c>
      <c r="AY229" s="270" t="s">
        <v>162</v>
      </c>
    </row>
    <row r="230" s="12" customFormat="1">
      <c r="B230" s="246"/>
      <c r="C230" s="247"/>
      <c r="D230" s="248" t="s">
        <v>171</v>
      </c>
      <c r="E230" s="249" t="s">
        <v>36</v>
      </c>
      <c r="F230" s="250" t="s">
        <v>2563</v>
      </c>
      <c r="G230" s="247"/>
      <c r="H230" s="251">
        <v>8.9600000000000009</v>
      </c>
      <c r="I230" s="252"/>
      <c r="J230" s="247"/>
      <c r="K230" s="247"/>
      <c r="L230" s="253"/>
      <c r="M230" s="254"/>
      <c r="N230" s="255"/>
      <c r="O230" s="255"/>
      <c r="P230" s="255"/>
      <c r="Q230" s="255"/>
      <c r="R230" s="255"/>
      <c r="S230" s="255"/>
      <c r="T230" s="256"/>
      <c r="AT230" s="257" t="s">
        <v>171</v>
      </c>
      <c r="AU230" s="257" t="s">
        <v>89</v>
      </c>
      <c r="AV230" s="12" t="s">
        <v>89</v>
      </c>
      <c r="AW230" s="12" t="s">
        <v>42</v>
      </c>
      <c r="AX230" s="12" t="s">
        <v>79</v>
      </c>
      <c r="AY230" s="257" t="s">
        <v>162</v>
      </c>
    </row>
    <row r="231" s="12" customFormat="1">
      <c r="B231" s="246"/>
      <c r="C231" s="247"/>
      <c r="D231" s="248" t="s">
        <v>171</v>
      </c>
      <c r="E231" s="249" t="s">
        <v>36</v>
      </c>
      <c r="F231" s="250" t="s">
        <v>2564</v>
      </c>
      <c r="G231" s="247"/>
      <c r="H231" s="251">
        <v>7.8399999999999999</v>
      </c>
      <c r="I231" s="252"/>
      <c r="J231" s="247"/>
      <c r="K231" s="247"/>
      <c r="L231" s="253"/>
      <c r="M231" s="254"/>
      <c r="N231" s="255"/>
      <c r="O231" s="255"/>
      <c r="P231" s="255"/>
      <c r="Q231" s="255"/>
      <c r="R231" s="255"/>
      <c r="S231" s="255"/>
      <c r="T231" s="256"/>
      <c r="AT231" s="257" t="s">
        <v>171</v>
      </c>
      <c r="AU231" s="257" t="s">
        <v>89</v>
      </c>
      <c r="AV231" s="12" t="s">
        <v>89</v>
      </c>
      <c r="AW231" s="12" t="s">
        <v>42</v>
      </c>
      <c r="AX231" s="12" t="s">
        <v>79</v>
      </c>
      <c r="AY231" s="257" t="s">
        <v>162</v>
      </c>
    </row>
    <row r="232" s="14" customFormat="1">
      <c r="B232" s="283"/>
      <c r="C232" s="284"/>
      <c r="D232" s="248" t="s">
        <v>171</v>
      </c>
      <c r="E232" s="285" t="s">
        <v>36</v>
      </c>
      <c r="F232" s="286" t="s">
        <v>679</v>
      </c>
      <c r="G232" s="284"/>
      <c r="H232" s="287">
        <v>16.800000000000001</v>
      </c>
      <c r="I232" s="288"/>
      <c r="J232" s="284"/>
      <c r="K232" s="284"/>
      <c r="L232" s="289"/>
      <c r="M232" s="290"/>
      <c r="N232" s="291"/>
      <c r="O232" s="291"/>
      <c r="P232" s="291"/>
      <c r="Q232" s="291"/>
      <c r="R232" s="291"/>
      <c r="S232" s="291"/>
      <c r="T232" s="292"/>
      <c r="AT232" s="293" t="s">
        <v>171</v>
      </c>
      <c r="AU232" s="293" t="s">
        <v>89</v>
      </c>
      <c r="AV232" s="14" t="s">
        <v>179</v>
      </c>
      <c r="AW232" s="14" t="s">
        <v>42</v>
      </c>
      <c r="AX232" s="14" t="s">
        <v>87</v>
      </c>
      <c r="AY232" s="293" t="s">
        <v>162</v>
      </c>
    </row>
    <row r="233" s="1" customFormat="1" ht="25.5" customHeight="1">
      <c r="B233" s="48"/>
      <c r="C233" s="235" t="s">
        <v>324</v>
      </c>
      <c r="D233" s="235" t="s">
        <v>165</v>
      </c>
      <c r="E233" s="236" t="s">
        <v>2568</v>
      </c>
      <c r="F233" s="237" t="s">
        <v>2569</v>
      </c>
      <c r="G233" s="238" t="s">
        <v>845</v>
      </c>
      <c r="H233" s="239">
        <v>0.23999999999999999</v>
      </c>
      <c r="I233" s="240"/>
      <c r="J233" s="239">
        <f>ROUND(I233*H233,1)</f>
        <v>0</v>
      </c>
      <c r="K233" s="237" t="s">
        <v>239</v>
      </c>
      <c r="L233" s="74"/>
      <c r="M233" s="241" t="s">
        <v>36</v>
      </c>
      <c r="N233" s="242" t="s">
        <v>50</v>
      </c>
      <c r="O233" s="49"/>
      <c r="P233" s="243">
        <f>O233*H233</f>
        <v>0</v>
      </c>
      <c r="Q233" s="243">
        <v>1.10951</v>
      </c>
      <c r="R233" s="243">
        <f>Q233*H233</f>
        <v>0.26628239999999997</v>
      </c>
      <c r="S233" s="243">
        <v>0</v>
      </c>
      <c r="T233" s="244">
        <f>S233*H233</f>
        <v>0</v>
      </c>
      <c r="AR233" s="25" t="s">
        <v>179</v>
      </c>
      <c r="AT233" s="25" t="s">
        <v>165</v>
      </c>
      <c r="AU233" s="25" t="s">
        <v>89</v>
      </c>
      <c r="AY233" s="25" t="s">
        <v>162</v>
      </c>
      <c r="BE233" s="245">
        <f>IF(N233="základní",J233,0)</f>
        <v>0</v>
      </c>
      <c r="BF233" s="245">
        <f>IF(N233="snížená",J233,0)</f>
        <v>0</v>
      </c>
      <c r="BG233" s="245">
        <f>IF(N233="zákl. přenesená",J233,0)</f>
        <v>0</v>
      </c>
      <c r="BH233" s="245">
        <f>IF(N233="sníž. přenesená",J233,0)</f>
        <v>0</v>
      </c>
      <c r="BI233" s="245">
        <f>IF(N233="nulová",J233,0)</f>
        <v>0</v>
      </c>
      <c r="BJ233" s="25" t="s">
        <v>87</v>
      </c>
      <c r="BK233" s="245">
        <f>ROUND(I233*H233,1)</f>
        <v>0</v>
      </c>
      <c r="BL233" s="25" t="s">
        <v>179</v>
      </c>
      <c r="BM233" s="25" t="s">
        <v>2570</v>
      </c>
    </row>
    <row r="234" s="13" customFormat="1">
      <c r="B234" s="261"/>
      <c r="C234" s="262"/>
      <c r="D234" s="248" t="s">
        <v>171</v>
      </c>
      <c r="E234" s="263" t="s">
        <v>36</v>
      </c>
      <c r="F234" s="264" t="s">
        <v>2542</v>
      </c>
      <c r="G234" s="262"/>
      <c r="H234" s="263" t="s">
        <v>36</v>
      </c>
      <c r="I234" s="265"/>
      <c r="J234" s="262"/>
      <c r="K234" s="262"/>
      <c r="L234" s="266"/>
      <c r="M234" s="267"/>
      <c r="N234" s="268"/>
      <c r="O234" s="268"/>
      <c r="P234" s="268"/>
      <c r="Q234" s="268"/>
      <c r="R234" s="268"/>
      <c r="S234" s="268"/>
      <c r="T234" s="269"/>
      <c r="AT234" s="270" t="s">
        <v>171</v>
      </c>
      <c r="AU234" s="270" t="s">
        <v>89</v>
      </c>
      <c r="AV234" s="13" t="s">
        <v>87</v>
      </c>
      <c r="AW234" s="13" t="s">
        <v>42</v>
      </c>
      <c r="AX234" s="13" t="s">
        <v>79</v>
      </c>
      <c r="AY234" s="270" t="s">
        <v>162</v>
      </c>
    </row>
    <row r="235" s="12" customFormat="1">
      <c r="B235" s="246"/>
      <c r="C235" s="247"/>
      <c r="D235" s="248" t="s">
        <v>171</v>
      </c>
      <c r="E235" s="249" t="s">
        <v>36</v>
      </c>
      <c r="F235" s="250" t="s">
        <v>2571</v>
      </c>
      <c r="G235" s="247"/>
      <c r="H235" s="251">
        <v>0.22</v>
      </c>
      <c r="I235" s="252"/>
      <c r="J235" s="247"/>
      <c r="K235" s="247"/>
      <c r="L235" s="253"/>
      <c r="M235" s="254"/>
      <c r="N235" s="255"/>
      <c r="O235" s="255"/>
      <c r="P235" s="255"/>
      <c r="Q235" s="255"/>
      <c r="R235" s="255"/>
      <c r="S235" s="255"/>
      <c r="T235" s="256"/>
      <c r="AT235" s="257" t="s">
        <v>171</v>
      </c>
      <c r="AU235" s="257" t="s">
        <v>89</v>
      </c>
      <c r="AV235" s="12" t="s">
        <v>89</v>
      </c>
      <c r="AW235" s="12" t="s">
        <v>42</v>
      </c>
      <c r="AX235" s="12" t="s">
        <v>87</v>
      </c>
      <c r="AY235" s="257" t="s">
        <v>162</v>
      </c>
    </row>
    <row r="236" s="12" customFormat="1">
      <c r="B236" s="246"/>
      <c r="C236" s="247"/>
      <c r="D236" s="248" t="s">
        <v>171</v>
      </c>
      <c r="E236" s="247"/>
      <c r="F236" s="250" t="s">
        <v>2572</v>
      </c>
      <c r="G236" s="247"/>
      <c r="H236" s="251">
        <v>0.23999999999999999</v>
      </c>
      <c r="I236" s="252"/>
      <c r="J236" s="247"/>
      <c r="K236" s="247"/>
      <c r="L236" s="253"/>
      <c r="M236" s="254"/>
      <c r="N236" s="255"/>
      <c r="O236" s="255"/>
      <c r="P236" s="255"/>
      <c r="Q236" s="255"/>
      <c r="R236" s="255"/>
      <c r="S236" s="255"/>
      <c r="T236" s="256"/>
      <c r="AT236" s="257" t="s">
        <v>171</v>
      </c>
      <c r="AU236" s="257" t="s">
        <v>89</v>
      </c>
      <c r="AV236" s="12" t="s">
        <v>89</v>
      </c>
      <c r="AW236" s="12" t="s">
        <v>6</v>
      </c>
      <c r="AX236" s="12" t="s">
        <v>87</v>
      </c>
      <c r="AY236" s="257" t="s">
        <v>162</v>
      </c>
    </row>
    <row r="237" s="1" customFormat="1" ht="25.5" customHeight="1">
      <c r="B237" s="48"/>
      <c r="C237" s="235" t="s">
        <v>328</v>
      </c>
      <c r="D237" s="235" t="s">
        <v>165</v>
      </c>
      <c r="E237" s="236" t="s">
        <v>2573</v>
      </c>
      <c r="F237" s="237" t="s">
        <v>2574</v>
      </c>
      <c r="G237" s="238" t="s">
        <v>174</v>
      </c>
      <c r="H237" s="239">
        <v>3</v>
      </c>
      <c r="I237" s="240"/>
      <c r="J237" s="239">
        <f>ROUND(I237*H237,1)</f>
        <v>0</v>
      </c>
      <c r="K237" s="237" t="s">
        <v>239</v>
      </c>
      <c r="L237" s="74"/>
      <c r="M237" s="241" t="s">
        <v>36</v>
      </c>
      <c r="N237" s="242" t="s">
        <v>50</v>
      </c>
      <c r="O237" s="49"/>
      <c r="P237" s="243">
        <f>O237*H237</f>
        <v>0</v>
      </c>
      <c r="Q237" s="243">
        <v>0.048719999999999999</v>
      </c>
      <c r="R237" s="243">
        <f>Q237*H237</f>
        <v>0.14616000000000001</v>
      </c>
      <c r="S237" s="243">
        <v>0</v>
      </c>
      <c r="T237" s="244">
        <f>S237*H237</f>
        <v>0</v>
      </c>
      <c r="AR237" s="25" t="s">
        <v>179</v>
      </c>
      <c r="AT237" s="25" t="s">
        <v>165</v>
      </c>
      <c r="AU237" s="25" t="s">
        <v>89</v>
      </c>
      <c r="AY237" s="25" t="s">
        <v>162</v>
      </c>
      <c r="BE237" s="245">
        <f>IF(N237="základní",J237,0)</f>
        <v>0</v>
      </c>
      <c r="BF237" s="245">
        <f>IF(N237="snížená",J237,0)</f>
        <v>0</v>
      </c>
      <c r="BG237" s="245">
        <f>IF(N237="zákl. přenesená",J237,0)</f>
        <v>0</v>
      </c>
      <c r="BH237" s="245">
        <f>IF(N237="sníž. přenesená",J237,0)</f>
        <v>0</v>
      </c>
      <c r="BI237" s="245">
        <f>IF(N237="nulová",J237,0)</f>
        <v>0</v>
      </c>
      <c r="BJ237" s="25" t="s">
        <v>87</v>
      </c>
      <c r="BK237" s="245">
        <f>ROUND(I237*H237,1)</f>
        <v>0</v>
      </c>
      <c r="BL237" s="25" t="s">
        <v>179</v>
      </c>
      <c r="BM237" s="25" t="s">
        <v>2575</v>
      </c>
    </row>
    <row r="238" s="13" customFormat="1">
      <c r="B238" s="261"/>
      <c r="C238" s="262"/>
      <c r="D238" s="248" t="s">
        <v>171</v>
      </c>
      <c r="E238" s="263" t="s">
        <v>36</v>
      </c>
      <c r="F238" s="264" t="s">
        <v>2542</v>
      </c>
      <c r="G238" s="262"/>
      <c r="H238" s="263" t="s">
        <v>36</v>
      </c>
      <c r="I238" s="265"/>
      <c r="J238" s="262"/>
      <c r="K238" s="262"/>
      <c r="L238" s="266"/>
      <c r="M238" s="267"/>
      <c r="N238" s="268"/>
      <c r="O238" s="268"/>
      <c r="P238" s="268"/>
      <c r="Q238" s="268"/>
      <c r="R238" s="268"/>
      <c r="S238" s="268"/>
      <c r="T238" s="269"/>
      <c r="AT238" s="270" t="s">
        <v>171</v>
      </c>
      <c r="AU238" s="270" t="s">
        <v>89</v>
      </c>
      <c r="AV238" s="13" t="s">
        <v>87</v>
      </c>
      <c r="AW238" s="13" t="s">
        <v>42</v>
      </c>
      <c r="AX238" s="13" t="s">
        <v>79</v>
      </c>
      <c r="AY238" s="270" t="s">
        <v>162</v>
      </c>
    </row>
    <row r="239" s="12" customFormat="1">
      <c r="B239" s="246"/>
      <c r="C239" s="247"/>
      <c r="D239" s="248" t="s">
        <v>171</v>
      </c>
      <c r="E239" s="249" t="s">
        <v>36</v>
      </c>
      <c r="F239" s="250" t="s">
        <v>161</v>
      </c>
      <c r="G239" s="247"/>
      <c r="H239" s="251">
        <v>3</v>
      </c>
      <c r="I239" s="252"/>
      <c r="J239" s="247"/>
      <c r="K239" s="247"/>
      <c r="L239" s="253"/>
      <c r="M239" s="254"/>
      <c r="N239" s="255"/>
      <c r="O239" s="255"/>
      <c r="P239" s="255"/>
      <c r="Q239" s="255"/>
      <c r="R239" s="255"/>
      <c r="S239" s="255"/>
      <c r="T239" s="256"/>
      <c r="AT239" s="257" t="s">
        <v>171</v>
      </c>
      <c r="AU239" s="257" t="s">
        <v>89</v>
      </c>
      <c r="AV239" s="12" t="s">
        <v>89</v>
      </c>
      <c r="AW239" s="12" t="s">
        <v>42</v>
      </c>
      <c r="AX239" s="12" t="s">
        <v>87</v>
      </c>
      <c r="AY239" s="257" t="s">
        <v>162</v>
      </c>
    </row>
    <row r="240" s="1" customFormat="1" ht="16.5" customHeight="1">
      <c r="B240" s="48"/>
      <c r="C240" s="271" t="s">
        <v>332</v>
      </c>
      <c r="D240" s="271" t="s">
        <v>159</v>
      </c>
      <c r="E240" s="272" t="s">
        <v>2576</v>
      </c>
      <c r="F240" s="273" t="s">
        <v>2577</v>
      </c>
      <c r="G240" s="274" t="s">
        <v>174</v>
      </c>
      <c r="H240" s="275">
        <v>3</v>
      </c>
      <c r="I240" s="276"/>
      <c r="J240" s="275">
        <f>ROUND(I240*H240,1)</f>
        <v>0</v>
      </c>
      <c r="K240" s="273" t="s">
        <v>239</v>
      </c>
      <c r="L240" s="277"/>
      <c r="M240" s="278" t="s">
        <v>36</v>
      </c>
      <c r="N240" s="279" t="s">
        <v>50</v>
      </c>
      <c r="O240" s="49"/>
      <c r="P240" s="243">
        <f>O240*H240</f>
        <v>0</v>
      </c>
      <c r="Q240" s="243">
        <v>0.13900000000000001</v>
      </c>
      <c r="R240" s="243">
        <f>Q240*H240</f>
        <v>0.41700000000000004</v>
      </c>
      <c r="S240" s="243">
        <v>0</v>
      </c>
      <c r="T240" s="244">
        <f>S240*H240</f>
        <v>0</v>
      </c>
      <c r="AR240" s="25" t="s">
        <v>195</v>
      </c>
      <c r="AT240" s="25" t="s">
        <v>159</v>
      </c>
      <c r="AU240" s="25" t="s">
        <v>89</v>
      </c>
      <c r="AY240" s="25" t="s">
        <v>162</v>
      </c>
      <c r="BE240" s="245">
        <f>IF(N240="základní",J240,0)</f>
        <v>0</v>
      </c>
      <c r="BF240" s="245">
        <f>IF(N240="snížená",J240,0)</f>
        <v>0</v>
      </c>
      <c r="BG240" s="245">
        <f>IF(N240="zákl. přenesená",J240,0)</f>
        <v>0</v>
      </c>
      <c r="BH240" s="245">
        <f>IF(N240="sníž. přenesená",J240,0)</f>
        <v>0</v>
      </c>
      <c r="BI240" s="245">
        <f>IF(N240="nulová",J240,0)</f>
        <v>0</v>
      </c>
      <c r="BJ240" s="25" t="s">
        <v>87</v>
      </c>
      <c r="BK240" s="245">
        <f>ROUND(I240*H240,1)</f>
        <v>0</v>
      </c>
      <c r="BL240" s="25" t="s">
        <v>179</v>
      </c>
      <c r="BM240" s="25" t="s">
        <v>2578</v>
      </c>
    </row>
    <row r="241" s="11" customFormat="1" ht="29.88" customHeight="1">
      <c r="B241" s="219"/>
      <c r="C241" s="220"/>
      <c r="D241" s="221" t="s">
        <v>78</v>
      </c>
      <c r="E241" s="233" t="s">
        <v>179</v>
      </c>
      <c r="F241" s="233" t="s">
        <v>901</v>
      </c>
      <c r="G241" s="220"/>
      <c r="H241" s="220"/>
      <c r="I241" s="223"/>
      <c r="J241" s="234">
        <f>BK241</f>
        <v>0</v>
      </c>
      <c r="K241" s="220"/>
      <c r="L241" s="225"/>
      <c r="M241" s="226"/>
      <c r="N241" s="227"/>
      <c r="O241" s="227"/>
      <c r="P241" s="228">
        <f>SUM(P242:P300)</f>
        <v>0</v>
      </c>
      <c r="Q241" s="227"/>
      <c r="R241" s="228">
        <f>SUM(R242:R300)</f>
        <v>0.031095440000000002</v>
      </c>
      <c r="S241" s="227"/>
      <c r="T241" s="229">
        <f>SUM(T242:T300)</f>
        <v>0</v>
      </c>
      <c r="AR241" s="230" t="s">
        <v>87</v>
      </c>
      <c r="AT241" s="231" t="s">
        <v>78</v>
      </c>
      <c r="AU241" s="231" t="s">
        <v>87</v>
      </c>
      <c r="AY241" s="230" t="s">
        <v>162</v>
      </c>
      <c r="BK241" s="232">
        <f>SUM(BK242:BK300)</f>
        <v>0</v>
      </c>
    </row>
    <row r="242" s="1" customFormat="1" ht="25.5" customHeight="1">
      <c r="B242" s="48"/>
      <c r="C242" s="235" t="s">
        <v>306</v>
      </c>
      <c r="D242" s="235" t="s">
        <v>165</v>
      </c>
      <c r="E242" s="236" t="s">
        <v>902</v>
      </c>
      <c r="F242" s="237" t="s">
        <v>903</v>
      </c>
      <c r="G242" s="238" t="s">
        <v>614</v>
      </c>
      <c r="H242" s="239">
        <v>12.029999999999999</v>
      </c>
      <c r="I242" s="240"/>
      <c r="J242" s="239">
        <f>ROUND(I242*H242,1)</f>
        <v>0</v>
      </c>
      <c r="K242" s="237" t="s">
        <v>239</v>
      </c>
      <c r="L242" s="74"/>
      <c r="M242" s="241" t="s">
        <v>36</v>
      </c>
      <c r="N242" s="242" t="s">
        <v>50</v>
      </c>
      <c r="O242" s="49"/>
      <c r="P242" s="243">
        <f>O242*H242</f>
        <v>0</v>
      </c>
      <c r="Q242" s="243">
        <v>0</v>
      </c>
      <c r="R242" s="243">
        <f>Q242*H242</f>
        <v>0</v>
      </c>
      <c r="S242" s="243">
        <v>0</v>
      </c>
      <c r="T242" s="244">
        <f>S242*H242</f>
        <v>0</v>
      </c>
      <c r="AR242" s="25" t="s">
        <v>179</v>
      </c>
      <c r="AT242" s="25" t="s">
        <v>165</v>
      </c>
      <c r="AU242" s="25" t="s">
        <v>89</v>
      </c>
      <c r="AY242" s="25" t="s">
        <v>162</v>
      </c>
      <c r="BE242" s="245">
        <f>IF(N242="základní",J242,0)</f>
        <v>0</v>
      </c>
      <c r="BF242" s="245">
        <f>IF(N242="snížená",J242,0)</f>
        <v>0</v>
      </c>
      <c r="BG242" s="245">
        <f>IF(N242="zákl. přenesená",J242,0)</f>
        <v>0</v>
      </c>
      <c r="BH242" s="245">
        <f>IF(N242="sníž. přenesená",J242,0)</f>
        <v>0</v>
      </c>
      <c r="BI242" s="245">
        <f>IF(N242="nulová",J242,0)</f>
        <v>0</v>
      </c>
      <c r="BJ242" s="25" t="s">
        <v>87</v>
      </c>
      <c r="BK242" s="245">
        <f>ROUND(I242*H242,1)</f>
        <v>0</v>
      </c>
      <c r="BL242" s="25" t="s">
        <v>179</v>
      </c>
      <c r="BM242" s="25" t="s">
        <v>2579</v>
      </c>
    </row>
    <row r="243" s="13" customFormat="1">
      <c r="B243" s="261"/>
      <c r="C243" s="262"/>
      <c r="D243" s="248" t="s">
        <v>171</v>
      </c>
      <c r="E243" s="263" t="s">
        <v>36</v>
      </c>
      <c r="F243" s="264" t="s">
        <v>2477</v>
      </c>
      <c r="G243" s="262"/>
      <c r="H243" s="263" t="s">
        <v>36</v>
      </c>
      <c r="I243" s="265"/>
      <c r="J243" s="262"/>
      <c r="K243" s="262"/>
      <c r="L243" s="266"/>
      <c r="M243" s="267"/>
      <c r="N243" s="268"/>
      <c r="O243" s="268"/>
      <c r="P243" s="268"/>
      <c r="Q243" s="268"/>
      <c r="R243" s="268"/>
      <c r="S243" s="268"/>
      <c r="T243" s="269"/>
      <c r="AT243" s="270" t="s">
        <v>171</v>
      </c>
      <c r="AU243" s="270" t="s">
        <v>89</v>
      </c>
      <c r="AV243" s="13" t="s">
        <v>87</v>
      </c>
      <c r="AW243" s="13" t="s">
        <v>42</v>
      </c>
      <c r="AX243" s="13" t="s">
        <v>79</v>
      </c>
      <c r="AY243" s="270" t="s">
        <v>162</v>
      </c>
    </row>
    <row r="244" s="13" customFormat="1">
      <c r="B244" s="261"/>
      <c r="C244" s="262"/>
      <c r="D244" s="248" t="s">
        <v>171</v>
      </c>
      <c r="E244" s="263" t="s">
        <v>36</v>
      </c>
      <c r="F244" s="264" t="s">
        <v>2498</v>
      </c>
      <c r="G244" s="262"/>
      <c r="H244" s="263" t="s">
        <v>36</v>
      </c>
      <c r="I244" s="265"/>
      <c r="J244" s="262"/>
      <c r="K244" s="262"/>
      <c r="L244" s="266"/>
      <c r="M244" s="267"/>
      <c r="N244" s="268"/>
      <c r="O244" s="268"/>
      <c r="P244" s="268"/>
      <c r="Q244" s="268"/>
      <c r="R244" s="268"/>
      <c r="S244" s="268"/>
      <c r="T244" s="269"/>
      <c r="AT244" s="270" t="s">
        <v>171</v>
      </c>
      <c r="AU244" s="270" t="s">
        <v>89</v>
      </c>
      <c r="AV244" s="13" t="s">
        <v>87</v>
      </c>
      <c r="AW244" s="13" t="s">
        <v>42</v>
      </c>
      <c r="AX244" s="13" t="s">
        <v>79</v>
      </c>
      <c r="AY244" s="270" t="s">
        <v>162</v>
      </c>
    </row>
    <row r="245" s="12" customFormat="1">
      <c r="B245" s="246"/>
      <c r="C245" s="247"/>
      <c r="D245" s="248" t="s">
        <v>171</v>
      </c>
      <c r="E245" s="249" t="s">
        <v>36</v>
      </c>
      <c r="F245" s="250" t="s">
        <v>2580</v>
      </c>
      <c r="G245" s="247"/>
      <c r="H245" s="251">
        <v>1.1200000000000001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171</v>
      </c>
      <c r="AU245" s="257" t="s">
        <v>89</v>
      </c>
      <c r="AV245" s="12" t="s">
        <v>89</v>
      </c>
      <c r="AW245" s="12" t="s">
        <v>42</v>
      </c>
      <c r="AX245" s="12" t="s">
        <v>79</v>
      </c>
      <c r="AY245" s="257" t="s">
        <v>162</v>
      </c>
    </row>
    <row r="246" s="13" customFormat="1">
      <c r="B246" s="261"/>
      <c r="C246" s="262"/>
      <c r="D246" s="248" t="s">
        <v>171</v>
      </c>
      <c r="E246" s="263" t="s">
        <v>36</v>
      </c>
      <c r="F246" s="264" t="s">
        <v>2500</v>
      </c>
      <c r="G246" s="262"/>
      <c r="H246" s="263" t="s">
        <v>36</v>
      </c>
      <c r="I246" s="265"/>
      <c r="J246" s="262"/>
      <c r="K246" s="262"/>
      <c r="L246" s="266"/>
      <c r="M246" s="267"/>
      <c r="N246" s="268"/>
      <c r="O246" s="268"/>
      <c r="P246" s="268"/>
      <c r="Q246" s="268"/>
      <c r="R246" s="268"/>
      <c r="S246" s="268"/>
      <c r="T246" s="269"/>
      <c r="AT246" s="270" t="s">
        <v>171</v>
      </c>
      <c r="AU246" s="270" t="s">
        <v>89</v>
      </c>
      <c r="AV246" s="13" t="s">
        <v>87</v>
      </c>
      <c r="AW246" s="13" t="s">
        <v>42</v>
      </c>
      <c r="AX246" s="13" t="s">
        <v>79</v>
      </c>
      <c r="AY246" s="270" t="s">
        <v>162</v>
      </c>
    </row>
    <row r="247" s="12" customFormat="1">
      <c r="B247" s="246"/>
      <c r="C247" s="247"/>
      <c r="D247" s="248" t="s">
        <v>171</v>
      </c>
      <c r="E247" s="249" t="s">
        <v>36</v>
      </c>
      <c r="F247" s="250" t="s">
        <v>2581</v>
      </c>
      <c r="G247" s="247"/>
      <c r="H247" s="251">
        <v>3.4399999999999999</v>
      </c>
      <c r="I247" s="252"/>
      <c r="J247" s="247"/>
      <c r="K247" s="247"/>
      <c r="L247" s="253"/>
      <c r="M247" s="254"/>
      <c r="N247" s="255"/>
      <c r="O247" s="255"/>
      <c r="P247" s="255"/>
      <c r="Q247" s="255"/>
      <c r="R247" s="255"/>
      <c r="S247" s="255"/>
      <c r="T247" s="256"/>
      <c r="AT247" s="257" t="s">
        <v>171</v>
      </c>
      <c r="AU247" s="257" t="s">
        <v>89</v>
      </c>
      <c r="AV247" s="12" t="s">
        <v>89</v>
      </c>
      <c r="AW247" s="12" t="s">
        <v>42</v>
      </c>
      <c r="AX247" s="12" t="s">
        <v>79</v>
      </c>
      <c r="AY247" s="257" t="s">
        <v>162</v>
      </c>
    </row>
    <row r="248" s="13" customFormat="1">
      <c r="B248" s="261"/>
      <c r="C248" s="262"/>
      <c r="D248" s="248" t="s">
        <v>171</v>
      </c>
      <c r="E248" s="263" t="s">
        <v>36</v>
      </c>
      <c r="F248" s="264" t="s">
        <v>2482</v>
      </c>
      <c r="G248" s="262"/>
      <c r="H248" s="263" t="s">
        <v>36</v>
      </c>
      <c r="I248" s="265"/>
      <c r="J248" s="262"/>
      <c r="K248" s="262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171</v>
      </c>
      <c r="AU248" s="270" t="s">
        <v>89</v>
      </c>
      <c r="AV248" s="13" t="s">
        <v>87</v>
      </c>
      <c r="AW248" s="13" t="s">
        <v>42</v>
      </c>
      <c r="AX248" s="13" t="s">
        <v>79</v>
      </c>
      <c r="AY248" s="270" t="s">
        <v>162</v>
      </c>
    </row>
    <row r="249" s="12" customFormat="1">
      <c r="B249" s="246"/>
      <c r="C249" s="247"/>
      <c r="D249" s="248" t="s">
        <v>171</v>
      </c>
      <c r="E249" s="249" t="s">
        <v>36</v>
      </c>
      <c r="F249" s="250" t="s">
        <v>2582</v>
      </c>
      <c r="G249" s="247"/>
      <c r="H249" s="251">
        <v>3.2000000000000002</v>
      </c>
      <c r="I249" s="252"/>
      <c r="J249" s="247"/>
      <c r="K249" s="247"/>
      <c r="L249" s="253"/>
      <c r="M249" s="254"/>
      <c r="N249" s="255"/>
      <c r="O249" s="255"/>
      <c r="P249" s="255"/>
      <c r="Q249" s="255"/>
      <c r="R249" s="255"/>
      <c r="S249" s="255"/>
      <c r="T249" s="256"/>
      <c r="AT249" s="257" t="s">
        <v>171</v>
      </c>
      <c r="AU249" s="257" t="s">
        <v>89</v>
      </c>
      <c r="AV249" s="12" t="s">
        <v>89</v>
      </c>
      <c r="AW249" s="12" t="s">
        <v>42</v>
      </c>
      <c r="AX249" s="12" t="s">
        <v>79</v>
      </c>
      <c r="AY249" s="257" t="s">
        <v>162</v>
      </c>
    </row>
    <row r="250" s="13" customFormat="1">
      <c r="B250" s="261"/>
      <c r="C250" s="262"/>
      <c r="D250" s="248" t="s">
        <v>171</v>
      </c>
      <c r="E250" s="263" t="s">
        <v>36</v>
      </c>
      <c r="F250" s="264" t="s">
        <v>2484</v>
      </c>
      <c r="G250" s="262"/>
      <c r="H250" s="263" t="s">
        <v>36</v>
      </c>
      <c r="I250" s="265"/>
      <c r="J250" s="262"/>
      <c r="K250" s="262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171</v>
      </c>
      <c r="AU250" s="270" t="s">
        <v>89</v>
      </c>
      <c r="AV250" s="13" t="s">
        <v>87</v>
      </c>
      <c r="AW250" s="13" t="s">
        <v>42</v>
      </c>
      <c r="AX250" s="13" t="s">
        <v>79</v>
      </c>
      <c r="AY250" s="270" t="s">
        <v>162</v>
      </c>
    </row>
    <row r="251" s="12" customFormat="1">
      <c r="B251" s="246"/>
      <c r="C251" s="247"/>
      <c r="D251" s="248" t="s">
        <v>171</v>
      </c>
      <c r="E251" s="249" t="s">
        <v>36</v>
      </c>
      <c r="F251" s="250" t="s">
        <v>2583</v>
      </c>
      <c r="G251" s="247"/>
      <c r="H251" s="251">
        <v>2.3999999999999999</v>
      </c>
      <c r="I251" s="252"/>
      <c r="J251" s="247"/>
      <c r="K251" s="247"/>
      <c r="L251" s="253"/>
      <c r="M251" s="254"/>
      <c r="N251" s="255"/>
      <c r="O251" s="255"/>
      <c r="P251" s="255"/>
      <c r="Q251" s="255"/>
      <c r="R251" s="255"/>
      <c r="S251" s="255"/>
      <c r="T251" s="256"/>
      <c r="AT251" s="257" t="s">
        <v>171</v>
      </c>
      <c r="AU251" s="257" t="s">
        <v>89</v>
      </c>
      <c r="AV251" s="12" t="s">
        <v>89</v>
      </c>
      <c r="AW251" s="12" t="s">
        <v>42</v>
      </c>
      <c r="AX251" s="12" t="s">
        <v>79</v>
      </c>
      <c r="AY251" s="257" t="s">
        <v>162</v>
      </c>
    </row>
    <row r="252" s="13" customFormat="1">
      <c r="B252" s="261"/>
      <c r="C252" s="262"/>
      <c r="D252" s="248" t="s">
        <v>171</v>
      </c>
      <c r="E252" s="263" t="s">
        <v>36</v>
      </c>
      <c r="F252" s="264" t="s">
        <v>2488</v>
      </c>
      <c r="G252" s="262"/>
      <c r="H252" s="263" t="s">
        <v>36</v>
      </c>
      <c r="I252" s="265"/>
      <c r="J252" s="262"/>
      <c r="K252" s="262"/>
      <c r="L252" s="266"/>
      <c r="M252" s="267"/>
      <c r="N252" s="268"/>
      <c r="O252" s="268"/>
      <c r="P252" s="268"/>
      <c r="Q252" s="268"/>
      <c r="R252" s="268"/>
      <c r="S252" s="268"/>
      <c r="T252" s="269"/>
      <c r="AT252" s="270" t="s">
        <v>171</v>
      </c>
      <c r="AU252" s="270" t="s">
        <v>89</v>
      </c>
      <c r="AV252" s="13" t="s">
        <v>87</v>
      </c>
      <c r="AW252" s="13" t="s">
        <v>42</v>
      </c>
      <c r="AX252" s="13" t="s">
        <v>79</v>
      </c>
      <c r="AY252" s="270" t="s">
        <v>162</v>
      </c>
    </row>
    <row r="253" s="12" customFormat="1">
      <c r="B253" s="246"/>
      <c r="C253" s="247"/>
      <c r="D253" s="248" t="s">
        <v>171</v>
      </c>
      <c r="E253" s="249" t="s">
        <v>36</v>
      </c>
      <c r="F253" s="250" t="s">
        <v>2584</v>
      </c>
      <c r="G253" s="247"/>
      <c r="H253" s="251">
        <v>0.44</v>
      </c>
      <c r="I253" s="252"/>
      <c r="J253" s="247"/>
      <c r="K253" s="247"/>
      <c r="L253" s="253"/>
      <c r="M253" s="254"/>
      <c r="N253" s="255"/>
      <c r="O253" s="255"/>
      <c r="P253" s="255"/>
      <c r="Q253" s="255"/>
      <c r="R253" s="255"/>
      <c r="S253" s="255"/>
      <c r="T253" s="256"/>
      <c r="AT253" s="257" t="s">
        <v>171</v>
      </c>
      <c r="AU253" s="257" t="s">
        <v>89</v>
      </c>
      <c r="AV253" s="12" t="s">
        <v>89</v>
      </c>
      <c r="AW253" s="12" t="s">
        <v>42</v>
      </c>
      <c r="AX253" s="12" t="s">
        <v>79</v>
      </c>
      <c r="AY253" s="257" t="s">
        <v>162</v>
      </c>
    </row>
    <row r="254" s="13" customFormat="1">
      <c r="B254" s="261"/>
      <c r="C254" s="262"/>
      <c r="D254" s="248" t="s">
        <v>171</v>
      </c>
      <c r="E254" s="263" t="s">
        <v>36</v>
      </c>
      <c r="F254" s="264" t="s">
        <v>2490</v>
      </c>
      <c r="G254" s="262"/>
      <c r="H254" s="263" t="s">
        <v>36</v>
      </c>
      <c r="I254" s="265"/>
      <c r="J254" s="262"/>
      <c r="K254" s="262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171</v>
      </c>
      <c r="AU254" s="270" t="s">
        <v>89</v>
      </c>
      <c r="AV254" s="13" t="s">
        <v>87</v>
      </c>
      <c r="AW254" s="13" t="s">
        <v>42</v>
      </c>
      <c r="AX254" s="13" t="s">
        <v>79</v>
      </c>
      <c r="AY254" s="270" t="s">
        <v>162</v>
      </c>
    </row>
    <row r="255" s="12" customFormat="1">
      <c r="B255" s="246"/>
      <c r="C255" s="247"/>
      <c r="D255" s="248" t="s">
        <v>171</v>
      </c>
      <c r="E255" s="249" t="s">
        <v>36</v>
      </c>
      <c r="F255" s="250" t="s">
        <v>2585</v>
      </c>
      <c r="G255" s="247"/>
      <c r="H255" s="251">
        <v>0.63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171</v>
      </c>
      <c r="AU255" s="257" t="s">
        <v>89</v>
      </c>
      <c r="AV255" s="12" t="s">
        <v>89</v>
      </c>
      <c r="AW255" s="12" t="s">
        <v>42</v>
      </c>
      <c r="AX255" s="12" t="s">
        <v>79</v>
      </c>
      <c r="AY255" s="257" t="s">
        <v>162</v>
      </c>
    </row>
    <row r="256" s="13" customFormat="1">
      <c r="B256" s="261"/>
      <c r="C256" s="262"/>
      <c r="D256" s="248" t="s">
        <v>171</v>
      </c>
      <c r="E256" s="263" t="s">
        <v>36</v>
      </c>
      <c r="F256" s="264" t="s">
        <v>2492</v>
      </c>
      <c r="G256" s="262"/>
      <c r="H256" s="263" t="s">
        <v>36</v>
      </c>
      <c r="I256" s="265"/>
      <c r="J256" s="262"/>
      <c r="K256" s="262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171</v>
      </c>
      <c r="AU256" s="270" t="s">
        <v>89</v>
      </c>
      <c r="AV256" s="13" t="s">
        <v>87</v>
      </c>
      <c r="AW256" s="13" t="s">
        <v>42</v>
      </c>
      <c r="AX256" s="13" t="s">
        <v>79</v>
      </c>
      <c r="AY256" s="270" t="s">
        <v>162</v>
      </c>
    </row>
    <row r="257" s="12" customFormat="1">
      <c r="B257" s="246"/>
      <c r="C257" s="247"/>
      <c r="D257" s="248" t="s">
        <v>171</v>
      </c>
      <c r="E257" s="249" t="s">
        <v>36</v>
      </c>
      <c r="F257" s="250" t="s">
        <v>2586</v>
      </c>
      <c r="G257" s="247"/>
      <c r="H257" s="251">
        <v>0.40000000000000002</v>
      </c>
      <c r="I257" s="252"/>
      <c r="J257" s="247"/>
      <c r="K257" s="247"/>
      <c r="L257" s="253"/>
      <c r="M257" s="254"/>
      <c r="N257" s="255"/>
      <c r="O257" s="255"/>
      <c r="P257" s="255"/>
      <c r="Q257" s="255"/>
      <c r="R257" s="255"/>
      <c r="S257" s="255"/>
      <c r="T257" s="256"/>
      <c r="AT257" s="257" t="s">
        <v>171</v>
      </c>
      <c r="AU257" s="257" t="s">
        <v>89</v>
      </c>
      <c r="AV257" s="12" t="s">
        <v>89</v>
      </c>
      <c r="AW257" s="12" t="s">
        <v>42</v>
      </c>
      <c r="AX257" s="12" t="s">
        <v>79</v>
      </c>
      <c r="AY257" s="257" t="s">
        <v>162</v>
      </c>
    </row>
    <row r="258" s="13" customFormat="1">
      <c r="B258" s="261"/>
      <c r="C258" s="262"/>
      <c r="D258" s="248" t="s">
        <v>171</v>
      </c>
      <c r="E258" s="263" t="s">
        <v>36</v>
      </c>
      <c r="F258" s="264" t="s">
        <v>2494</v>
      </c>
      <c r="G258" s="262"/>
      <c r="H258" s="263" t="s">
        <v>36</v>
      </c>
      <c r="I258" s="265"/>
      <c r="J258" s="262"/>
      <c r="K258" s="262"/>
      <c r="L258" s="266"/>
      <c r="M258" s="267"/>
      <c r="N258" s="268"/>
      <c r="O258" s="268"/>
      <c r="P258" s="268"/>
      <c r="Q258" s="268"/>
      <c r="R258" s="268"/>
      <c r="S258" s="268"/>
      <c r="T258" s="269"/>
      <c r="AT258" s="270" t="s">
        <v>171</v>
      </c>
      <c r="AU258" s="270" t="s">
        <v>89</v>
      </c>
      <c r="AV258" s="13" t="s">
        <v>87</v>
      </c>
      <c r="AW258" s="13" t="s">
        <v>42</v>
      </c>
      <c r="AX258" s="13" t="s">
        <v>79</v>
      </c>
      <c r="AY258" s="270" t="s">
        <v>162</v>
      </c>
    </row>
    <row r="259" s="12" customFormat="1">
      <c r="B259" s="246"/>
      <c r="C259" s="247"/>
      <c r="D259" s="248" t="s">
        <v>171</v>
      </c>
      <c r="E259" s="249" t="s">
        <v>36</v>
      </c>
      <c r="F259" s="250" t="s">
        <v>2586</v>
      </c>
      <c r="G259" s="247"/>
      <c r="H259" s="251">
        <v>0.40000000000000002</v>
      </c>
      <c r="I259" s="252"/>
      <c r="J259" s="247"/>
      <c r="K259" s="247"/>
      <c r="L259" s="253"/>
      <c r="M259" s="254"/>
      <c r="N259" s="255"/>
      <c r="O259" s="255"/>
      <c r="P259" s="255"/>
      <c r="Q259" s="255"/>
      <c r="R259" s="255"/>
      <c r="S259" s="255"/>
      <c r="T259" s="256"/>
      <c r="AT259" s="257" t="s">
        <v>171</v>
      </c>
      <c r="AU259" s="257" t="s">
        <v>89</v>
      </c>
      <c r="AV259" s="12" t="s">
        <v>89</v>
      </c>
      <c r="AW259" s="12" t="s">
        <v>42</v>
      </c>
      <c r="AX259" s="12" t="s">
        <v>79</v>
      </c>
      <c r="AY259" s="257" t="s">
        <v>162</v>
      </c>
    </row>
    <row r="260" s="14" customFormat="1">
      <c r="B260" s="283"/>
      <c r="C260" s="284"/>
      <c r="D260" s="248" t="s">
        <v>171</v>
      </c>
      <c r="E260" s="285" t="s">
        <v>2465</v>
      </c>
      <c r="F260" s="286" t="s">
        <v>679</v>
      </c>
      <c r="G260" s="284"/>
      <c r="H260" s="287">
        <v>12.029999999999999</v>
      </c>
      <c r="I260" s="288"/>
      <c r="J260" s="284"/>
      <c r="K260" s="284"/>
      <c r="L260" s="289"/>
      <c r="M260" s="290"/>
      <c r="N260" s="291"/>
      <c r="O260" s="291"/>
      <c r="P260" s="291"/>
      <c r="Q260" s="291"/>
      <c r="R260" s="291"/>
      <c r="S260" s="291"/>
      <c r="T260" s="292"/>
      <c r="AT260" s="293" t="s">
        <v>171</v>
      </c>
      <c r="AU260" s="293" t="s">
        <v>89</v>
      </c>
      <c r="AV260" s="14" t="s">
        <v>179</v>
      </c>
      <c r="AW260" s="14" t="s">
        <v>42</v>
      </c>
      <c r="AX260" s="14" t="s">
        <v>87</v>
      </c>
      <c r="AY260" s="293" t="s">
        <v>162</v>
      </c>
    </row>
    <row r="261" s="1" customFormat="1" ht="25.5" customHeight="1">
      <c r="B261" s="48"/>
      <c r="C261" s="235" t="s">
        <v>340</v>
      </c>
      <c r="D261" s="235" t="s">
        <v>165</v>
      </c>
      <c r="E261" s="236" t="s">
        <v>906</v>
      </c>
      <c r="F261" s="237" t="s">
        <v>907</v>
      </c>
      <c r="G261" s="238" t="s">
        <v>174</v>
      </c>
      <c r="H261" s="239">
        <v>1</v>
      </c>
      <c r="I261" s="240"/>
      <c r="J261" s="239">
        <f>ROUND(I261*H261,1)</f>
        <v>0</v>
      </c>
      <c r="K261" s="237" t="s">
        <v>239</v>
      </c>
      <c r="L261" s="74"/>
      <c r="M261" s="241" t="s">
        <v>36</v>
      </c>
      <c r="N261" s="242" t="s">
        <v>50</v>
      </c>
      <c r="O261" s="49"/>
      <c r="P261" s="243">
        <f>O261*H261</f>
        <v>0</v>
      </c>
      <c r="Q261" s="243">
        <v>0.0066</v>
      </c>
      <c r="R261" s="243">
        <f>Q261*H261</f>
        <v>0.0066</v>
      </c>
      <c r="S261" s="243">
        <v>0</v>
      </c>
      <c r="T261" s="244">
        <f>S261*H261</f>
        <v>0</v>
      </c>
      <c r="AR261" s="25" t="s">
        <v>179</v>
      </c>
      <c r="AT261" s="25" t="s">
        <v>165</v>
      </c>
      <c r="AU261" s="25" t="s">
        <v>89</v>
      </c>
      <c r="AY261" s="25" t="s">
        <v>162</v>
      </c>
      <c r="BE261" s="245">
        <f>IF(N261="základní",J261,0)</f>
        <v>0</v>
      </c>
      <c r="BF261" s="245">
        <f>IF(N261="snížená",J261,0)</f>
        <v>0</v>
      </c>
      <c r="BG261" s="245">
        <f>IF(N261="zákl. přenesená",J261,0)</f>
        <v>0</v>
      </c>
      <c r="BH261" s="245">
        <f>IF(N261="sníž. přenesená",J261,0)</f>
        <v>0</v>
      </c>
      <c r="BI261" s="245">
        <f>IF(N261="nulová",J261,0)</f>
        <v>0</v>
      </c>
      <c r="BJ261" s="25" t="s">
        <v>87</v>
      </c>
      <c r="BK261" s="245">
        <f>ROUND(I261*H261,1)</f>
        <v>0</v>
      </c>
      <c r="BL261" s="25" t="s">
        <v>179</v>
      </c>
      <c r="BM261" s="25" t="s">
        <v>2587</v>
      </c>
    </row>
    <row r="262" s="1" customFormat="1" ht="16.5" customHeight="1">
      <c r="B262" s="48"/>
      <c r="C262" s="271" t="s">
        <v>344</v>
      </c>
      <c r="D262" s="271" t="s">
        <v>159</v>
      </c>
      <c r="E262" s="272" t="s">
        <v>912</v>
      </c>
      <c r="F262" s="273" t="s">
        <v>913</v>
      </c>
      <c r="G262" s="274" t="s">
        <v>174</v>
      </c>
      <c r="H262" s="275">
        <v>1</v>
      </c>
      <c r="I262" s="276"/>
      <c r="J262" s="275">
        <f>ROUND(I262*H262,1)</f>
        <v>0</v>
      </c>
      <c r="K262" s="273" t="s">
        <v>36</v>
      </c>
      <c r="L262" s="277"/>
      <c r="M262" s="278" t="s">
        <v>36</v>
      </c>
      <c r="N262" s="279" t="s">
        <v>50</v>
      </c>
      <c r="O262" s="49"/>
      <c r="P262" s="243">
        <f>O262*H262</f>
        <v>0</v>
      </c>
      <c r="Q262" s="243">
        <v>0</v>
      </c>
      <c r="R262" s="243">
        <f>Q262*H262</f>
        <v>0</v>
      </c>
      <c r="S262" s="243">
        <v>0</v>
      </c>
      <c r="T262" s="244">
        <f>S262*H262</f>
        <v>0</v>
      </c>
      <c r="AR262" s="25" t="s">
        <v>195</v>
      </c>
      <c r="AT262" s="25" t="s">
        <v>159</v>
      </c>
      <c r="AU262" s="25" t="s">
        <v>89</v>
      </c>
      <c r="AY262" s="25" t="s">
        <v>162</v>
      </c>
      <c r="BE262" s="245">
        <f>IF(N262="základní",J262,0)</f>
        <v>0</v>
      </c>
      <c r="BF262" s="245">
        <f>IF(N262="snížená",J262,0)</f>
        <v>0</v>
      </c>
      <c r="BG262" s="245">
        <f>IF(N262="zákl. přenesená",J262,0)</f>
        <v>0</v>
      </c>
      <c r="BH262" s="245">
        <f>IF(N262="sníž. přenesená",J262,0)</f>
        <v>0</v>
      </c>
      <c r="BI262" s="245">
        <f>IF(N262="nulová",J262,0)</f>
        <v>0</v>
      </c>
      <c r="BJ262" s="25" t="s">
        <v>87</v>
      </c>
      <c r="BK262" s="245">
        <f>ROUND(I262*H262,1)</f>
        <v>0</v>
      </c>
      <c r="BL262" s="25" t="s">
        <v>179</v>
      </c>
      <c r="BM262" s="25" t="s">
        <v>2588</v>
      </c>
    </row>
    <row r="263" s="13" customFormat="1">
      <c r="B263" s="261"/>
      <c r="C263" s="262"/>
      <c r="D263" s="248" t="s">
        <v>171</v>
      </c>
      <c r="E263" s="263" t="s">
        <v>36</v>
      </c>
      <c r="F263" s="264" t="s">
        <v>2477</v>
      </c>
      <c r="G263" s="262"/>
      <c r="H263" s="263" t="s">
        <v>36</v>
      </c>
      <c r="I263" s="265"/>
      <c r="J263" s="262"/>
      <c r="K263" s="262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171</v>
      </c>
      <c r="AU263" s="270" t="s">
        <v>89</v>
      </c>
      <c r="AV263" s="13" t="s">
        <v>87</v>
      </c>
      <c r="AW263" s="13" t="s">
        <v>42</v>
      </c>
      <c r="AX263" s="13" t="s">
        <v>79</v>
      </c>
      <c r="AY263" s="270" t="s">
        <v>162</v>
      </c>
    </row>
    <row r="264" s="12" customFormat="1">
      <c r="B264" s="246"/>
      <c r="C264" s="247"/>
      <c r="D264" s="248" t="s">
        <v>171</v>
      </c>
      <c r="E264" s="249" t="s">
        <v>36</v>
      </c>
      <c r="F264" s="250" t="s">
        <v>87</v>
      </c>
      <c r="G264" s="247"/>
      <c r="H264" s="251">
        <v>1</v>
      </c>
      <c r="I264" s="252"/>
      <c r="J264" s="247"/>
      <c r="K264" s="247"/>
      <c r="L264" s="253"/>
      <c r="M264" s="254"/>
      <c r="N264" s="255"/>
      <c r="O264" s="255"/>
      <c r="P264" s="255"/>
      <c r="Q264" s="255"/>
      <c r="R264" s="255"/>
      <c r="S264" s="255"/>
      <c r="T264" s="256"/>
      <c r="AT264" s="257" t="s">
        <v>171</v>
      </c>
      <c r="AU264" s="257" t="s">
        <v>89</v>
      </c>
      <c r="AV264" s="12" t="s">
        <v>89</v>
      </c>
      <c r="AW264" s="12" t="s">
        <v>42</v>
      </c>
      <c r="AX264" s="12" t="s">
        <v>87</v>
      </c>
      <c r="AY264" s="257" t="s">
        <v>162</v>
      </c>
    </row>
    <row r="265" s="1" customFormat="1" ht="25.5" customHeight="1">
      <c r="B265" s="48"/>
      <c r="C265" s="235" t="s">
        <v>348</v>
      </c>
      <c r="D265" s="235" t="s">
        <v>165</v>
      </c>
      <c r="E265" s="236" t="s">
        <v>2589</v>
      </c>
      <c r="F265" s="237" t="s">
        <v>2590</v>
      </c>
      <c r="G265" s="238" t="s">
        <v>614</v>
      </c>
      <c r="H265" s="239">
        <v>1.24</v>
      </c>
      <c r="I265" s="240"/>
      <c r="J265" s="239">
        <f>ROUND(I265*H265,1)</f>
        <v>0</v>
      </c>
      <c r="K265" s="237" t="s">
        <v>239</v>
      </c>
      <c r="L265" s="74"/>
      <c r="M265" s="241" t="s">
        <v>36</v>
      </c>
      <c r="N265" s="242" t="s">
        <v>50</v>
      </c>
      <c r="O265" s="49"/>
      <c r="P265" s="243">
        <f>O265*H265</f>
        <v>0</v>
      </c>
      <c r="Q265" s="243">
        <v>0</v>
      </c>
      <c r="R265" s="243">
        <f>Q265*H265</f>
        <v>0</v>
      </c>
      <c r="S265" s="243">
        <v>0</v>
      </c>
      <c r="T265" s="244">
        <f>S265*H265</f>
        <v>0</v>
      </c>
      <c r="AR265" s="25" t="s">
        <v>179</v>
      </c>
      <c r="AT265" s="25" t="s">
        <v>165</v>
      </c>
      <c r="AU265" s="25" t="s">
        <v>89</v>
      </c>
      <c r="AY265" s="25" t="s">
        <v>162</v>
      </c>
      <c r="BE265" s="245">
        <f>IF(N265="základní",J265,0)</f>
        <v>0</v>
      </c>
      <c r="BF265" s="245">
        <f>IF(N265="snížená",J265,0)</f>
        <v>0</v>
      </c>
      <c r="BG265" s="245">
        <f>IF(N265="zákl. přenesená",J265,0)</f>
        <v>0</v>
      </c>
      <c r="BH265" s="245">
        <f>IF(N265="sníž. přenesená",J265,0)</f>
        <v>0</v>
      </c>
      <c r="BI265" s="245">
        <f>IF(N265="nulová",J265,0)</f>
        <v>0</v>
      </c>
      <c r="BJ265" s="25" t="s">
        <v>87</v>
      </c>
      <c r="BK265" s="245">
        <f>ROUND(I265*H265,1)</f>
        <v>0</v>
      </c>
      <c r="BL265" s="25" t="s">
        <v>179</v>
      </c>
      <c r="BM265" s="25" t="s">
        <v>2591</v>
      </c>
    </row>
    <row r="266" s="13" customFormat="1">
      <c r="B266" s="261"/>
      <c r="C266" s="262"/>
      <c r="D266" s="248" t="s">
        <v>171</v>
      </c>
      <c r="E266" s="263" t="s">
        <v>36</v>
      </c>
      <c r="F266" s="264" t="s">
        <v>2592</v>
      </c>
      <c r="G266" s="262"/>
      <c r="H266" s="263" t="s">
        <v>36</v>
      </c>
      <c r="I266" s="265"/>
      <c r="J266" s="262"/>
      <c r="K266" s="262"/>
      <c r="L266" s="266"/>
      <c r="M266" s="267"/>
      <c r="N266" s="268"/>
      <c r="O266" s="268"/>
      <c r="P266" s="268"/>
      <c r="Q266" s="268"/>
      <c r="R266" s="268"/>
      <c r="S266" s="268"/>
      <c r="T266" s="269"/>
      <c r="AT266" s="270" t="s">
        <v>171</v>
      </c>
      <c r="AU266" s="270" t="s">
        <v>89</v>
      </c>
      <c r="AV266" s="13" t="s">
        <v>87</v>
      </c>
      <c r="AW266" s="13" t="s">
        <v>42</v>
      </c>
      <c r="AX266" s="13" t="s">
        <v>79</v>
      </c>
      <c r="AY266" s="270" t="s">
        <v>162</v>
      </c>
    </row>
    <row r="267" s="13" customFormat="1">
      <c r="B267" s="261"/>
      <c r="C267" s="262"/>
      <c r="D267" s="248" t="s">
        <v>171</v>
      </c>
      <c r="E267" s="263" t="s">
        <v>36</v>
      </c>
      <c r="F267" s="264" t="s">
        <v>2488</v>
      </c>
      <c r="G267" s="262"/>
      <c r="H267" s="263" t="s">
        <v>36</v>
      </c>
      <c r="I267" s="265"/>
      <c r="J267" s="262"/>
      <c r="K267" s="262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171</v>
      </c>
      <c r="AU267" s="270" t="s">
        <v>89</v>
      </c>
      <c r="AV267" s="13" t="s">
        <v>87</v>
      </c>
      <c r="AW267" s="13" t="s">
        <v>42</v>
      </c>
      <c r="AX267" s="13" t="s">
        <v>79</v>
      </c>
      <c r="AY267" s="270" t="s">
        <v>162</v>
      </c>
    </row>
    <row r="268" s="12" customFormat="1">
      <c r="B268" s="246"/>
      <c r="C268" s="247"/>
      <c r="D268" s="248" t="s">
        <v>171</v>
      </c>
      <c r="E268" s="249" t="s">
        <v>36</v>
      </c>
      <c r="F268" s="250" t="s">
        <v>2584</v>
      </c>
      <c r="G268" s="247"/>
      <c r="H268" s="251">
        <v>0.44</v>
      </c>
      <c r="I268" s="252"/>
      <c r="J268" s="247"/>
      <c r="K268" s="247"/>
      <c r="L268" s="253"/>
      <c r="M268" s="254"/>
      <c r="N268" s="255"/>
      <c r="O268" s="255"/>
      <c r="P268" s="255"/>
      <c r="Q268" s="255"/>
      <c r="R268" s="255"/>
      <c r="S268" s="255"/>
      <c r="T268" s="256"/>
      <c r="AT268" s="257" t="s">
        <v>171</v>
      </c>
      <c r="AU268" s="257" t="s">
        <v>89</v>
      </c>
      <c r="AV268" s="12" t="s">
        <v>89</v>
      </c>
      <c r="AW268" s="12" t="s">
        <v>42</v>
      </c>
      <c r="AX268" s="12" t="s">
        <v>79</v>
      </c>
      <c r="AY268" s="257" t="s">
        <v>162</v>
      </c>
    </row>
    <row r="269" s="13" customFormat="1">
      <c r="B269" s="261"/>
      <c r="C269" s="262"/>
      <c r="D269" s="248" t="s">
        <v>171</v>
      </c>
      <c r="E269" s="263" t="s">
        <v>36</v>
      </c>
      <c r="F269" s="264" t="s">
        <v>2490</v>
      </c>
      <c r="G269" s="262"/>
      <c r="H269" s="263" t="s">
        <v>36</v>
      </c>
      <c r="I269" s="265"/>
      <c r="J269" s="262"/>
      <c r="K269" s="262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171</v>
      </c>
      <c r="AU269" s="270" t="s">
        <v>89</v>
      </c>
      <c r="AV269" s="13" t="s">
        <v>87</v>
      </c>
      <c r="AW269" s="13" t="s">
        <v>42</v>
      </c>
      <c r="AX269" s="13" t="s">
        <v>79</v>
      </c>
      <c r="AY269" s="270" t="s">
        <v>162</v>
      </c>
    </row>
    <row r="270" s="12" customFormat="1">
      <c r="B270" s="246"/>
      <c r="C270" s="247"/>
      <c r="D270" s="248" t="s">
        <v>171</v>
      </c>
      <c r="E270" s="249" t="s">
        <v>36</v>
      </c>
      <c r="F270" s="250" t="s">
        <v>2586</v>
      </c>
      <c r="G270" s="247"/>
      <c r="H270" s="251">
        <v>0.40000000000000002</v>
      </c>
      <c r="I270" s="252"/>
      <c r="J270" s="247"/>
      <c r="K270" s="247"/>
      <c r="L270" s="253"/>
      <c r="M270" s="254"/>
      <c r="N270" s="255"/>
      <c r="O270" s="255"/>
      <c r="P270" s="255"/>
      <c r="Q270" s="255"/>
      <c r="R270" s="255"/>
      <c r="S270" s="255"/>
      <c r="T270" s="256"/>
      <c r="AT270" s="257" t="s">
        <v>171</v>
      </c>
      <c r="AU270" s="257" t="s">
        <v>89</v>
      </c>
      <c r="AV270" s="12" t="s">
        <v>89</v>
      </c>
      <c r="AW270" s="12" t="s">
        <v>42</v>
      </c>
      <c r="AX270" s="12" t="s">
        <v>79</v>
      </c>
      <c r="AY270" s="257" t="s">
        <v>162</v>
      </c>
    </row>
    <row r="271" s="13" customFormat="1">
      <c r="B271" s="261"/>
      <c r="C271" s="262"/>
      <c r="D271" s="248" t="s">
        <v>171</v>
      </c>
      <c r="E271" s="263" t="s">
        <v>36</v>
      </c>
      <c r="F271" s="264" t="s">
        <v>2492</v>
      </c>
      <c r="G271" s="262"/>
      <c r="H271" s="263" t="s">
        <v>36</v>
      </c>
      <c r="I271" s="265"/>
      <c r="J271" s="262"/>
      <c r="K271" s="262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171</v>
      </c>
      <c r="AU271" s="270" t="s">
        <v>89</v>
      </c>
      <c r="AV271" s="13" t="s">
        <v>87</v>
      </c>
      <c r="AW271" s="13" t="s">
        <v>42</v>
      </c>
      <c r="AX271" s="13" t="s">
        <v>79</v>
      </c>
      <c r="AY271" s="270" t="s">
        <v>162</v>
      </c>
    </row>
    <row r="272" s="12" customFormat="1">
      <c r="B272" s="246"/>
      <c r="C272" s="247"/>
      <c r="D272" s="248" t="s">
        <v>171</v>
      </c>
      <c r="E272" s="249" t="s">
        <v>36</v>
      </c>
      <c r="F272" s="250" t="s">
        <v>2593</v>
      </c>
      <c r="G272" s="247"/>
      <c r="H272" s="251">
        <v>0.20000000000000001</v>
      </c>
      <c r="I272" s="252"/>
      <c r="J272" s="247"/>
      <c r="K272" s="247"/>
      <c r="L272" s="253"/>
      <c r="M272" s="254"/>
      <c r="N272" s="255"/>
      <c r="O272" s="255"/>
      <c r="P272" s="255"/>
      <c r="Q272" s="255"/>
      <c r="R272" s="255"/>
      <c r="S272" s="255"/>
      <c r="T272" s="256"/>
      <c r="AT272" s="257" t="s">
        <v>171</v>
      </c>
      <c r="AU272" s="257" t="s">
        <v>89</v>
      </c>
      <c r="AV272" s="12" t="s">
        <v>89</v>
      </c>
      <c r="AW272" s="12" t="s">
        <v>42</v>
      </c>
      <c r="AX272" s="12" t="s">
        <v>79</v>
      </c>
      <c r="AY272" s="257" t="s">
        <v>162</v>
      </c>
    </row>
    <row r="273" s="13" customFormat="1">
      <c r="B273" s="261"/>
      <c r="C273" s="262"/>
      <c r="D273" s="248" t="s">
        <v>171</v>
      </c>
      <c r="E273" s="263" t="s">
        <v>36</v>
      </c>
      <c r="F273" s="264" t="s">
        <v>2494</v>
      </c>
      <c r="G273" s="262"/>
      <c r="H273" s="263" t="s">
        <v>36</v>
      </c>
      <c r="I273" s="265"/>
      <c r="J273" s="262"/>
      <c r="K273" s="262"/>
      <c r="L273" s="266"/>
      <c r="M273" s="267"/>
      <c r="N273" s="268"/>
      <c r="O273" s="268"/>
      <c r="P273" s="268"/>
      <c r="Q273" s="268"/>
      <c r="R273" s="268"/>
      <c r="S273" s="268"/>
      <c r="T273" s="269"/>
      <c r="AT273" s="270" t="s">
        <v>171</v>
      </c>
      <c r="AU273" s="270" t="s">
        <v>89</v>
      </c>
      <c r="AV273" s="13" t="s">
        <v>87</v>
      </c>
      <c r="AW273" s="13" t="s">
        <v>42</v>
      </c>
      <c r="AX273" s="13" t="s">
        <v>79</v>
      </c>
      <c r="AY273" s="270" t="s">
        <v>162</v>
      </c>
    </row>
    <row r="274" s="12" customFormat="1">
      <c r="B274" s="246"/>
      <c r="C274" s="247"/>
      <c r="D274" s="248" t="s">
        <v>171</v>
      </c>
      <c r="E274" s="249" t="s">
        <v>2461</v>
      </c>
      <c r="F274" s="250" t="s">
        <v>2593</v>
      </c>
      <c r="G274" s="247"/>
      <c r="H274" s="251">
        <v>0.20000000000000001</v>
      </c>
      <c r="I274" s="252"/>
      <c r="J274" s="247"/>
      <c r="K274" s="247"/>
      <c r="L274" s="253"/>
      <c r="M274" s="254"/>
      <c r="N274" s="255"/>
      <c r="O274" s="255"/>
      <c r="P274" s="255"/>
      <c r="Q274" s="255"/>
      <c r="R274" s="255"/>
      <c r="S274" s="255"/>
      <c r="T274" s="256"/>
      <c r="AT274" s="257" t="s">
        <v>171</v>
      </c>
      <c r="AU274" s="257" t="s">
        <v>89</v>
      </c>
      <c r="AV274" s="12" t="s">
        <v>89</v>
      </c>
      <c r="AW274" s="12" t="s">
        <v>42</v>
      </c>
      <c r="AX274" s="12" t="s">
        <v>79</v>
      </c>
      <c r="AY274" s="257" t="s">
        <v>162</v>
      </c>
    </row>
    <row r="275" s="14" customFormat="1">
      <c r="B275" s="283"/>
      <c r="C275" s="284"/>
      <c r="D275" s="248" t="s">
        <v>171</v>
      </c>
      <c r="E275" s="285" t="s">
        <v>36</v>
      </c>
      <c r="F275" s="286" t="s">
        <v>679</v>
      </c>
      <c r="G275" s="284"/>
      <c r="H275" s="287">
        <v>1.24</v>
      </c>
      <c r="I275" s="288"/>
      <c r="J275" s="284"/>
      <c r="K275" s="284"/>
      <c r="L275" s="289"/>
      <c r="M275" s="290"/>
      <c r="N275" s="291"/>
      <c r="O275" s="291"/>
      <c r="P275" s="291"/>
      <c r="Q275" s="291"/>
      <c r="R275" s="291"/>
      <c r="S275" s="291"/>
      <c r="T275" s="292"/>
      <c r="AT275" s="293" t="s">
        <v>171</v>
      </c>
      <c r="AU275" s="293" t="s">
        <v>89</v>
      </c>
      <c r="AV275" s="14" t="s">
        <v>179</v>
      </c>
      <c r="AW275" s="14" t="s">
        <v>42</v>
      </c>
      <c r="AX275" s="14" t="s">
        <v>87</v>
      </c>
      <c r="AY275" s="293" t="s">
        <v>162</v>
      </c>
    </row>
    <row r="276" s="1" customFormat="1" ht="25.5" customHeight="1">
      <c r="B276" s="48"/>
      <c r="C276" s="235" t="s">
        <v>352</v>
      </c>
      <c r="D276" s="235" t="s">
        <v>165</v>
      </c>
      <c r="E276" s="236" t="s">
        <v>2594</v>
      </c>
      <c r="F276" s="237" t="s">
        <v>2595</v>
      </c>
      <c r="G276" s="238" t="s">
        <v>614</v>
      </c>
      <c r="H276" s="239">
        <v>0.23000000000000001</v>
      </c>
      <c r="I276" s="240"/>
      <c r="J276" s="239">
        <f>ROUND(I276*H276,1)</f>
        <v>0</v>
      </c>
      <c r="K276" s="237" t="s">
        <v>239</v>
      </c>
      <c r="L276" s="74"/>
      <c r="M276" s="241" t="s">
        <v>36</v>
      </c>
      <c r="N276" s="242" t="s">
        <v>50</v>
      </c>
      <c r="O276" s="49"/>
      <c r="P276" s="243">
        <f>O276*H276</f>
        <v>0</v>
      </c>
      <c r="Q276" s="243">
        <v>0</v>
      </c>
      <c r="R276" s="243">
        <f>Q276*H276</f>
        <v>0</v>
      </c>
      <c r="S276" s="243">
        <v>0</v>
      </c>
      <c r="T276" s="244">
        <f>S276*H276</f>
        <v>0</v>
      </c>
      <c r="AR276" s="25" t="s">
        <v>179</v>
      </c>
      <c r="AT276" s="25" t="s">
        <v>165</v>
      </c>
      <c r="AU276" s="25" t="s">
        <v>89</v>
      </c>
      <c r="AY276" s="25" t="s">
        <v>162</v>
      </c>
      <c r="BE276" s="245">
        <f>IF(N276="základní",J276,0)</f>
        <v>0</v>
      </c>
      <c r="BF276" s="245">
        <f>IF(N276="snížená",J276,0)</f>
        <v>0</v>
      </c>
      <c r="BG276" s="245">
        <f>IF(N276="zákl. přenesená",J276,0)</f>
        <v>0</v>
      </c>
      <c r="BH276" s="245">
        <f>IF(N276="sníž. přenesená",J276,0)</f>
        <v>0</v>
      </c>
      <c r="BI276" s="245">
        <f>IF(N276="nulová",J276,0)</f>
        <v>0</v>
      </c>
      <c r="BJ276" s="25" t="s">
        <v>87</v>
      </c>
      <c r="BK276" s="245">
        <f>ROUND(I276*H276,1)</f>
        <v>0</v>
      </c>
      <c r="BL276" s="25" t="s">
        <v>179</v>
      </c>
      <c r="BM276" s="25" t="s">
        <v>2596</v>
      </c>
    </row>
    <row r="277" s="13" customFormat="1">
      <c r="B277" s="261"/>
      <c r="C277" s="262"/>
      <c r="D277" s="248" t="s">
        <v>171</v>
      </c>
      <c r="E277" s="263" t="s">
        <v>36</v>
      </c>
      <c r="F277" s="264" t="s">
        <v>2477</v>
      </c>
      <c r="G277" s="262"/>
      <c r="H277" s="263" t="s">
        <v>36</v>
      </c>
      <c r="I277" s="265"/>
      <c r="J277" s="262"/>
      <c r="K277" s="262"/>
      <c r="L277" s="266"/>
      <c r="M277" s="267"/>
      <c r="N277" s="268"/>
      <c r="O277" s="268"/>
      <c r="P277" s="268"/>
      <c r="Q277" s="268"/>
      <c r="R277" s="268"/>
      <c r="S277" s="268"/>
      <c r="T277" s="269"/>
      <c r="AT277" s="270" t="s">
        <v>171</v>
      </c>
      <c r="AU277" s="270" t="s">
        <v>89</v>
      </c>
      <c r="AV277" s="13" t="s">
        <v>87</v>
      </c>
      <c r="AW277" s="13" t="s">
        <v>42</v>
      </c>
      <c r="AX277" s="13" t="s">
        <v>79</v>
      </c>
      <c r="AY277" s="270" t="s">
        <v>162</v>
      </c>
    </row>
    <row r="278" s="13" customFormat="1">
      <c r="B278" s="261"/>
      <c r="C278" s="262"/>
      <c r="D278" s="248" t="s">
        <v>171</v>
      </c>
      <c r="E278" s="263" t="s">
        <v>36</v>
      </c>
      <c r="F278" s="264" t="s">
        <v>2498</v>
      </c>
      <c r="G278" s="262"/>
      <c r="H278" s="263" t="s">
        <v>36</v>
      </c>
      <c r="I278" s="265"/>
      <c r="J278" s="262"/>
      <c r="K278" s="262"/>
      <c r="L278" s="266"/>
      <c r="M278" s="267"/>
      <c r="N278" s="268"/>
      <c r="O278" s="268"/>
      <c r="P278" s="268"/>
      <c r="Q278" s="268"/>
      <c r="R278" s="268"/>
      <c r="S278" s="268"/>
      <c r="T278" s="269"/>
      <c r="AT278" s="270" t="s">
        <v>171</v>
      </c>
      <c r="AU278" s="270" t="s">
        <v>89</v>
      </c>
      <c r="AV278" s="13" t="s">
        <v>87</v>
      </c>
      <c r="AW278" s="13" t="s">
        <v>42</v>
      </c>
      <c r="AX278" s="13" t="s">
        <v>79</v>
      </c>
      <c r="AY278" s="270" t="s">
        <v>162</v>
      </c>
    </row>
    <row r="279" s="12" customFormat="1">
      <c r="B279" s="246"/>
      <c r="C279" s="247"/>
      <c r="D279" s="248" t="s">
        <v>171</v>
      </c>
      <c r="E279" s="249" t="s">
        <v>36</v>
      </c>
      <c r="F279" s="250" t="s">
        <v>2597</v>
      </c>
      <c r="G279" s="247"/>
      <c r="H279" s="251">
        <v>0.14000000000000001</v>
      </c>
      <c r="I279" s="252"/>
      <c r="J279" s="247"/>
      <c r="K279" s="247"/>
      <c r="L279" s="253"/>
      <c r="M279" s="254"/>
      <c r="N279" s="255"/>
      <c r="O279" s="255"/>
      <c r="P279" s="255"/>
      <c r="Q279" s="255"/>
      <c r="R279" s="255"/>
      <c r="S279" s="255"/>
      <c r="T279" s="256"/>
      <c r="AT279" s="257" t="s">
        <v>171</v>
      </c>
      <c r="AU279" s="257" t="s">
        <v>89</v>
      </c>
      <c r="AV279" s="12" t="s">
        <v>89</v>
      </c>
      <c r="AW279" s="12" t="s">
        <v>42</v>
      </c>
      <c r="AX279" s="12" t="s">
        <v>79</v>
      </c>
      <c r="AY279" s="257" t="s">
        <v>162</v>
      </c>
    </row>
    <row r="280" s="13" customFormat="1">
      <c r="B280" s="261"/>
      <c r="C280" s="262"/>
      <c r="D280" s="248" t="s">
        <v>171</v>
      </c>
      <c r="E280" s="263" t="s">
        <v>36</v>
      </c>
      <c r="F280" s="264" t="s">
        <v>2500</v>
      </c>
      <c r="G280" s="262"/>
      <c r="H280" s="263" t="s">
        <v>36</v>
      </c>
      <c r="I280" s="265"/>
      <c r="J280" s="262"/>
      <c r="K280" s="262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171</v>
      </c>
      <c r="AU280" s="270" t="s">
        <v>89</v>
      </c>
      <c r="AV280" s="13" t="s">
        <v>87</v>
      </c>
      <c r="AW280" s="13" t="s">
        <v>42</v>
      </c>
      <c r="AX280" s="13" t="s">
        <v>79</v>
      </c>
      <c r="AY280" s="270" t="s">
        <v>162</v>
      </c>
    </row>
    <row r="281" s="12" customFormat="1">
      <c r="B281" s="246"/>
      <c r="C281" s="247"/>
      <c r="D281" s="248" t="s">
        <v>171</v>
      </c>
      <c r="E281" s="249" t="s">
        <v>36</v>
      </c>
      <c r="F281" s="250" t="s">
        <v>2598</v>
      </c>
      <c r="G281" s="247"/>
      <c r="H281" s="251">
        <v>0.089999999999999997</v>
      </c>
      <c r="I281" s="252"/>
      <c r="J281" s="247"/>
      <c r="K281" s="247"/>
      <c r="L281" s="253"/>
      <c r="M281" s="254"/>
      <c r="N281" s="255"/>
      <c r="O281" s="255"/>
      <c r="P281" s="255"/>
      <c r="Q281" s="255"/>
      <c r="R281" s="255"/>
      <c r="S281" s="255"/>
      <c r="T281" s="256"/>
      <c r="AT281" s="257" t="s">
        <v>171</v>
      </c>
      <c r="AU281" s="257" t="s">
        <v>89</v>
      </c>
      <c r="AV281" s="12" t="s">
        <v>89</v>
      </c>
      <c r="AW281" s="12" t="s">
        <v>42</v>
      </c>
      <c r="AX281" s="12" t="s">
        <v>79</v>
      </c>
      <c r="AY281" s="257" t="s">
        <v>162</v>
      </c>
    </row>
    <row r="282" s="14" customFormat="1">
      <c r="B282" s="283"/>
      <c r="C282" s="284"/>
      <c r="D282" s="248" t="s">
        <v>171</v>
      </c>
      <c r="E282" s="285" t="s">
        <v>36</v>
      </c>
      <c r="F282" s="286" t="s">
        <v>679</v>
      </c>
      <c r="G282" s="284"/>
      <c r="H282" s="287">
        <v>0.23000000000000001</v>
      </c>
      <c r="I282" s="288"/>
      <c r="J282" s="284"/>
      <c r="K282" s="284"/>
      <c r="L282" s="289"/>
      <c r="M282" s="290"/>
      <c r="N282" s="291"/>
      <c r="O282" s="291"/>
      <c r="P282" s="291"/>
      <c r="Q282" s="291"/>
      <c r="R282" s="291"/>
      <c r="S282" s="291"/>
      <c r="T282" s="292"/>
      <c r="AT282" s="293" t="s">
        <v>171</v>
      </c>
      <c r="AU282" s="293" t="s">
        <v>89</v>
      </c>
      <c r="AV282" s="14" t="s">
        <v>179</v>
      </c>
      <c r="AW282" s="14" t="s">
        <v>42</v>
      </c>
      <c r="AX282" s="14" t="s">
        <v>87</v>
      </c>
      <c r="AY282" s="293" t="s">
        <v>162</v>
      </c>
    </row>
    <row r="283" s="1" customFormat="1" ht="25.5" customHeight="1">
      <c r="B283" s="48"/>
      <c r="C283" s="235" t="s">
        <v>286</v>
      </c>
      <c r="D283" s="235" t="s">
        <v>165</v>
      </c>
      <c r="E283" s="236" t="s">
        <v>1447</v>
      </c>
      <c r="F283" s="237" t="s">
        <v>1448</v>
      </c>
      <c r="G283" s="238" t="s">
        <v>648</v>
      </c>
      <c r="H283" s="239">
        <v>1.6000000000000001</v>
      </c>
      <c r="I283" s="240"/>
      <c r="J283" s="239">
        <f>ROUND(I283*H283,1)</f>
        <v>0</v>
      </c>
      <c r="K283" s="237" t="s">
        <v>239</v>
      </c>
      <c r="L283" s="74"/>
      <c r="M283" s="241" t="s">
        <v>36</v>
      </c>
      <c r="N283" s="242" t="s">
        <v>50</v>
      </c>
      <c r="O283" s="49"/>
      <c r="P283" s="243">
        <f>O283*H283</f>
        <v>0</v>
      </c>
      <c r="Q283" s="243">
        <v>0.0063200000000000001</v>
      </c>
      <c r="R283" s="243">
        <f>Q283*H283</f>
        <v>0.010112000000000001</v>
      </c>
      <c r="S283" s="243">
        <v>0</v>
      </c>
      <c r="T283" s="244">
        <f>S283*H283</f>
        <v>0</v>
      </c>
      <c r="AR283" s="25" t="s">
        <v>179</v>
      </c>
      <c r="AT283" s="25" t="s">
        <v>165</v>
      </c>
      <c r="AU283" s="25" t="s">
        <v>89</v>
      </c>
      <c r="AY283" s="25" t="s">
        <v>162</v>
      </c>
      <c r="BE283" s="245">
        <f>IF(N283="základní",J283,0)</f>
        <v>0</v>
      </c>
      <c r="BF283" s="245">
        <f>IF(N283="snížená",J283,0)</f>
        <v>0</v>
      </c>
      <c r="BG283" s="245">
        <f>IF(N283="zákl. přenesená",J283,0)</f>
        <v>0</v>
      </c>
      <c r="BH283" s="245">
        <f>IF(N283="sníž. přenesená",J283,0)</f>
        <v>0</v>
      </c>
      <c r="BI283" s="245">
        <f>IF(N283="nulová",J283,0)</f>
        <v>0</v>
      </c>
      <c r="BJ283" s="25" t="s">
        <v>87</v>
      </c>
      <c r="BK283" s="245">
        <f>ROUND(I283*H283,1)</f>
        <v>0</v>
      </c>
      <c r="BL283" s="25" t="s">
        <v>179</v>
      </c>
      <c r="BM283" s="25" t="s">
        <v>2599</v>
      </c>
    </row>
    <row r="284" s="13" customFormat="1">
      <c r="B284" s="261"/>
      <c r="C284" s="262"/>
      <c r="D284" s="248" t="s">
        <v>171</v>
      </c>
      <c r="E284" s="263" t="s">
        <v>36</v>
      </c>
      <c r="F284" s="264" t="s">
        <v>2592</v>
      </c>
      <c r="G284" s="262"/>
      <c r="H284" s="263" t="s">
        <v>36</v>
      </c>
      <c r="I284" s="265"/>
      <c r="J284" s="262"/>
      <c r="K284" s="262"/>
      <c r="L284" s="266"/>
      <c r="M284" s="267"/>
      <c r="N284" s="268"/>
      <c r="O284" s="268"/>
      <c r="P284" s="268"/>
      <c r="Q284" s="268"/>
      <c r="R284" s="268"/>
      <c r="S284" s="268"/>
      <c r="T284" s="269"/>
      <c r="AT284" s="270" t="s">
        <v>171</v>
      </c>
      <c r="AU284" s="270" t="s">
        <v>89</v>
      </c>
      <c r="AV284" s="13" t="s">
        <v>87</v>
      </c>
      <c r="AW284" s="13" t="s">
        <v>42</v>
      </c>
      <c r="AX284" s="13" t="s">
        <v>79</v>
      </c>
      <c r="AY284" s="270" t="s">
        <v>162</v>
      </c>
    </row>
    <row r="285" s="13" customFormat="1">
      <c r="B285" s="261"/>
      <c r="C285" s="262"/>
      <c r="D285" s="248" t="s">
        <v>171</v>
      </c>
      <c r="E285" s="263" t="s">
        <v>36</v>
      </c>
      <c r="F285" s="264" t="s">
        <v>2488</v>
      </c>
      <c r="G285" s="262"/>
      <c r="H285" s="263" t="s">
        <v>36</v>
      </c>
      <c r="I285" s="265"/>
      <c r="J285" s="262"/>
      <c r="K285" s="262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171</v>
      </c>
      <c r="AU285" s="270" t="s">
        <v>89</v>
      </c>
      <c r="AV285" s="13" t="s">
        <v>87</v>
      </c>
      <c r="AW285" s="13" t="s">
        <v>42</v>
      </c>
      <c r="AX285" s="13" t="s">
        <v>79</v>
      </c>
      <c r="AY285" s="270" t="s">
        <v>162</v>
      </c>
    </row>
    <row r="286" s="12" customFormat="1">
      <c r="B286" s="246"/>
      <c r="C286" s="247"/>
      <c r="D286" s="248" t="s">
        <v>171</v>
      </c>
      <c r="E286" s="249" t="s">
        <v>36</v>
      </c>
      <c r="F286" s="250" t="s">
        <v>2584</v>
      </c>
      <c r="G286" s="247"/>
      <c r="H286" s="251">
        <v>0.44</v>
      </c>
      <c r="I286" s="252"/>
      <c r="J286" s="247"/>
      <c r="K286" s="247"/>
      <c r="L286" s="253"/>
      <c r="M286" s="254"/>
      <c r="N286" s="255"/>
      <c r="O286" s="255"/>
      <c r="P286" s="255"/>
      <c r="Q286" s="255"/>
      <c r="R286" s="255"/>
      <c r="S286" s="255"/>
      <c r="T286" s="256"/>
      <c r="AT286" s="257" t="s">
        <v>171</v>
      </c>
      <c r="AU286" s="257" t="s">
        <v>89</v>
      </c>
      <c r="AV286" s="12" t="s">
        <v>89</v>
      </c>
      <c r="AW286" s="12" t="s">
        <v>42</v>
      </c>
      <c r="AX286" s="12" t="s">
        <v>79</v>
      </c>
      <c r="AY286" s="257" t="s">
        <v>162</v>
      </c>
    </row>
    <row r="287" s="13" customFormat="1">
      <c r="B287" s="261"/>
      <c r="C287" s="262"/>
      <c r="D287" s="248" t="s">
        <v>171</v>
      </c>
      <c r="E287" s="263" t="s">
        <v>36</v>
      </c>
      <c r="F287" s="264" t="s">
        <v>2490</v>
      </c>
      <c r="G287" s="262"/>
      <c r="H287" s="263" t="s">
        <v>36</v>
      </c>
      <c r="I287" s="265"/>
      <c r="J287" s="262"/>
      <c r="K287" s="262"/>
      <c r="L287" s="266"/>
      <c r="M287" s="267"/>
      <c r="N287" s="268"/>
      <c r="O287" s="268"/>
      <c r="P287" s="268"/>
      <c r="Q287" s="268"/>
      <c r="R287" s="268"/>
      <c r="S287" s="268"/>
      <c r="T287" s="269"/>
      <c r="AT287" s="270" t="s">
        <v>171</v>
      </c>
      <c r="AU287" s="270" t="s">
        <v>89</v>
      </c>
      <c r="AV287" s="13" t="s">
        <v>87</v>
      </c>
      <c r="AW287" s="13" t="s">
        <v>42</v>
      </c>
      <c r="AX287" s="13" t="s">
        <v>79</v>
      </c>
      <c r="AY287" s="270" t="s">
        <v>162</v>
      </c>
    </row>
    <row r="288" s="12" customFormat="1">
      <c r="B288" s="246"/>
      <c r="C288" s="247"/>
      <c r="D288" s="248" t="s">
        <v>171</v>
      </c>
      <c r="E288" s="249" t="s">
        <v>36</v>
      </c>
      <c r="F288" s="250" t="s">
        <v>2586</v>
      </c>
      <c r="G288" s="247"/>
      <c r="H288" s="251">
        <v>0.40000000000000002</v>
      </c>
      <c r="I288" s="252"/>
      <c r="J288" s="247"/>
      <c r="K288" s="247"/>
      <c r="L288" s="253"/>
      <c r="M288" s="254"/>
      <c r="N288" s="255"/>
      <c r="O288" s="255"/>
      <c r="P288" s="255"/>
      <c r="Q288" s="255"/>
      <c r="R288" s="255"/>
      <c r="S288" s="255"/>
      <c r="T288" s="256"/>
      <c r="AT288" s="257" t="s">
        <v>171</v>
      </c>
      <c r="AU288" s="257" t="s">
        <v>89</v>
      </c>
      <c r="AV288" s="12" t="s">
        <v>89</v>
      </c>
      <c r="AW288" s="12" t="s">
        <v>42</v>
      </c>
      <c r="AX288" s="12" t="s">
        <v>79</v>
      </c>
      <c r="AY288" s="257" t="s">
        <v>162</v>
      </c>
    </row>
    <row r="289" s="13" customFormat="1">
      <c r="B289" s="261"/>
      <c r="C289" s="262"/>
      <c r="D289" s="248" t="s">
        <v>171</v>
      </c>
      <c r="E289" s="263" t="s">
        <v>36</v>
      </c>
      <c r="F289" s="264" t="s">
        <v>2492</v>
      </c>
      <c r="G289" s="262"/>
      <c r="H289" s="263" t="s">
        <v>36</v>
      </c>
      <c r="I289" s="265"/>
      <c r="J289" s="262"/>
      <c r="K289" s="262"/>
      <c r="L289" s="266"/>
      <c r="M289" s="267"/>
      <c r="N289" s="268"/>
      <c r="O289" s="268"/>
      <c r="P289" s="268"/>
      <c r="Q289" s="268"/>
      <c r="R289" s="268"/>
      <c r="S289" s="268"/>
      <c r="T289" s="269"/>
      <c r="AT289" s="270" t="s">
        <v>171</v>
      </c>
      <c r="AU289" s="270" t="s">
        <v>89</v>
      </c>
      <c r="AV289" s="13" t="s">
        <v>87</v>
      </c>
      <c r="AW289" s="13" t="s">
        <v>42</v>
      </c>
      <c r="AX289" s="13" t="s">
        <v>79</v>
      </c>
      <c r="AY289" s="270" t="s">
        <v>162</v>
      </c>
    </row>
    <row r="290" s="12" customFormat="1">
      <c r="B290" s="246"/>
      <c r="C290" s="247"/>
      <c r="D290" s="248" t="s">
        <v>171</v>
      </c>
      <c r="E290" s="249" t="s">
        <v>36</v>
      </c>
      <c r="F290" s="250" t="s">
        <v>2593</v>
      </c>
      <c r="G290" s="247"/>
      <c r="H290" s="251">
        <v>0.20000000000000001</v>
      </c>
      <c r="I290" s="252"/>
      <c r="J290" s="247"/>
      <c r="K290" s="247"/>
      <c r="L290" s="253"/>
      <c r="M290" s="254"/>
      <c r="N290" s="255"/>
      <c r="O290" s="255"/>
      <c r="P290" s="255"/>
      <c r="Q290" s="255"/>
      <c r="R290" s="255"/>
      <c r="S290" s="255"/>
      <c r="T290" s="256"/>
      <c r="AT290" s="257" t="s">
        <v>171</v>
      </c>
      <c r="AU290" s="257" t="s">
        <v>89</v>
      </c>
      <c r="AV290" s="12" t="s">
        <v>89</v>
      </c>
      <c r="AW290" s="12" t="s">
        <v>42</v>
      </c>
      <c r="AX290" s="12" t="s">
        <v>79</v>
      </c>
      <c r="AY290" s="257" t="s">
        <v>162</v>
      </c>
    </row>
    <row r="291" s="13" customFormat="1">
      <c r="B291" s="261"/>
      <c r="C291" s="262"/>
      <c r="D291" s="248" t="s">
        <v>171</v>
      </c>
      <c r="E291" s="263" t="s">
        <v>36</v>
      </c>
      <c r="F291" s="264" t="s">
        <v>2494</v>
      </c>
      <c r="G291" s="262"/>
      <c r="H291" s="263" t="s">
        <v>36</v>
      </c>
      <c r="I291" s="265"/>
      <c r="J291" s="262"/>
      <c r="K291" s="262"/>
      <c r="L291" s="266"/>
      <c r="M291" s="267"/>
      <c r="N291" s="268"/>
      <c r="O291" s="268"/>
      <c r="P291" s="268"/>
      <c r="Q291" s="268"/>
      <c r="R291" s="268"/>
      <c r="S291" s="268"/>
      <c r="T291" s="269"/>
      <c r="AT291" s="270" t="s">
        <v>171</v>
      </c>
      <c r="AU291" s="270" t="s">
        <v>89</v>
      </c>
      <c r="AV291" s="13" t="s">
        <v>87</v>
      </c>
      <c r="AW291" s="13" t="s">
        <v>42</v>
      </c>
      <c r="AX291" s="13" t="s">
        <v>79</v>
      </c>
      <c r="AY291" s="270" t="s">
        <v>162</v>
      </c>
    </row>
    <row r="292" s="12" customFormat="1">
      <c r="B292" s="246"/>
      <c r="C292" s="247"/>
      <c r="D292" s="248" t="s">
        <v>171</v>
      </c>
      <c r="E292" s="249" t="s">
        <v>36</v>
      </c>
      <c r="F292" s="250" t="s">
        <v>2600</v>
      </c>
      <c r="G292" s="247"/>
      <c r="H292" s="251">
        <v>0.56000000000000005</v>
      </c>
      <c r="I292" s="252"/>
      <c r="J292" s="247"/>
      <c r="K292" s="247"/>
      <c r="L292" s="253"/>
      <c r="M292" s="254"/>
      <c r="N292" s="255"/>
      <c r="O292" s="255"/>
      <c r="P292" s="255"/>
      <c r="Q292" s="255"/>
      <c r="R292" s="255"/>
      <c r="S292" s="255"/>
      <c r="T292" s="256"/>
      <c r="AT292" s="257" t="s">
        <v>171</v>
      </c>
      <c r="AU292" s="257" t="s">
        <v>89</v>
      </c>
      <c r="AV292" s="12" t="s">
        <v>89</v>
      </c>
      <c r="AW292" s="12" t="s">
        <v>42</v>
      </c>
      <c r="AX292" s="12" t="s">
        <v>79</v>
      </c>
      <c r="AY292" s="257" t="s">
        <v>162</v>
      </c>
    </row>
    <row r="293" s="14" customFormat="1">
      <c r="B293" s="283"/>
      <c r="C293" s="284"/>
      <c r="D293" s="248" t="s">
        <v>171</v>
      </c>
      <c r="E293" s="285" t="s">
        <v>36</v>
      </c>
      <c r="F293" s="286" t="s">
        <v>679</v>
      </c>
      <c r="G293" s="284"/>
      <c r="H293" s="287">
        <v>1.6000000000000001</v>
      </c>
      <c r="I293" s="288"/>
      <c r="J293" s="284"/>
      <c r="K293" s="284"/>
      <c r="L293" s="289"/>
      <c r="M293" s="290"/>
      <c r="N293" s="291"/>
      <c r="O293" s="291"/>
      <c r="P293" s="291"/>
      <c r="Q293" s="291"/>
      <c r="R293" s="291"/>
      <c r="S293" s="291"/>
      <c r="T293" s="292"/>
      <c r="AT293" s="293" t="s">
        <v>171</v>
      </c>
      <c r="AU293" s="293" t="s">
        <v>89</v>
      </c>
      <c r="AV293" s="14" t="s">
        <v>179</v>
      </c>
      <c r="AW293" s="14" t="s">
        <v>42</v>
      </c>
      <c r="AX293" s="14" t="s">
        <v>87</v>
      </c>
      <c r="AY293" s="293" t="s">
        <v>162</v>
      </c>
    </row>
    <row r="294" s="1" customFormat="1" ht="25.5" customHeight="1">
      <c r="B294" s="48"/>
      <c r="C294" s="235" t="s">
        <v>359</v>
      </c>
      <c r="D294" s="235" t="s">
        <v>165</v>
      </c>
      <c r="E294" s="236" t="s">
        <v>926</v>
      </c>
      <c r="F294" s="237" t="s">
        <v>927</v>
      </c>
      <c r="G294" s="238" t="s">
        <v>648</v>
      </c>
      <c r="H294" s="239">
        <v>2.25</v>
      </c>
      <c r="I294" s="240"/>
      <c r="J294" s="239">
        <f>ROUND(I294*H294,1)</f>
        <v>0</v>
      </c>
      <c r="K294" s="237" t="s">
        <v>239</v>
      </c>
      <c r="L294" s="74"/>
      <c r="M294" s="241" t="s">
        <v>36</v>
      </c>
      <c r="N294" s="242" t="s">
        <v>50</v>
      </c>
      <c r="O294" s="49"/>
      <c r="P294" s="243">
        <f>O294*H294</f>
        <v>0</v>
      </c>
      <c r="Q294" s="243">
        <v>0.0063926399999999998</v>
      </c>
      <c r="R294" s="243">
        <f>Q294*H294</f>
        <v>0.014383439999999999</v>
      </c>
      <c r="S294" s="243">
        <v>0</v>
      </c>
      <c r="T294" s="244">
        <f>S294*H294</f>
        <v>0</v>
      </c>
      <c r="AR294" s="25" t="s">
        <v>179</v>
      </c>
      <c r="AT294" s="25" t="s">
        <v>165</v>
      </c>
      <c r="AU294" s="25" t="s">
        <v>89</v>
      </c>
      <c r="AY294" s="25" t="s">
        <v>162</v>
      </c>
      <c r="BE294" s="245">
        <f>IF(N294="základní",J294,0)</f>
        <v>0</v>
      </c>
      <c r="BF294" s="245">
        <f>IF(N294="snížená",J294,0)</f>
        <v>0</v>
      </c>
      <c r="BG294" s="245">
        <f>IF(N294="zákl. přenesená",J294,0)</f>
        <v>0</v>
      </c>
      <c r="BH294" s="245">
        <f>IF(N294="sníž. přenesená",J294,0)</f>
        <v>0</v>
      </c>
      <c r="BI294" s="245">
        <f>IF(N294="nulová",J294,0)</f>
        <v>0</v>
      </c>
      <c r="BJ294" s="25" t="s">
        <v>87</v>
      </c>
      <c r="BK294" s="245">
        <f>ROUND(I294*H294,1)</f>
        <v>0</v>
      </c>
      <c r="BL294" s="25" t="s">
        <v>179</v>
      </c>
      <c r="BM294" s="25" t="s">
        <v>2601</v>
      </c>
    </row>
    <row r="295" s="13" customFormat="1">
      <c r="B295" s="261"/>
      <c r="C295" s="262"/>
      <c r="D295" s="248" t="s">
        <v>171</v>
      </c>
      <c r="E295" s="263" t="s">
        <v>36</v>
      </c>
      <c r="F295" s="264" t="s">
        <v>2477</v>
      </c>
      <c r="G295" s="262"/>
      <c r="H295" s="263" t="s">
        <v>36</v>
      </c>
      <c r="I295" s="265"/>
      <c r="J295" s="262"/>
      <c r="K295" s="262"/>
      <c r="L295" s="266"/>
      <c r="M295" s="267"/>
      <c r="N295" s="268"/>
      <c r="O295" s="268"/>
      <c r="P295" s="268"/>
      <c r="Q295" s="268"/>
      <c r="R295" s="268"/>
      <c r="S295" s="268"/>
      <c r="T295" s="269"/>
      <c r="AT295" s="270" t="s">
        <v>171</v>
      </c>
      <c r="AU295" s="270" t="s">
        <v>89</v>
      </c>
      <c r="AV295" s="13" t="s">
        <v>87</v>
      </c>
      <c r="AW295" s="13" t="s">
        <v>42</v>
      </c>
      <c r="AX295" s="13" t="s">
        <v>79</v>
      </c>
      <c r="AY295" s="270" t="s">
        <v>162</v>
      </c>
    </row>
    <row r="296" s="13" customFormat="1">
      <c r="B296" s="261"/>
      <c r="C296" s="262"/>
      <c r="D296" s="248" t="s">
        <v>171</v>
      </c>
      <c r="E296" s="263" t="s">
        <v>36</v>
      </c>
      <c r="F296" s="264" t="s">
        <v>2498</v>
      </c>
      <c r="G296" s="262"/>
      <c r="H296" s="263" t="s">
        <v>36</v>
      </c>
      <c r="I296" s="265"/>
      <c r="J296" s="262"/>
      <c r="K296" s="262"/>
      <c r="L296" s="266"/>
      <c r="M296" s="267"/>
      <c r="N296" s="268"/>
      <c r="O296" s="268"/>
      <c r="P296" s="268"/>
      <c r="Q296" s="268"/>
      <c r="R296" s="268"/>
      <c r="S296" s="268"/>
      <c r="T296" s="269"/>
      <c r="AT296" s="270" t="s">
        <v>171</v>
      </c>
      <c r="AU296" s="270" t="s">
        <v>89</v>
      </c>
      <c r="AV296" s="13" t="s">
        <v>87</v>
      </c>
      <c r="AW296" s="13" t="s">
        <v>42</v>
      </c>
      <c r="AX296" s="13" t="s">
        <v>79</v>
      </c>
      <c r="AY296" s="270" t="s">
        <v>162</v>
      </c>
    </row>
    <row r="297" s="12" customFormat="1">
      <c r="B297" s="246"/>
      <c r="C297" s="247"/>
      <c r="D297" s="248" t="s">
        <v>171</v>
      </c>
      <c r="E297" s="249" t="s">
        <v>36</v>
      </c>
      <c r="F297" s="250" t="s">
        <v>2602</v>
      </c>
      <c r="G297" s="247"/>
      <c r="H297" s="251">
        <v>1.3500000000000001</v>
      </c>
      <c r="I297" s="252"/>
      <c r="J297" s="247"/>
      <c r="K297" s="247"/>
      <c r="L297" s="253"/>
      <c r="M297" s="254"/>
      <c r="N297" s="255"/>
      <c r="O297" s="255"/>
      <c r="P297" s="255"/>
      <c r="Q297" s="255"/>
      <c r="R297" s="255"/>
      <c r="S297" s="255"/>
      <c r="T297" s="256"/>
      <c r="AT297" s="257" t="s">
        <v>171</v>
      </c>
      <c r="AU297" s="257" t="s">
        <v>89</v>
      </c>
      <c r="AV297" s="12" t="s">
        <v>89</v>
      </c>
      <c r="AW297" s="12" t="s">
        <v>42</v>
      </c>
      <c r="AX297" s="12" t="s">
        <v>79</v>
      </c>
      <c r="AY297" s="257" t="s">
        <v>162</v>
      </c>
    </row>
    <row r="298" s="13" customFormat="1">
      <c r="B298" s="261"/>
      <c r="C298" s="262"/>
      <c r="D298" s="248" t="s">
        <v>171</v>
      </c>
      <c r="E298" s="263" t="s">
        <v>36</v>
      </c>
      <c r="F298" s="264" t="s">
        <v>2500</v>
      </c>
      <c r="G298" s="262"/>
      <c r="H298" s="263" t="s">
        <v>36</v>
      </c>
      <c r="I298" s="265"/>
      <c r="J298" s="262"/>
      <c r="K298" s="262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171</v>
      </c>
      <c r="AU298" s="270" t="s">
        <v>89</v>
      </c>
      <c r="AV298" s="13" t="s">
        <v>87</v>
      </c>
      <c r="AW298" s="13" t="s">
        <v>42</v>
      </c>
      <c r="AX298" s="13" t="s">
        <v>79</v>
      </c>
      <c r="AY298" s="270" t="s">
        <v>162</v>
      </c>
    </row>
    <row r="299" s="12" customFormat="1">
      <c r="B299" s="246"/>
      <c r="C299" s="247"/>
      <c r="D299" s="248" t="s">
        <v>171</v>
      </c>
      <c r="E299" s="249" t="s">
        <v>36</v>
      </c>
      <c r="F299" s="250" t="s">
        <v>2603</v>
      </c>
      <c r="G299" s="247"/>
      <c r="H299" s="251">
        <v>0.90000000000000002</v>
      </c>
      <c r="I299" s="252"/>
      <c r="J299" s="247"/>
      <c r="K299" s="247"/>
      <c r="L299" s="253"/>
      <c r="M299" s="254"/>
      <c r="N299" s="255"/>
      <c r="O299" s="255"/>
      <c r="P299" s="255"/>
      <c r="Q299" s="255"/>
      <c r="R299" s="255"/>
      <c r="S299" s="255"/>
      <c r="T299" s="256"/>
      <c r="AT299" s="257" t="s">
        <v>171</v>
      </c>
      <c r="AU299" s="257" t="s">
        <v>89</v>
      </c>
      <c r="AV299" s="12" t="s">
        <v>89</v>
      </c>
      <c r="AW299" s="12" t="s">
        <v>42</v>
      </c>
      <c r="AX299" s="12" t="s">
        <v>79</v>
      </c>
      <c r="AY299" s="257" t="s">
        <v>162</v>
      </c>
    </row>
    <row r="300" s="14" customFormat="1">
      <c r="B300" s="283"/>
      <c r="C300" s="284"/>
      <c r="D300" s="248" t="s">
        <v>171</v>
      </c>
      <c r="E300" s="285" t="s">
        <v>36</v>
      </c>
      <c r="F300" s="286" t="s">
        <v>679</v>
      </c>
      <c r="G300" s="284"/>
      <c r="H300" s="287">
        <v>2.25</v>
      </c>
      <c r="I300" s="288"/>
      <c r="J300" s="284"/>
      <c r="K300" s="284"/>
      <c r="L300" s="289"/>
      <c r="M300" s="290"/>
      <c r="N300" s="291"/>
      <c r="O300" s="291"/>
      <c r="P300" s="291"/>
      <c r="Q300" s="291"/>
      <c r="R300" s="291"/>
      <c r="S300" s="291"/>
      <c r="T300" s="292"/>
      <c r="AT300" s="293" t="s">
        <v>171</v>
      </c>
      <c r="AU300" s="293" t="s">
        <v>89</v>
      </c>
      <c r="AV300" s="14" t="s">
        <v>179</v>
      </c>
      <c r="AW300" s="14" t="s">
        <v>42</v>
      </c>
      <c r="AX300" s="14" t="s">
        <v>87</v>
      </c>
      <c r="AY300" s="293" t="s">
        <v>162</v>
      </c>
    </row>
    <row r="301" s="11" customFormat="1" ht="29.88" customHeight="1">
      <c r="B301" s="219"/>
      <c r="C301" s="220"/>
      <c r="D301" s="221" t="s">
        <v>78</v>
      </c>
      <c r="E301" s="233" t="s">
        <v>195</v>
      </c>
      <c r="F301" s="233" t="s">
        <v>955</v>
      </c>
      <c r="G301" s="220"/>
      <c r="H301" s="220"/>
      <c r="I301" s="223"/>
      <c r="J301" s="234">
        <f>BK301</f>
        <v>0</v>
      </c>
      <c r="K301" s="220"/>
      <c r="L301" s="225"/>
      <c r="M301" s="226"/>
      <c r="N301" s="227"/>
      <c r="O301" s="227"/>
      <c r="P301" s="228">
        <f>SUM(P302:P523)</f>
        <v>0</v>
      </c>
      <c r="Q301" s="227"/>
      <c r="R301" s="228">
        <f>SUM(R302:R523)</f>
        <v>21.390667724000007</v>
      </c>
      <c r="S301" s="227"/>
      <c r="T301" s="229">
        <f>SUM(T302:T523)</f>
        <v>0</v>
      </c>
      <c r="AR301" s="230" t="s">
        <v>87</v>
      </c>
      <c r="AT301" s="231" t="s">
        <v>78</v>
      </c>
      <c r="AU301" s="231" t="s">
        <v>87</v>
      </c>
      <c r="AY301" s="230" t="s">
        <v>162</v>
      </c>
      <c r="BK301" s="232">
        <f>SUM(BK302:BK523)</f>
        <v>0</v>
      </c>
    </row>
    <row r="302" s="1" customFormat="1" ht="38.25" customHeight="1">
      <c r="B302" s="48"/>
      <c r="C302" s="235" t="s">
        <v>273</v>
      </c>
      <c r="D302" s="235" t="s">
        <v>165</v>
      </c>
      <c r="E302" s="236" t="s">
        <v>956</v>
      </c>
      <c r="F302" s="237" t="s">
        <v>957</v>
      </c>
      <c r="G302" s="238" t="s">
        <v>174</v>
      </c>
      <c r="H302" s="239">
        <v>11</v>
      </c>
      <c r="I302" s="240"/>
      <c r="J302" s="239">
        <f>ROUND(I302*H302,1)</f>
        <v>0</v>
      </c>
      <c r="K302" s="237" t="s">
        <v>239</v>
      </c>
      <c r="L302" s="74"/>
      <c r="M302" s="241" t="s">
        <v>36</v>
      </c>
      <c r="N302" s="242" t="s">
        <v>50</v>
      </c>
      <c r="O302" s="49"/>
      <c r="P302" s="243">
        <f>O302*H302</f>
        <v>0</v>
      </c>
      <c r="Q302" s="243">
        <v>0.00167</v>
      </c>
      <c r="R302" s="243">
        <f>Q302*H302</f>
        <v>0.018370000000000001</v>
      </c>
      <c r="S302" s="243">
        <v>0</v>
      </c>
      <c r="T302" s="244">
        <f>S302*H302</f>
        <v>0</v>
      </c>
      <c r="AR302" s="25" t="s">
        <v>179</v>
      </c>
      <c r="AT302" s="25" t="s">
        <v>165</v>
      </c>
      <c r="AU302" s="25" t="s">
        <v>89</v>
      </c>
      <c r="AY302" s="25" t="s">
        <v>162</v>
      </c>
      <c r="BE302" s="245">
        <f>IF(N302="základní",J302,0)</f>
        <v>0</v>
      </c>
      <c r="BF302" s="245">
        <f>IF(N302="snížená",J302,0)</f>
        <v>0</v>
      </c>
      <c r="BG302" s="245">
        <f>IF(N302="zákl. přenesená",J302,0)</f>
        <v>0</v>
      </c>
      <c r="BH302" s="245">
        <f>IF(N302="sníž. přenesená",J302,0)</f>
        <v>0</v>
      </c>
      <c r="BI302" s="245">
        <f>IF(N302="nulová",J302,0)</f>
        <v>0</v>
      </c>
      <c r="BJ302" s="25" t="s">
        <v>87</v>
      </c>
      <c r="BK302" s="245">
        <f>ROUND(I302*H302,1)</f>
        <v>0</v>
      </c>
      <c r="BL302" s="25" t="s">
        <v>179</v>
      </c>
      <c r="BM302" s="25" t="s">
        <v>2604</v>
      </c>
    </row>
    <row r="303" s="13" customFormat="1">
      <c r="B303" s="261"/>
      <c r="C303" s="262"/>
      <c r="D303" s="248" t="s">
        <v>171</v>
      </c>
      <c r="E303" s="263" t="s">
        <v>36</v>
      </c>
      <c r="F303" s="264" t="s">
        <v>2605</v>
      </c>
      <c r="G303" s="262"/>
      <c r="H303" s="263" t="s">
        <v>36</v>
      </c>
      <c r="I303" s="265"/>
      <c r="J303" s="262"/>
      <c r="K303" s="262"/>
      <c r="L303" s="266"/>
      <c r="M303" s="267"/>
      <c r="N303" s="268"/>
      <c r="O303" s="268"/>
      <c r="P303" s="268"/>
      <c r="Q303" s="268"/>
      <c r="R303" s="268"/>
      <c r="S303" s="268"/>
      <c r="T303" s="269"/>
      <c r="AT303" s="270" t="s">
        <v>171</v>
      </c>
      <c r="AU303" s="270" t="s">
        <v>89</v>
      </c>
      <c r="AV303" s="13" t="s">
        <v>87</v>
      </c>
      <c r="AW303" s="13" t="s">
        <v>42</v>
      </c>
      <c r="AX303" s="13" t="s">
        <v>79</v>
      </c>
      <c r="AY303" s="270" t="s">
        <v>162</v>
      </c>
    </row>
    <row r="304" s="12" customFormat="1">
      <c r="B304" s="246"/>
      <c r="C304" s="247"/>
      <c r="D304" s="248" t="s">
        <v>171</v>
      </c>
      <c r="E304" s="249" t="s">
        <v>36</v>
      </c>
      <c r="F304" s="250" t="s">
        <v>2606</v>
      </c>
      <c r="G304" s="247"/>
      <c r="H304" s="251">
        <v>3</v>
      </c>
      <c r="I304" s="252"/>
      <c r="J304" s="247"/>
      <c r="K304" s="247"/>
      <c r="L304" s="253"/>
      <c r="M304" s="254"/>
      <c r="N304" s="255"/>
      <c r="O304" s="255"/>
      <c r="P304" s="255"/>
      <c r="Q304" s="255"/>
      <c r="R304" s="255"/>
      <c r="S304" s="255"/>
      <c r="T304" s="256"/>
      <c r="AT304" s="257" t="s">
        <v>171</v>
      </c>
      <c r="AU304" s="257" t="s">
        <v>89</v>
      </c>
      <c r="AV304" s="12" t="s">
        <v>89</v>
      </c>
      <c r="AW304" s="12" t="s">
        <v>42</v>
      </c>
      <c r="AX304" s="12" t="s">
        <v>79</v>
      </c>
      <c r="AY304" s="257" t="s">
        <v>162</v>
      </c>
    </row>
    <row r="305" s="12" customFormat="1">
      <c r="B305" s="246"/>
      <c r="C305" s="247"/>
      <c r="D305" s="248" t="s">
        <v>171</v>
      </c>
      <c r="E305" s="249" t="s">
        <v>36</v>
      </c>
      <c r="F305" s="250" t="s">
        <v>2607</v>
      </c>
      <c r="G305" s="247"/>
      <c r="H305" s="251">
        <v>2</v>
      </c>
      <c r="I305" s="252"/>
      <c r="J305" s="247"/>
      <c r="K305" s="247"/>
      <c r="L305" s="253"/>
      <c r="M305" s="254"/>
      <c r="N305" s="255"/>
      <c r="O305" s="255"/>
      <c r="P305" s="255"/>
      <c r="Q305" s="255"/>
      <c r="R305" s="255"/>
      <c r="S305" s="255"/>
      <c r="T305" s="256"/>
      <c r="AT305" s="257" t="s">
        <v>171</v>
      </c>
      <c r="AU305" s="257" t="s">
        <v>89</v>
      </c>
      <c r="AV305" s="12" t="s">
        <v>89</v>
      </c>
      <c r="AW305" s="12" t="s">
        <v>42</v>
      </c>
      <c r="AX305" s="12" t="s">
        <v>79</v>
      </c>
      <c r="AY305" s="257" t="s">
        <v>162</v>
      </c>
    </row>
    <row r="306" s="12" customFormat="1">
      <c r="B306" s="246"/>
      <c r="C306" s="247"/>
      <c r="D306" s="248" t="s">
        <v>171</v>
      </c>
      <c r="E306" s="249" t="s">
        <v>36</v>
      </c>
      <c r="F306" s="250" t="s">
        <v>2608</v>
      </c>
      <c r="G306" s="247"/>
      <c r="H306" s="251">
        <v>2</v>
      </c>
      <c r="I306" s="252"/>
      <c r="J306" s="247"/>
      <c r="K306" s="247"/>
      <c r="L306" s="253"/>
      <c r="M306" s="254"/>
      <c r="N306" s="255"/>
      <c r="O306" s="255"/>
      <c r="P306" s="255"/>
      <c r="Q306" s="255"/>
      <c r="R306" s="255"/>
      <c r="S306" s="255"/>
      <c r="T306" s="256"/>
      <c r="AT306" s="257" t="s">
        <v>171</v>
      </c>
      <c r="AU306" s="257" t="s">
        <v>89</v>
      </c>
      <c r="AV306" s="12" t="s">
        <v>89</v>
      </c>
      <c r="AW306" s="12" t="s">
        <v>42</v>
      </c>
      <c r="AX306" s="12" t="s">
        <v>79</v>
      </c>
      <c r="AY306" s="257" t="s">
        <v>162</v>
      </c>
    </row>
    <row r="307" s="12" customFormat="1">
      <c r="B307" s="246"/>
      <c r="C307" s="247"/>
      <c r="D307" s="248" t="s">
        <v>171</v>
      </c>
      <c r="E307" s="249" t="s">
        <v>36</v>
      </c>
      <c r="F307" s="250" t="s">
        <v>2609</v>
      </c>
      <c r="G307" s="247"/>
      <c r="H307" s="251">
        <v>3</v>
      </c>
      <c r="I307" s="252"/>
      <c r="J307" s="247"/>
      <c r="K307" s="247"/>
      <c r="L307" s="253"/>
      <c r="M307" s="254"/>
      <c r="N307" s="255"/>
      <c r="O307" s="255"/>
      <c r="P307" s="255"/>
      <c r="Q307" s="255"/>
      <c r="R307" s="255"/>
      <c r="S307" s="255"/>
      <c r="T307" s="256"/>
      <c r="AT307" s="257" t="s">
        <v>171</v>
      </c>
      <c r="AU307" s="257" t="s">
        <v>89</v>
      </c>
      <c r="AV307" s="12" t="s">
        <v>89</v>
      </c>
      <c r="AW307" s="12" t="s">
        <v>42</v>
      </c>
      <c r="AX307" s="12" t="s">
        <v>79</v>
      </c>
      <c r="AY307" s="257" t="s">
        <v>162</v>
      </c>
    </row>
    <row r="308" s="12" customFormat="1">
      <c r="B308" s="246"/>
      <c r="C308" s="247"/>
      <c r="D308" s="248" t="s">
        <v>171</v>
      </c>
      <c r="E308" s="249" t="s">
        <v>36</v>
      </c>
      <c r="F308" s="250" t="s">
        <v>2610</v>
      </c>
      <c r="G308" s="247"/>
      <c r="H308" s="251">
        <v>1</v>
      </c>
      <c r="I308" s="252"/>
      <c r="J308" s="247"/>
      <c r="K308" s="247"/>
      <c r="L308" s="253"/>
      <c r="M308" s="254"/>
      <c r="N308" s="255"/>
      <c r="O308" s="255"/>
      <c r="P308" s="255"/>
      <c r="Q308" s="255"/>
      <c r="R308" s="255"/>
      <c r="S308" s="255"/>
      <c r="T308" s="256"/>
      <c r="AT308" s="257" t="s">
        <v>171</v>
      </c>
      <c r="AU308" s="257" t="s">
        <v>89</v>
      </c>
      <c r="AV308" s="12" t="s">
        <v>89</v>
      </c>
      <c r="AW308" s="12" t="s">
        <v>42</v>
      </c>
      <c r="AX308" s="12" t="s">
        <v>79</v>
      </c>
      <c r="AY308" s="257" t="s">
        <v>162</v>
      </c>
    </row>
    <row r="309" s="14" customFormat="1">
      <c r="B309" s="283"/>
      <c r="C309" s="284"/>
      <c r="D309" s="248" t="s">
        <v>171</v>
      </c>
      <c r="E309" s="285" t="s">
        <v>36</v>
      </c>
      <c r="F309" s="286" t="s">
        <v>679</v>
      </c>
      <c r="G309" s="284"/>
      <c r="H309" s="287">
        <v>11</v>
      </c>
      <c r="I309" s="288"/>
      <c r="J309" s="284"/>
      <c r="K309" s="284"/>
      <c r="L309" s="289"/>
      <c r="M309" s="290"/>
      <c r="N309" s="291"/>
      <c r="O309" s="291"/>
      <c r="P309" s="291"/>
      <c r="Q309" s="291"/>
      <c r="R309" s="291"/>
      <c r="S309" s="291"/>
      <c r="T309" s="292"/>
      <c r="AT309" s="293" t="s">
        <v>171</v>
      </c>
      <c r="AU309" s="293" t="s">
        <v>89</v>
      </c>
      <c r="AV309" s="14" t="s">
        <v>179</v>
      </c>
      <c r="AW309" s="14" t="s">
        <v>42</v>
      </c>
      <c r="AX309" s="14" t="s">
        <v>87</v>
      </c>
      <c r="AY309" s="293" t="s">
        <v>162</v>
      </c>
    </row>
    <row r="310" s="1" customFormat="1" ht="16.5" customHeight="1">
      <c r="B310" s="48"/>
      <c r="C310" s="271" t="s">
        <v>366</v>
      </c>
      <c r="D310" s="271" t="s">
        <v>159</v>
      </c>
      <c r="E310" s="272" t="s">
        <v>2611</v>
      </c>
      <c r="F310" s="273" t="s">
        <v>980</v>
      </c>
      <c r="G310" s="274" t="s">
        <v>969</v>
      </c>
      <c r="H310" s="275">
        <v>3</v>
      </c>
      <c r="I310" s="276"/>
      <c r="J310" s="275">
        <f>ROUND(I310*H310,1)</f>
        <v>0</v>
      </c>
      <c r="K310" s="273" t="s">
        <v>36</v>
      </c>
      <c r="L310" s="277"/>
      <c r="M310" s="278" t="s">
        <v>36</v>
      </c>
      <c r="N310" s="279" t="s">
        <v>50</v>
      </c>
      <c r="O310" s="49"/>
      <c r="P310" s="243">
        <f>O310*H310</f>
        <v>0</v>
      </c>
      <c r="Q310" s="243">
        <v>1.0000000000000001E-05</v>
      </c>
      <c r="R310" s="243">
        <f>Q310*H310</f>
        <v>3.0000000000000004E-05</v>
      </c>
      <c r="S310" s="243">
        <v>0</v>
      </c>
      <c r="T310" s="244">
        <f>S310*H310</f>
        <v>0</v>
      </c>
      <c r="AR310" s="25" t="s">
        <v>195</v>
      </c>
      <c r="AT310" s="25" t="s">
        <v>159</v>
      </c>
      <c r="AU310" s="25" t="s">
        <v>89</v>
      </c>
      <c r="AY310" s="25" t="s">
        <v>162</v>
      </c>
      <c r="BE310" s="245">
        <f>IF(N310="základní",J310,0)</f>
        <v>0</v>
      </c>
      <c r="BF310" s="245">
        <f>IF(N310="snížená",J310,0)</f>
        <v>0</v>
      </c>
      <c r="BG310" s="245">
        <f>IF(N310="zákl. přenesená",J310,0)</f>
        <v>0</v>
      </c>
      <c r="BH310" s="245">
        <f>IF(N310="sníž. přenesená",J310,0)</f>
        <v>0</v>
      </c>
      <c r="BI310" s="245">
        <f>IF(N310="nulová",J310,0)</f>
        <v>0</v>
      </c>
      <c r="BJ310" s="25" t="s">
        <v>87</v>
      </c>
      <c r="BK310" s="245">
        <f>ROUND(I310*H310,1)</f>
        <v>0</v>
      </c>
      <c r="BL310" s="25" t="s">
        <v>179</v>
      </c>
      <c r="BM310" s="25" t="s">
        <v>2612</v>
      </c>
    </row>
    <row r="311" s="13" customFormat="1">
      <c r="B311" s="261"/>
      <c r="C311" s="262"/>
      <c r="D311" s="248" t="s">
        <v>171</v>
      </c>
      <c r="E311" s="263" t="s">
        <v>36</v>
      </c>
      <c r="F311" s="264" t="s">
        <v>2613</v>
      </c>
      <c r="G311" s="262"/>
      <c r="H311" s="263" t="s">
        <v>36</v>
      </c>
      <c r="I311" s="265"/>
      <c r="J311" s="262"/>
      <c r="K311" s="262"/>
      <c r="L311" s="266"/>
      <c r="M311" s="267"/>
      <c r="N311" s="268"/>
      <c r="O311" s="268"/>
      <c r="P311" s="268"/>
      <c r="Q311" s="268"/>
      <c r="R311" s="268"/>
      <c r="S311" s="268"/>
      <c r="T311" s="269"/>
      <c r="AT311" s="270" t="s">
        <v>171</v>
      </c>
      <c r="AU311" s="270" t="s">
        <v>89</v>
      </c>
      <c r="AV311" s="13" t="s">
        <v>87</v>
      </c>
      <c r="AW311" s="13" t="s">
        <v>42</v>
      </c>
      <c r="AX311" s="13" t="s">
        <v>79</v>
      </c>
      <c r="AY311" s="270" t="s">
        <v>162</v>
      </c>
    </row>
    <row r="312" s="12" customFormat="1">
      <c r="B312" s="246"/>
      <c r="C312" s="247"/>
      <c r="D312" s="248" t="s">
        <v>171</v>
      </c>
      <c r="E312" s="249" t="s">
        <v>36</v>
      </c>
      <c r="F312" s="250" t="s">
        <v>2609</v>
      </c>
      <c r="G312" s="247"/>
      <c r="H312" s="251">
        <v>3</v>
      </c>
      <c r="I312" s="252"/>
      <c r="J312" s="247"/>
      <c r="K312" s="247"/>
      <c r="L312" s="253"/>
      <c r="M312" s="254"/>
      <c r="N312" s="255"/>
      <c r="O312" s="255"/>
      <c r="P312" s="255"/>
      <c r="Q312" s="255"/>
      <c r="R312" s="255"/>
      <c r="S312" s="255"/>
      <c r="T312" s="256"/>
      <c r="AT312" s="257" t="s">
        <v>171</v>
      </c>
      <c r="AU312" s="257" t="s">
        <v>89</v>
      </c>
      <c r="AV312" s="12" t="s">
        <v>89</v>
      </c>
      <c r="AW312" s="12" t="s">
        <v>42</v>
      </c>
      <c r="AX312" s="12" t="s">
        <v>87</v>
      </c>
      <c r="AY312" s="257" t="s">
        <v>162</v>
      </c>
    </row>
    <row r="313" s="1" customFormat="1" ht="16.5" customHeight="1">
      <c r="B313" s="48"/>
      <c r="C313" s="271" t="s">
        <v>370</v>
      </c>
      <c r="D313" s="271" t="s">
        <v>159</v>
      </c>
      <c r="E313" s="272" t="s">
        <v>2614</v>
      </c>
      <c r="F313" s="273" t="s">
        <v>2615</v>
      </c>
      <c r="G313" s="274" t="s">
        <v>1062</v>
      </c>
      <c r="H313" s="275">
        <v>2</v>
      </c>
      <c r="I313" s="276"/>
      <c r="J313" s="275">
        <f>ROUND(I313*H313,1)</f>
        <v>0</v>
      </c>
      <c r="K313" s="273" t="s">
        <v>36</v>
      </c>
      <c r="L313" s="277"/>
      <c r="M313" s="278" t="s">
        <v>36</v>
      </c>
      <c r="N313" s="279" t="s">
        <v>50</v>
      </c>
      <c r="O313" s="49"/>
      <c r="P313" s="243">
        <f>O313*H313</f>
        <v>0</v>
      </c>
      <c r="Q313" s="243">
        <v>0.0101</v>
      </c>
      <c r="R313" s="243">
        <f>Q313*H313</f>
        <v>0.020199999999999999</v>
      </c>
      <c r="S313" s="243">
        <v>0</v>
      </c>
      <c r="T313" s="244">
        <f>S313*H313</f>
        <v>0</v>
      </c>
      <c r="AR313" s="25" t="s">
        <v>195</v>
      </c>
      <c r="AT313" s="25" t="s">
        <v>159</v>
      </c>
      <c r="AU313" s="25" t="s">
        <v>89</v>
      </c>
      <c r="AY313" s="25" t="s">
        <v>162</v>
      </c>
      <c r="BE313" s="245">
        <f>IF(N313="základní",J313,0)</f>
        <v>0</v>
      </c>
      <c r="BF313" s="245">
        <f>IF(N313="snížená",J313,0)</f>
        <v>0</v>
      </c>
      <c r="BG313" s="245">
        <f>IF(N313="zákl. přenesená",J313,0)</f>
        <v>0</v>
      </c>
      <c r="BH313" s="245">
        <f>IF(N313="sníž. přenesená",J313,0)</f>
        <v>0</v>
      </c>
      <c r="BI313" s="245">
        <f>IF(N313="nulová",J313,0)</f>
        <v>0</v>
      </c>
      <c r="BJ313" s="25" t="s">
        <v>87</v>
      </c>
      <c r="BK313" s="245">
        <f>ROUND(I313*H313,1)</f>
        <v>0</v>
      </c>
      <c r="BL313" s="25" t="s">
        <v>179</v>
      </c>
      <c r="BM313" s="25" t="s">
        <v>2616</v>
      </c>
    </row>
    <row r="314" s="13" customFormat="1">
      <c r="B314" s="261"/>
      <c r="C314" s="262"/>
      <c r="D314" s="248" t="s">
        <v>171</v>
      </c>
      <c r="E314" s="263" t="s">
        <v>36</v>
      </c>
      <c r="F314" s="264" t="s">
        <v>2613</v>
      </c>
      <c r="G314" s="262"/>
      <c r="H314" s="263" t="s">
        <v>36</v>
      </c>
      <c r="I314" s="265"/>
      <c r="J314" s="262"/>
      <c r="K314" s="262"/>
      <c r="L314" s="266"/>
      <c r="M314" s="267"/>
      <c r="N314" s="268"/>
      <c r="O314" s="268"/>
      <c r="P314" s="268"/>
      <c r="Q314" s="268"/>
      <c r="R314" s="268"/>
      <c r="S314" s="268"/>
      <c r="T314" s="269"/>
      <c r="AT314" s="270" t="s">
        <v>171</v>
      </c>
      <c r="AU314" s="270" t="s">
        <v>89</v>
      </c>
      <c r="AV314" s="13" t="s">
        <v>87</v>
      </c>
      <c r="AW314" s="13" t="s">
        <v>42</v>
      </c>
      <c r="AX314" s="13" t="s">
        <v>79</v>
      </c>
      <c r="AY314" s="270" t="s">
        <v>162</v>
      </c>
    </row>
    <row r="315" s="12" customFormat="1">
      <c r="B315" s="246"/>
      <c r="C315" s="247"/>
      <c r="D315" s="248" t="s">
        <v>171</v>
      </c>
      <c r="E315" s="249" t="s">
        <v>36</v>
      </c>
      <c r="F315" s="250" t="s">
        <v>2608</v>
      </c>
      <c r="G315" s="247"/>
      <c r="H315" s="251">
        <v>2</v>
      </c>
      <c r="I315" s="252"/>
      <c r="J315" s="247"/>
      <c r="K315" s="247"/>
      <c r="L315" s="253"/>
      <c r="M315" s="254"/>
      <c r="N315" s="255"/>
      <c r="O315" s="255"/>
      <c r="P315" s="255"/>
      <c r="Q315" s="255"/>
      <c r="R315" s="255"/>
      <c r="S315" s="255"/>
      <c r="T315" s="256"/>
      <c r="AT315" s="257" t="s">
        <v>171</v>
      </c>
      <c r="AU315" s="257" t="s">
        <v>89</v>
      </c>
      <c r="AV315" s="12" t="s">
        <v>89</v>
      </c>
      <c r="AW315" s="12" t="s">
        <v>42</v>
      </c>
      <c r="AX315" s="12" t="s">
        <v>87</v>
      </c>
      <c r="AY315" s="257" t="s">
        <v>162</v>
      </c>
    </row>
    <row r="316" s="1" customFormat="1" ht="16.5" customHeight="1">
      <c r="B316" s="48"/>
      <c r="C316" s="271" t="s">
        <v>253</v>
      </c>
      <c r="D316" s="271" t="s">
        <v>159</v>
      </c>
      <c r="E316" s="272" t="s">
        <v>2617</v>
      </c>
      <c r="F316" s="273" t="s">
        <v>2618</v>
      </c>
      <c r="G316" s="274" t="s">
        <v>174</v>
      </c>
      <c r="H316" s="275">
        <v>1</v>
      </c>
      <c r="I316" s="276"/>
      <c r="J316" s="275">
        <f>ROUND(I316*H316,1)</f>
        <v>0</v>
      </c>
      <c r="K316" s="273" t="s">
        <v>36</v>
      </c>
      <c r="L316" s="277"/>
      <c r="M316" s="278" t="s">
        <v>36</v>
      </c>
      <c r="N316" s="279" t="s">
        <v>50</v>
      </c>
      <c r="O316" s="49"/>
      <c r="P316" s="243">
        <f>O316*H316</f>
        <v>0</v>
      </c>
      <c r="Q316" s="243">
        <v>0.080000000000000002</v>
      </c>
      <c r="R316" s="243">
        <f>Q316*H316</f>
        <v>0.080000000000000002</v>
      </c>
      <c r="S316" s="243">
        <v>0</v>
      </c>
      <c r="T316" s="244">
        <f>S316*H316</f>
        <v>0</v>
      </c>
      <c r="AR316" s="25" t="s">
        <v>195</v>
      </c>
      <c r="AT316" s="25" t="s">
        <v>159</v>
      </c>
      <c r="AU316" s="25" t="s">
        <v>89</v>
      </c>
      <c r="AY316" s="25" t="s">
        <v>162</v>
      </c>
      <c r="BE316" s="245">
        <f>IF(N316="základní",J316,0)</f>
        <v>0</v>
      </c>
      <c r="BF316" s="245">
        <f>IF(N316="snížená",J316,0)</f>
        <v>0</v>
      </c>
      <c r="BG316" s="245">
        <f>IF(N316="zákl. přenesená",J316,0)</f>
        <v>0</v>
      </c>
      <c r="BH316" s="245">
        <f>IF(N316="sníž. přenesená",J316,0)</f>
        <v>0</v>
      </c>
      <c r="BI316" s="245">
        <f>IF(N316="nulová",J316,0)</f>
        <v>0</v>
      </c>
      <c r="BJ316" s="25" t="s">
        <v>87</v>
      </c>
      <c r="BK316" s="245">
        <f>ROUND(I316*H316,1)</f>
        <v>0</v>
      </c>
      <c r="BL316" s="25" t="s">
        <v>179</v>
      </c>
      <c r="BM316" s="25" t="s">
        <v>2619</v>
      </c>
    </row>
    <row r="317" s="13" customFormat="1">
      <c r="B317" s="261"/>
      <c r="C317" s="262"/>
      <c r="D317" s="248" t="s">
        <v>171</v>
      </c>
      <c r="E317" s="263" t="s">
        <v>36</v>
      </c>
      <c r="F317" s="264" t="s">
        <v>2613</v>
      </c>
      <c r="G317" s="262"/>
      <c r="H317" s="263" t="s">
        <v>36</v>
      </c>
      <c r="I317" s="265"/>
      <c r="J317" s="262"/>
      <c r="K317" s="262"/>
      <c r="L317" s="266"/>
      <c r="M317" s="267"/>
      <c r="N317" s="268"/>
      <c r="O317" s="268"/>
      <c r="P317" s="268"/>
      <c r="Q317" s="268"/>
      <c r="R317" s="268"/>
      <c r="S317" s="268"/>
      <c r="T317" s="269"/>
      <c r="AT317" s="270" t="s">
        <v>171</v>
      </c>
      <c r="AU317" s="270" t="s">
        <v>89</v>
      </c>
      <c r="AV317" s="13" t="s">
        <v>87</v>
      </c>
      <c r="AW317" s="13" t="s">
        <v>42</v>
      </c>
      <c r="AX317" s="13" t="s">
        <v>79</v>
      </c>
      <c r="AY317" s="270" t="s">
        <v>162</v>
      </c>
    </row>
    <row r="318" s="12" customFormat="1">
      <c r="B318" s="246"/>
      <c r="C318" s="247"/>
      <c r="D318" s="248" t="s">
        <v>171</v>
      </c>
      <c r="E318" s="249" t="s">
        <v>36</v>
      </c>
      <c r="F318" s="250" t="s">
        <v>87</v>
      </c>
      <c r="G318" s="247"/>
      <c r="H318" s="251">
        <v>1</v>
      </c>
      <c r="I318" s="252"/>
      <c r="J318" s="247"/>
      <c r="K318" s="247"/>
      <c r="L318" s="253"/>
      <c r="M318" s="254"/>
      <c r="N318" s="255"/>
      <c r="O318" s="255"/>
      <c r="P318" s="255"/>
      <c r="Q318" s="255"/>
      <c r="R318" s="255"/>
      <c r="S318" s="255"/>
      <c r="T318" s="256"/>
      <c r="AT318" s="257" t="s">
        <v>171</v>
      </c>
      <c r="AU318" s="257" t="s">
        <v>89</v>
      </c>
      <c r="AV318" s="12" t="s">
        <v>89</v>
      </c>
      <c r="AW318" s="12" t="s">
        <v>42</v>
      </c>
      <c r="AX318" s="12" t="s">
        <v>87</v>
      </c>
      <c r="AY318" s="257" t="s">
        <v>162</v>
      </c>
    </row>
    <row r="319" s="1" customFormat="1" ht="16.5" customHeight="1">
      <c r="B319" s="48"/>
      <c r="C319" s="271" t="s">
        <v>377</v>
      </c>
      <c r="D319" s="271" t="s">
        <v>159</v>
      </c>
      <c r="E319" s="272" t="s">
        <v>2620</v>
      </c>
      <c r="F319" s="273" t="s">
        <v>2621</v>
      </c>
      <c r="G319" s="274" t="s">
        <v>174</v>
      </c>
      <c r="H319" s="275">
        <v>2</v>
      </c>
      <c r="I319" s="276"/>
      <c r="J319" s="275">
        <f>ROUND(I319*H319,1)</f>
        <v>0</v>
      </c>
      <c r="K319" s="273" t="s">
        <v>239</v>
      </c>
      <c r="L319" s="277"/>
      <c r="M319" s="278" t="s">
        <v>36</v>
      </c>
      <c r="N319" s="279" t="s">
        <v>50</v>
      </c>
      <c r="O319" s="49"/>
      <c r="P319" s="243">
        <f>O319*H319</f>
        <v>0</v>
      </c>
      <c r="Q319" s="243">
        <v>0.0112</v>
      </c>
      <c r="R319" s="243">
        <f>Q319*H319</f>
        <v>0.0224</v>
      </c>
      <c r="S319" s="243">
        <v>0</v>
      </c>
      <c r="T319" s="244">
        <f>S319*H319</f>
        <v>0</v>
      </c>
      <c r="AR319" s="25" t="s">
        <v>195</v>
      </c>
      <c r="AT319" s="25" t="s">
        <v>159</v>
      </c>
      <c r="AU319" s="25" t="s">
        <v>89</v>
      </c>
      <c r="AY319" s="25" t="s">
        <v>162</v>
      </c>
      <c r="BE319" s="245">
        <f>IF(N319="základní",J319,0)</f>
        <v>0</v>
      </c>
      <c r="BF319" s="245">
        <f>IF(N319="snížená",J319,0)</f>
        <v>0</v>
      </c>
      <c r="BG319" s="245">
        <f>IF(N319="zákl. přenesená",J319,0)</f>
        <v>0</v>
      </c>
      <c r="BH319" s="245">
        <f>IF(N319="sníž. přenesená",J319,0)</f>
        <v>0</v>
      </c>
      <c r="BI319" s="245">
        <f>IF(N319="nulová",J319,0)</f>
        <v>0</v>
      </c>
      <c r="BJ319" s="25" t="s">
        <v>87</v>
      </c>
      <c r="BK319" s="245">
        <f>ROUND(I319*H319,1)</f>
        <v>0</v>
      </c>
      <c r="BL319" s="25" t="s">
        <v>179</v>
      </c>
      <c r="BM319" s="25" t="s">
        <v>2622</v>
      </c>
    </row>
    <row r="320" s="13" customFormat="1">
      <c r="B320" s="261"/>
      <c r="C320" s="262"/>
      <c r="D320" s="248" t="s">
        <v>171</v>
      </c>
      <c r="E320" s="263" t="s">
        <v>36</v>
      </c>
      <c r="F320" s="264" t="s">
        <v>2613</v>
      </c>
      <c r="G320" s="262"/>
      <c r="H320" s="263" t="s">
        <v>36</v>
      </c>
      <c r="I320" s="265"/>
      <c r="J320" s="262"/>
      <c r="K320" s="262"/>
      <c r="L320" s="266"/>
      <c r="M320" s="267"/>
      <c r="N320" s="268"/>
      <c r="O320" s="268"/>
      <c r="P320" s="268"/>
      <c r="Q320" s="268"/>
      <c r="R320" s="268"/>
      <c r="S320" s="268"/>
      <c r="T320" s="269"/>
      <c r="AT320" s="270" t="s">
        <v>171</v>
      </c>
      <c r="AU320" s="270" t="s">
        <v>89</v>
      </c>
      <c r="AV320" s="13" t="s">
        <v>87</v>
      </c>
      <c r="AW320" s="13" t="s">
        <v>42</v>
      </c>
      <c r="AX320" s="13" t="s">
        <v>79</v>
      </c>
      <c r="AY320" s="270" t="s">
        <v>162</v>
      </c>
    </row>
    <row r="321" s="12" customFormat="1">
      <c r="B321" s="246"/>
      <c r="C321" s="247"/>
      <c r="D321" s="248" t="s">
        <v>171</v>
      </c>
      <c r="E321" s="249" t="s">
        <v>36</v>
      </c>
      <c r="F321" s="250" t="s">
        <v>2607</v>
      </c>
      <c r="G321" s="247"/>
      <c r="H321" s="251">
        <v>2</v>
      </c>
      <c r="I321" s="252"/>
      <c r="J321" s="247"/>
      <c r="K321" s="247"/>
      <c r="L321" s="253"/>
      <c r="M321" s="254"/>
      <c r="N321" s="255"/>
      <c r="O321" s="255"/>
      <c r="P321" s="255"/>
      <c r="Q321" s="255"/>
      <c r="R321" s="255"/>
      <c r="S321" s="255"/>
      <c r="T321" s="256"/>
      <c r="AT321" s="257" t="s">
        <v>171</v>
      </c>
      <c r="AU321" s="257" t="s">
        <v>89</v>
      </c>
      <c r="AV321" s="12" t="s">
        <v>89</v>
      </c>
      <c r="AW321" s="12" t="s">
        <v>42</v>
      </c>
      <c r="AX321" s="12" t="s">
        <v>87</v>
      </c>
      <c r="AY321" s="257" t="s">
        <v>162</v>
      </c>
    </row>
    <row r="322" s="1" customFormat="1" ht="16.5" customHeight="1">
      <c r="B322" s="48"/>
      <c r="C322" s="271" t="s">
        <v>381</v>
      </c>
      <c r="D322" s="271" t="s">
        <v>159</v>
      </c>
      <c r="E322" s="272" t="s">
        <v>2623</v>
      </c>
      <c r="F322" s="273" t="s">
        <v>2624</v>
      </c>
      <c r="G322" s="274" t="s">
        <v>174</v>
      </c>
      <c r="H322" s="275">
        <v>3</v>
      </c>
      <c r="I322" s="276"/>
      <c r="J322" s="275">
        <f>ROUND(I322*H322,1)</f>
        <v>0</v>
      </c>
      <c r="K322" s="273" t="s">
        <v>239</v>
      </c>
      <c r="L322" s="277"/>
      <c r="M322" s="278" t="s">
        <v>36</v>
      </c>
      <c r="N322" s="279" t="s">
        <v>50</v>
      </c>
      <c r="O322" s="49"/>
      <c r="P322" s="243">
        <f>O322*H322</f>
        <v>0</v>
      </c>
      <c r="Q322" s="243">
        <v>0.012200000000000001</v>
      </c>
      <c r="R322" s="243">
        <f>Q322*H322</f>
        <v>0.036600000000000001</v>
      </c>
      <c r="S322" s="243">
        <v>0</v>
      </c>
      <c r="T322" s="244">
        <f>S322*H322</f>
        <v>0</v>
      </c>
      <c r="AR322" s="25" t="s">
        <v>195</v>
      </c>
      <c r="AT322" s="25" t="s">
        <v>159</v>
      </c>
      <c r="AU322" s="25" t="s">
        <v>89</v>
      </c>
      <c r="AY322" s="25" t="s">
        <v>162</v>
      </c>
      <c r="BE322" s="245">
        <f>IF(N322="základní",J322,0)</f>
        <v>0</v>
      </c>
      <c r="BF322" s="245">
        <f>IF(N322="snížená",J322,0)</f>
        <v>0</v>
      </c>
      <c r="BG322" s="245">
        <f>IF(N322="zákl. přenesená",J322,0)</f>
        <v>0</v>
      </c>
      <c r="BH322" s="245">
        <f>IF(N322="sníž. přenesená",J322,0)</f>
        <v>0</v>
      </c>
      <c r="BI322" s="245">
        <f>IF(N322="nulová",J322,0)</f>
        <v>0</v>
      </c>
      <c r="BJ322" s="25" t="s">
        <v>87</v>
      </c>
      <c r="BK322" s="245">
        <f>ROUND(I322*H322,1)</f>
        <v>0</v>
      </c>
      <c r="BL322" s="25" t="s">
        <v>179</v>
      </c>
      <c r="BM322" s="25" t="s">
        <v>2625</v>
      </c>
    </row>
    <row r="323" s="13" customFormat="1">
      <c r="B323" s="261"/>
      <c r="C323" s="262"/>
      <c r="D323" s="248" t="s">
        <v>171</v>
      </c>
      <c r="E323" s="263" t="s">
        <v>36</v>
      </c>
      <c r="F323" s="264" t="s">
        <v>2613</v>
      </c>
      <c r="G323" s="262"/>
      <c r="H323" s="263" t="s">
        <v>36</v>
      </c>
      <c r="I323" s="265"/>
      <c r="J323" s="262"/>
      <c r="K323" s="262"/>
      <c r="L323" s="266"/>
      <c r="M323" s="267"/>
      <c r="N323" s="268"/>
      <c r="O323" s="268"/>
      <c r="P323" s="268"/>
      <c r="Q323" s="268"/>
      <c r="R323" s="268"/>
      <c r="S323" s="268"/>
      <c r="T323" s="269"/>
      <c r="AT323" s="270" t="s">
        <v>171</v>
      </c>
      <c r="AU323" s="270" t="s">
        <v>89</v>
      </c>
      <c r="AV323" s="13" t="s">
        <v>87</v>
      </c>
      <c r="AW323" s="13" t="s">
        <v>42</v>
      </c>
      <c r="AX323" s="13" t="s">
        <v>79</v>
      </c>
      <c r="AY323" s="270" t="s">
        <v>162</v>
      </c>
    </row>
    <row r="324" s="12" customFormat="1">
      <c r="B324" s="246"/>
      <c r="C324" s="247"/>
      <c r="D324" s="248" t="s">
        <v>171</v>
      </c>
      <c r="E324" s="249" t="s">
        <v>36</v>
      </c>
      <c r="F324" s="250" t="s">
        <v>2606</v>
      </c>
      <c r="G324" s="247"/>
      <c r="H324" s="251">
        <v>3</v>
      </c>
      <c r="I324" s="252"/>
      <c r="J324" s="247"/>
      <c r="K324" s="247"/>
      <c r="L324" s="253"/>
      <c r="M324" s="254"/>
      <c r="N324" s="255"/>
      <c r="O324" s="255"/>
      <c r="P324" s="255"/>
      <c r="Q324" s="255"/>
      <c r="R324" s="255"/>
      <c r="S324" s="255"/>
      <c r="T324" s="256"/>
      <c r="AT324" s="257" t="s">
        <v>171</v>
      </c>
      <c r="AU324" s="257" t="s">
        <v>89</v>
      </c>
      <c r="AV324" s="12" t="s">
        <v>89</v>
      </c>
      <c r="AW324" s="12" t="s">
        <v>42</v>
      </c>
      <c r="AX324" s="12" t="s">
        <v>87</v>
      </c>
      <c r="AY324" s="257" t="s">
        <v>162</v>
      </c>
    </row>
    <row r="325" s="1" customFormat="1" ht="38.25" customHeight="1">
      <c r="B325" s="48"/>
      <c r="C325" s="235" t="s">
        <v>385</v>
      </c>
      <c r="D325" s="235" t="s">
        <v>165</v>
      </c>
      <c r="E325" s="236" t="s">
        <v>2626</v>
      </c>
      <c r="F325" s="237" t="s">
        <v>2627</v>
      </c>
      <c r="G325" s="238" t="s">
        <v>174</v>
      </c>
      <c r="H325" s="239">
        <v>11</v>
      </c>
      <c r="I325" s="240"/>
      <c r="J325" s="239">
        <f>ROUND(I325*H325,1)</f>
        <v>0</v>
      </c>
      <c r="K325" s="237" t="s">
        <v>239</v>
      </c>
      <c r="L325" s="74"/>
      <c r="M325" s="241" t="s">
        <v>36</v>
      </c>
      <c r="N325" s="242" t="s">
        <v>50</v>
      </c>
      <c r="O325" s="49"/>
      <c r="P325" s="243">
        <f>O325*H325</f>
        <v>0</v>
      </c>
      <c r="Q325" s="243">
        <v>0</v>
      </c>
      <c r="R325" s="243">
        <f>Q325*H325</f>
        <v>0</v>
      </c>
      <c r="S325" s="243">
        <v>0</v>
      </c>
      <c r="T325" s="244">
        <f>S325*H325</f>
        <v>0</v>
      </c>
      <c r="AR325" s="25" t="s">
        <v>179</v>
      </c>
      <c r="AT325" s="25" t="s">
        <v>165</v>
      </c>
      <c r="AU325" s="25" t="s">
        <v>89</v>
      </c>
      <c r="AY325" s="25" t="s">
        <v>162</v>
      </c>
      <c r="BE325" s="245">
        <f>IF(N325="základní",J325,0)</f>
        <v>0</v>
      </c>
      <c r="BF325" s="245">
        <f>IF(N325="snížená",J325,0)</f>
        <v>0</v>
      </c>
      <c r="BG325" s="245">
        <f>IF(N325="zákl. přenesená",J325,0)</f>
        <v>0</v>
      </c>
      <c r="BH325" s="245">
        <f>IF(N325="sníž. přenesená",J325,0)</f>
        <v>0</v>
      </c>
      <c r="BI325" s="245">
        <f>IF(N325="nulová",J325,0)</f>
        <v>0</v>
      </c>
      <c r="BJ325" s="25" t="s">
        <v>87</v>
      </c>
      <c r="BK325" s="245">
        <f>ROUND(I325*H325,1)</f>
        <v>0</v>
      </c>
      <c r="BL325" s="25" t="s">
        <v>179</v>
      </c>
      <c r="BM325" s="25" t="s">
        <v>2628</v>
      </c>
    </row>
    <row r="326" s="13" customFormat="1">
      <c r="B326" s="261"/>
      <c r="C326" s="262"/>
      <c r="D326" s="248" t="s">
        <v>171</v>
      </c>
      <c r="E326" s="263" t="s">
        <v>36</v>
      </c>
      <c r="F326" s="264" t="s">
        <v>2613</v>
      </c>
      <c r="G326" s="262"/>
      <c r="H326" s="263" t="s">
        <v>36</v>
      </c>
      <c r="I326" s="265"/>
      <c r="J326" s="262"/>
      <c r="K326" s="262"/>
      <c r="L326" s="266"/>
      <c r="M326" s="267"/>
      <c r="N326" s="268"/>
      <c r="O326" s="268"/>
      <c r="P326" s="268"/>
      <c r="Q326" s="268"/>
      <c r="R326" s="268"/>
      <c r="S326" s="268"/>
      <c r="T326" s="269"/>
      <c r="AT326" s="270" t="s">
        <v>171</v>
      </c>
      <c r="AU326" s="270" t="s">
        <v>89</v>
      </c>
      <c r="AV326" s="13" t="s">
        <v>87</v>
      </c>
      <c r="AW326" s="13" t="s">
        <v>42</v>
      </c>
      <c r="AX326" s="13" t="s">
        <v>79</v>
      </c>
      <c r="AY326" s="270" t="s">
        <v>162</v>
      </c>
    </row>
    <row r="327" s="12" customFormat="1">
      <c r="B327" s="246"/>
      <c r="C327" s="247"/>
      <c r="D327" s="248" t="s">
        <v>171</v>
      </c>
      <c r="E327" s="249" t="s">
        <v>36</v>
      </c>
      <c r="F327" s="250" t="s">
        <v>2606</v>
      </c>
      <c r="G327" s="247"/>
      <c r="H327" s="251">
        <v>3</v>
      </c>
      <c r="I327" s="252"/>
      <c r="J327" s="247"/>
      <c r="K327" s="247"/>
      <c r="L327" s="253"/>
      <c r="M327" s="254"/>
      <c r="N327" s="255"/>
      <c r="O327" s="255"/>
      <c r="P327" s="255"/>
      <c r="Q327" s="255"/>
      <c r="R327" s="255"/>
      <c r="S327" s="255"/>
      <c r="T327" s="256"/>
      <c r="AT327" s="257" t="s">
        <v>171</v>
      </c>
      <c r="AU327" s="257" t="s">
        <v>89</v>
      </c>
      <c r="AV327" s="12" t="s">
        <v>89</v>
      </c>
      <c r="AW327" s="12" t="s">
        <v>42</v>
      </c>
      <c r="AX327" s="12" t="s">
        <v>79</v>
      </c>
      <c r="AY327" s="257" t="s">
        <v>162</v>
      </c>
    </row>
    <row r="328" s="12" customFormat="1">
      <c r="B328" s="246"/>
      <c r="C328" s="247"/>
      <c r="D328" s="248" t="s">
        <v>171</v>
      </c>
      <c r="E328" s="249" t="s">
        <v>36</v>
      </c>
      <c r="F328" s="250" t="s">
        <v>2607</v>
      </c>
      <c r="G328" s="247"/>
      <c r="H328" s="251">
        <v>2</v>
      </c>
      <c r="I328" s="252"/>
      <c r="J328" s="247"/>
      <c r="K328" s="247"/>
      <c r="L328" s="253"/>
      <c r="M328" s="254"/>
      <c r="N328" s="255"/>
      <c r="O328" s="255"/>
      <c r="P328" s="255"/>
      <c r="Q328" s="255"/>
      <c r="R328" s="255"/>
      <c r="S328" s="255"/>
      <c r="T328" s="256"/>
      <c r="AT328" s="257" t="s">
        <v>171</v>
      </c>
      <c r="AU328" s="257" t="s">
        <v>89</v>
      </c>
      <c r="AV328" s="12" t="s">
        <v>89</v>
      </c>
      <c r="AW328" s="12" t="s">
        <v>42</v>
      </c>
      <c r="AX328" s="12" t="s">
        <v>79</v>
      </c>
      <c r="AY328" s="257" t="s">
        <v>162</v>
      </c>
    </row>
    <row r="329" s="12" customFormat="1">
      <c r="B329" s="246"/>
      <c r="C329" s="247"/>
      <c r="D329" s="248" t="s">
        <v>171</v>
      </c>
      <c r="E329" s="249" t="s">
        <v>36</v>
      </c>
      <c r="F329" s="250" t="s">
        <v>2608</v>
      </c>
      <c r="G329" s="247"/>
      <c r="H329" s="251">
        <v>2</v>
      </c>
      <c r="I329" s="252"/>
      <c r="J329" s="247"/>
      <c r="K329" s="247"/>
      <c r="L329" s="253"/>
      <c r="M329" s="254"/>
      <c r="N329" s="255"/>
      <c r="O329" s="255"/>
      <c r="P329" s="255"/>
      <c r="Q329" s="255"/>
      <c r="R329" s="255"/>
      <c r="S329" s="255"/>
      <c r="T329" s="256"/>
      <c r="AT329" s="257" t="s">
        <v>171</v>
      </c>
      <c r="AU329" s="257" t="s">
        <v>89</v>
      </c>
      <c r="AV329" s="12" t="s">
        <v>89</v>
      </c>
      <c r="AW329" s="12" t="s">
        <v>42</v>
      </c>
      <c r="AX329" s="12" t="s">
        <v>79</v>
      </c>
      <c r="AY329" s="257" t="s">
        <v>162</v>
      </c>
    </row>
    <row r="330" s="12" customFormat="1">
      <c r="B330" s="246"/>
      <c r="C330" s="247"/>
      <c r="D330" s="248" t="s">
        <v>171</v>
      </c>
      <c r="E330" s="249" t="s">
        <v>36</v>
      </c>
      <c r="F330" s="250" t="s">
        <v>2609</v>
      </c>
      <c r="G330" s="247"/>
      <c r="H330" s="251">
        <v>3</v>
      </c>
      <c r="I330" s="252"/>
      <c r="J330" s="247"/>
      <c r="K330" s="247"/>
      <c r="L330" s="253"/>
      <c r="M330" s="254"/>
      <c r="N330" s="255"/>
      <c r="O330" s="255"/>
      <c r="P330" s="255"/>
      <c r="Q330" s="255"/>
      <c r="R330" s="255"/>
      <c r="S330" s="255"/>
      <c r="T330" s="256"/>
      <c r="AT330" s="257" t="s">
        <v>171</v>
      </c>
      <c r="AU330" s="257" t="s">
        <v>89</v>
      </c>
      <c r="AV330" s="12" t="s">
        <v>89</v>
      </c>
      <c r="AW330" s="12" t="s">
        <v>42</v>
      </c>
      <c r="AX330" s="12" t="s">
        <v>79</v>
      </c>
      <c r="AY330" s="257" t="s">
        <v>162</v>
      </c>
    </row>
    <row r="331" s="12" customFormat="1">
      <c r="B331" s="246"/>
      <c r="C331" s="247"/>
      <c r="D331" s="248" t="s">
        <v>171</v>
      </c>
      <c r="E331" s="249" t="s">
        <v>36</v>
      </c>
      <c r="F331" s="250" t="s">
        <v>2610</v>
      </c>
      <c r="G331" s="247"/>
      <c r="H331" s="251">
        <v>1</v>
      </c>
      <c r="I331" s="252"/>
      <c r="J331" s="247"/>
      <c r="K331" s="247"/>
      <c r="L331" s="253"/>
      <c r="M331" s="254"/>
      <c r="N331" s="255"/>
      <c r="O331" s="255"/>
      <c r="P331" s="255"/>
      <c r="Q331" s="255"/>
      <c r="R331" s="255"/>
      <c r="S331" s="255"/>
      <c r="T331" s="256"/>
      <c r="AT331" s="257" t="s">
        <v>171</v>
      </c>
      <c r="AU331" s="257" t="s">
        <v>89</v>
      </c>
      <c r="AV331" s="12" t="s">
        <v>89</v>
      </c>
      <c r="AW331" s="12" t="s">
        <v>42</v>
      </c>
      <c r="AX331" s="12" t="s">
        <v>79</v>
      </c>
      <c r="AY331" s="257" t="s">
        <v>162</v>
      </c>
    </row>
    <row r="332" s="14" customFormat="1">
      <c r="B332" s="283"/>
      <c r="C332" s="284"/>
      <c r="D332" s="248" t="s">
        <v>171</v>
      </c>
      <c r="E332" s="285" t="s">
        <v>36</v>
      </c>
      <c r="F332" s="286" t="s">
        <v>679</v>
      </c>
      <c r="G332" s="284"/>
      <c r="H332" s="287">
        <v>11</v>
      </c>
      <c r="I332" s="288"/>
      <c r="J332" s="284"/>
      <c r="K332" s="284"/>
      <c r="L332" s="289"/>
      <c r="M332" s="290"/>
      <c r="N332" s="291"/>
      <c r="O332" s="291"/>
      <c r="P332" s="291"/>
      <c r="Q332" s="291"/>
      <c r="R332" s="291"/>
      <c r="S332" s="291"/>
      <c r="T332" s="292"/>
      <c r="AT332" s="293" t="s">
        <v>171</v>
      </c>
      <c r="AU332" s="293" t="s">
        <v>89</v>
      </c>
      <c r="AV332" s="14" t="s">
        <v>179</v>
      </c>
      <c r="AW332" s="14" t="s">
        <v>42</v>
      </c>
      <c r="AX332" s="14" t="s">
        <v>87</v>
      </c>
      <c r="AY332" s="293" t="s">
        <v>162</v>
      </c>
    </row>
    <row r="333" s="1" customFormat="1" ht="38.25" customHeight="1">
      <c r="B333" s="48"/>
      <c r="C333" s="235" t="s">
        <v>389</v>
      </c>
      <c r="D333" s="235" t="s">
        <v>165</v>
      </c>
      <c r="E333" s="236" t="s">
        <v>985</v>
      </c>
      <c r="F333" s="237" t="s">
        <v>986</v>
      </c>
      <c r="G333" s="238" t="s">
        <v>174</v>
      </c>
      <c r="H333" s="239">
        <v>1</v>
      </c>
      <c r="I333" s="240"/>
      <c r="J333" s="239">
        <f>ROUND(I333*H333,1)</f>
        <v>0</v>
      </c>
      <c r="K333" s="237" t="s">
        <v>239</v>
      </c>
      <c r="L333" s="74"/>
      <c r="M333" s="241" t="s">
        <v>36</v>
      </c>
      <c r="N333" s="242" t="s">
        <v>50</v>
      </c>
      <c r="O333" s="49"/>
      <c r="P333" s="243">
        <f>O333*H333</f>
        <v>0</v>
      </c>
      <c r="Q333" s="243">
        <v>0.0017099999999999999</v>
      </c>
      <c r="R333" s="243">
        <f>Q333*H333</f>
        <v>0.0017099999999999999</v>
      </c>
      <c r="S333" s="243">
        <v>0</v>
      </c>
      <c r="T333" s="244">
        <f>S333*H333</f>
        <v>0</v>
      </c>
      <c r="AR333" s="25" t="s">
        <v>179</v>
      </c>
      <c r="AT333" s="25" t="s">
        <v>165</v>
      </c>
      <c r="AU333" s="25" t="s">
        <v>89</v>
      </c>
      <c r="AY333" s="25" t="s">
        <v>162</v>
      </c>
      <c r="BE333" s="245">
        <f>IF(N333="základní",J333,0)</f>
        <v>0</v>
      </c>
      <c r="BF333" s="245">
        <f>IF(N333="snížená",J333,0)</f>
        <v>0</v>
      </c>
      <c r="BG333" s="245">
        <f>IF(N333="zákl. přenesená",J333,0)</f>
        <v>0</v>
      </c>
      <c r="BH333" s="245">
        <f>IF(N333="sníž. přenesená",J333,0)</f>
        <v>0</v>
      </c>
      <c r="BI333" s="245">
        <f>IF(N333="nulová",J333,0)</f>
        <v>0</v>
      </c>
      <c r="BJ333" s="25" t="s">
        <v>87</v>
      </c>
      <c r="BK333" s="245">
        <f>ROUND(I333*H333,1)</f>
        <v>0</v>
      </c>
      <c r="BL333" s="25" t="s">
        <v>179</v>
      </c>
      <c r="BM333" s="25" t="s">
        <v>2629</v>
      </c>
    </row>
    <row r="334" s="13" customFormat="1">
      <c r="B334" s="261"/>
      <c r="C334" s="262"/>
      <c r="D334" s="248" t="s">
        <v>171</v>
      </c>
      <c r="E334" s="263" t="s">
        <v>36</v>
      </c>
      <c r="F334" s="264" t="s">
        <v>2605</v>
      </c>
      <c r="G334" s="262"/>
      <c r="H334" s="263" t="s">
        <v>36</v>
      </c>
      <c r="I334" s="265"/>
      <c r="J334" s="262"/>
      <c r="K334" s="262"/>
      <c r="L334" s="266"/>
      <c r="M334" s="267"/>
      <c r="N334" s="268"/>
      <c r="O334" s="268"/>
      <c r="P334" s="268"/>
      <c r="Q334" s="268"/>
      <c r="R334" s="268"/>
      <c r="S334" s="268"/>
      <c r="T334" s="269"/>
      <c r="AT334" s="270" t="s">
        <v>171</v>
      </c>
      <c r="AU334" s="270" t="s">
        <v>89</v>
      </c>
      <c r="AV334" s="13" t="s">
        <v>87</v>
      </c>
      <c r="AW334" s="13" t="s">
        <v>42</v>
      </c>
      <c r="AX334" s="13" t="s">
        <v>79</v>
      </c>
      <c r="AY334" s="270" t="s">
        <v>162</v>
      </c>
    </row>
    <row r="335" s="12" customFormat="1">
      <c r="B335" s="246"/>
      <c r="C335" s="247"/>
      <c r="D335" s="248" t="s">
        <v>171</v>
      </c>
      <c r="E335" s="249" t="s">
        <v>36</v>
      </c>
      <c r="F335" s="250" t="s">
        <v>87</v>
      </c>
      <c r="G335" s="247"/>
      <c r="H335" s="251">
        <v>1</v>
      </c>
      <c r="I335" s="252"/>
      <c r="J335" s="247"/>
      <c r="K335" s="247"/>
      <c r="L335" s="253"/>
      <c r="M335" s="254"/>
      <c r="N335" s="255"/>
      <c r="O335" s="255"/>
      <c r="P335" s="255"/>
      <c r="Q335" s="255"/>
      <c r="R335" s="255"/>
      <c r="S335" s="255"/>
      <c r="T335" s="256"/>
      <c r="AT335" s="257" t="s">
        <v>171</v>
      </c>
      <c r="AU335" s="257" t="s">
        <v>89</v>
      </c>
      <c r="AV335" s="12" t="s">
        <v>89</v>
      </c>
      <c r="AW335" s="12" t="s">
        <v>42</v>
      </c>
      <c r="AX335" s="12" t="s">
        <v>87</v>
      </c>
      <c r="AY335" s="257" t="s">
        <v>162</v>
      </c>
    </row>
    <row r="336" s="1" customFormat="1" ht="16.5" customHeight="1">
      <c r="B336" s="48"/>
      <c r="C336" s="271" t="s">
        <v>393</v>
      </c>
      <c r="D336" s="271" t="s">
        <v>159</v>
      </c>
      <c r="E336" s="272" t="s">
        <v>2630</v>
      </c>
      <c r="F336" s="273" t="s">
        <v>2631</v>
      </c>
      <c r="G336" s="274" t="s">
        <v>174</v>
      </c>
      <c r="H336" s="275">
        <v>1</v>
      </c>
      <c r="I336" s="276"/>
      <c r="J336" s="275">
        <f>ROUND(I336*H336,1)</f>
        <v>0</v>
      </c>
      <c r="K336" s="273" t="s">
        <v>239</v>
      </c>
      <c r="L336" s="277"/>
      <c r="M336" s="278" t="s">
        <v>36</v>
      </c>
      <c r="N336" s="279" t="s">
        <v>50</v>
      </c>
      <c r="O336" s="49"/>
      <c r="P336" s="243">
        <f>O336*H336</f>
        <v>0</v>
      </c>
      <c r="Q336" s="243">
        <v>0.0201</v>
      </c>
      <c r="R336" s="243">
        <f>Q336*H336</f>
        <v>0.0201</v>
      </c>
      <c r="S336" s="243">
        <v>0</v>
      </c>
      <c r="T336" s="244">
        <f>S336*H336</f>
        <v>0</v>
      </c>
      <c r="AR336" s="25" t="s">
        <v>195</v>
      </c>
      <c r="AT336" s="25" t="s">
        <v>159</v>
      </c>
      <c r="AU336" s="25" t="s">
        <v>89</v>
      </c>
      <c r="AY336" s="25" t="s">
        <v>162</v>
      </c>
      <c r="BE336" s="245">
        <f>IF(N336="základní",J336,0)</f>
        <v>0</v>
      </c>
      <c r="BF336" s="245">
        <f>IF(N336="snížená",J336,0)</f>
        <v>0</v>
      </c>
      <c r="BG336" s="245">
        <f>IF(N336="zákl. přenesená",J336,0)</f>
        <v>0</v>
      </c>
      <c r="BH336" s="245">
        <f>IF(N336="sníž. přenesená",J336,0)</f>
        <v>0</v>
      </c>
      <c r="BI336" s="245">
        <f>IF(N336="nulová",J336,0)</f>
        <v>0</v>
      </c>
      <c r="BJ336" s="25" t="s">
        <v>87</v>
      </c>
      <c r="BK336" s="245">
        <f>ROUND(I336*H336,1)</f>
        <v>0</v>
      </c>
      <c r="BL336" s="25" t="s">
        <v>179</v>
      </c>
      <c r="BM336" s="25" t="s">
        <v>2632</v>
      </c>
    </row>
    <row r="337" s="1" customFormat="1" ht="38.25" customHeight="1">
      <c r="B337" s="48"/>
      <c r="C337" s="235" t="s">
        <v>397</v>
      </c>
      <c r="D337" s="235" t="s">
        <v>165</v>
      </c>
      <c r="E337" s="236" t="s">
        <v>2633</v>
      </c>
      <c r="F337" s="237" t="s">
        <v>2634</v>
      </c>
      <c r="G337" s="238" t="s">
        <v>174</v>
      </c>
      <c r="H337" s="239">
        <v>1</v>
      </c>
      <c r="I337" s="240"/>
      <c r="J337" s="239">
        <f>ROUND(I337*H337,1)</f>
        <v>0</v>
      </c>
      <c r="K337" s="237" t="s">
        <v>239</v>
      </c>
      <c r="L337" s="74"/>
      <c r="M337" s="241" t="s">
        <v>36</v>
      </c>
      <c r="N337" s="242" t="s">
        <v>50</v>
      </c>
      <c r="O337" s="49"/>
      <c r="P337" s="243">
        <f>O337*H337</f>
        <v>0</v>
      </c>
      <c r="Q337" s="243">
        <v>0</v>
      </c>
      <c r="R337" s="243">
        <f>Q337*H337</f>
        <v>0</v>
      </c>
      <c r="S337" s="243">
        <v>0</v>
      </c>
      <c r="T337" s="244">
        <f>S337*H337</f>
        <v>0</v>
      </c>
      <c r="AR337" s="25" t="s">
        <v>179</v>
      </c>
      <c r="AT337" s="25" t="s">
        <v>165</v>
      </c>
      <c r="AU337" s="25" t="s">
        <v>89</v>
      </c>
      <c r="AY337" s="25" t="s">
        <v>162</v>
      </c>
      <c r="BE337" s="245">
        <f>IF(N337="základní",J337,0)</f>
        <v>0</v>
      </c>
      <c r="BF337" s="245">
        <f>IF(N337="snížená",J337,0)</f>
        <v>0</v>
      </c>
      <c r="BG337" s="245">
        <f>IF(N337="zákl. přenesená",J337,0)</f>
        <v>0</v>
      </c>
      <c r="BH337" s="245">
        <f>IF(N337="sníž. přenesená",J337,0)</f>
        <v>0</v>
      </c>
      <c r="BI337" s="245">
        <f>IF(N337="nulová",J337,0)</f>
        <v>0</v>
      </c>
      <c r="BJ337" s="25" t="s">
        <v>87</v>
      </c>
      <c r="BK337" s="245">
        <f>ROUND(I337*H337,1)</f>
        <v>0</v>
      </c>
      <c r="BL337" s="25" t="s">
        <v>179</v>
      </c>
      <c r="BM337" s="25" t="s">
        <v>2635</v>
      </c>
    </row>
    <row r="338" s="13" customFormat="1">
      <c r="B338" s="261"/>
      <c r="C338" s="262"/>
      <c r="D338" s="248" t="s">
        <v>171</v>
      </c>
      <c r="E338" s="263" t="s">
        <v>36</v>
      </c>
      <c r="F338" s="264" t="s">
        <v>2613</v>
      </c>
      <c r="G338" s="262"/>
      <c r="H338" s="263" t="s">
        <v>36</v>
      </c>
      <c r="I338" s="265"/>
      <c r="J338" s="262"/>
      <c r="K338" s="262"/>
      <c r="L338" s="266"/>
      <c r="M338" s="267"/>
      <c r="N338" s="268"/>
      <c r="O338" s="268"/>
      <c r="P338" s="268"/>
      <c r="Q338" s="268"/>
      <c r="R338" s="268"/>
      <c r="S338" s="268"/>
      <c r="T338" s="269"/>
      <c r="AT338" s="270" t="s">
        <v>171</v>
      </c>
      <c r="AU338" s="270" t="s">
        <v>89</v>
      </c>
      <c r="AV338" s="13" t="s">
        <v>87</v>
      </c>
      <c r="AW338" s="13" t="s">
        <v>42</v>
      </c>
      <c r="AX338" s="13" t="s">
        <v>79</v>
      </c>
      <c r="AY338" s="270" t="s">
        <v>162</v>
      </c>
    </row>
    <row r="339" s="12" customFormat="1">
      <c r="B339" s="246"/>
      <c r="C339" s="247"/>
      <c r="D339" s="248" t="s">
        <v>171</v>
      </c>
      <c r="E339" s="249" t="s">
        <v>36</v>
      </c>
      <c r="F339" s="250" t="s">
        <v>87</v>
      </c>
      <c r="G339" s="247"/>
      <c r="H339" s="251">
        <v>1</v>
      </c>
      <c r="I339" s="252"/>
      <c r="J339" s="247"/>
      <c r="K339" s="247"/>
      <c r="L339" s="253"/>
      <c r="M339" s="254"/>
      <c r="N339" s="255"/>
      <c r="O339" s="255"/>
      <c r="P339" s="255"/>
      <c r="Q339" s="255"/>
      <c r="R339" s="255"/>
      <c r="S339" s="255"/>
      <c r="T339" s="256"/>
      <c r="AT339" s="257" t="s">
        <v>171</v>
      </c>
      <c r="AU339" s="257" t="s">
        <v>89</v>
      </c>
      <c r="AV339" s="12" t="s">
        <v>89</v>
      </c>
      <c r="AW339" s="12" t="s">
        <v>42</v>
      </c>
      <c r="AX339" s="12" t="s">
        <v>87</v>
      </c>
      <c r="AY339" s="257" t="s">
        <v>162</v>
      </c>
    </row>
    <row r="340" s="1" customFormat="1" ht="25.5" customHeight="1">
      <c r="B340" s="48"/>
      <c r="C340" s="235" t="s">
        <v>401</v>
      </c>
      <c r="D340" s="235" t="s">
        <v>165</v>
      </c>
      <c r="E340" s="236" t="s">
        <v>2636</v>
      </c>
      <c r="F340" s="237" t="s">
        <v>2637</v>
      </c>
      <c r="G340" s="238" t="s">
        <v>247</v>
      </c>
      <c r="H340" s="239">
        <v>10.5</v>
      </c>
      <c r="I340" s="240"/>
      <c r="J340" s="239">
        <f>ROUND(I340*H340,1)</f>
        <v>0</v>
      </c>
      <c r="K340" s="237" t="s">
        <v>239</v>
      </c>
      <c r="L340" s="74"/>
      <c r="M340" s="241" t="s">
        <v>36</v>
      </c>
      <c r="N340" s="242" t="s">
        <v>50</v>
      </c>
      <c r="O340" s="49"/>
      <c r="P340" s="243">
        <f>O340*H340</f>
        <v>0</v>
      </c>
      <c r="Q340" s="243">
        <v>0</v>
      </c>
      <c r="R340" s="243">
        <f>Q340*H340</f>
        <v>0</v>
      </c>
      <c r="S340" s="243">
        <v>0</v>
      </c>
      <c r="T340" s="244">
        <f>S340*H340</f>
        <v>0</v>
      </c>
      <c r="AR340" s="25" t="s">
        <v>179</v>
      </c>
      <c r="AT340" s="25" t="s">
        <v>165</v>
      </c>
      <c r="AU340" s="25" t="s">
        <v>89</v>
      </c>
      <c r="AY340" s="25" t="s">
        <v>162</v>
      </c>
      <c r="BE340" s="245">
        <f>IF(N340="základní",J340,0)</f>
        <v>0</v>
      </c>
      <c r="BF340" s="245">
        <f>IF(N340="snížená",J340,0)</f>
        <v>0</v>
      </c>
      <c r="BG340" s="245">
        <f>IF(N340="zákl. přenesená",J340,0)</f>
        <v>0</v>
      </c>
      <c r="BH340" s="245">
        <f>IF(N340="sníž. přenesená",J340,0)</f>
        <v>0</v>
      </c>
      <c r="BI340" s="245">
        <f>IF(N340="nulová",J340,0)</f>
        <v>0</v>
      </c>
      <c r="BJ340" s="25" t="s">
        <v>87</v>
      </c>
      <c r="BK340" s="245">
        <f>ROUND(I340*H340,1)</f>
        <v>0</v>
      </c>
      <c r="BL340" s="25" t="s">
        <v>179</v>
      </c>
      <c r="BM340" s="25" t="s">
        <v>2638</v>
      </c>
    </row>
    <row r="341" s="13" customFormat="1">
      <c r="B341" s="261"/>
      <c r="C341" s="262"/>
      <c r="D341" s="248" t="s">
        <v>171</v>
      </c>
      <c r="E341" s="263" t="s">
        <v>36</v>
      </c>
      <c r="F341" s="264" t="s">
        <v>2477</v>
      </c>
      <c r="G341" s="262"/>
      <c r="H341" s="263" t="s">
        <v>36</v>
      </c>
      <c r="I341" s="265"/>
      <c r="J341" s="262"/>
      <c r="K341" s="262"/>
      <c r="L341" s="266"/>
      <c r="M341" s="267"/>
      <c r="N341" s="268"/>
      <c r="O341" s="268"/>
      <c r="P341" s="268"/>
      <c r="Q341" s="268"/>
      <c r="R341" s="268"/>
      <c r="S341" s="268"/>
      <c r="T341" s="269"/>
      <c r="AT341" s="270" t="s">
        <v>171</v>
      </c>
      <c r="AU341" s="270" t="s">
        <v>89</v>
      </c>
      <c r="AV341" s="13" t="s">
        <v>87</v>
      </c>
      <c r="AW341" s="13" t="s">
        <v>42</v>
      </c>
      <c r="AX341" s="13" t="s">
        <v>79</v>
      </c>
      <c r="AY341" s="270" t="s">
        <v>162</v>
      </c>
    </row>
    <row r="342" s="13" customFormat="1">
      <c r="B342" s="261"/>
      <c r="C342" s="262"/>
      <c r="D342" s="248" t="s">
        <v>171</v>
      </c>
      <c r="E342" s="263" t="s">
        <v>36</v>
      </c>
      <c r="F342" s="264" t="s">
        <v>2639</v>
      </c>
      <c r="G342" s="262"/>
      <c r="H342" s="263" t="s">
        <v>36</v>
      </c>
      <c r="I342" s="265"/>
      <c r="J342" s="262"/>
      <c r="K342" s="262"/>
      <c r="L342" s="266"/>
      <c r="M342" s="267"/>
      <c r="N342" s="268"/>
      <c r="O342" s="268"/>
      <c r="P342" s="268"/>
      <c r="Q342" s="268"/>
      <c r="R342" s="268"/>
      <c r="S342" s="268"/>
      <c r="T342" s="269"/>
      <c r="AT342" s="270" t="s">
        <v>171</v>
      </c>
      <c r="AU342" s="270" t="s">
        <v>89</v>
      </c>
      <c r="AV342" s="13" t="s">
        <v>87</v>
      </c>
      <c r="AW342" s="13" t="s">
        <v>42</v>
      </c>
      <c r="AX342" s="13" t="s">
        <v>79</v>
      </c>
      <c r="AY342" s="270" t="s">
        <v>162</v>
      </c>
    </row>
    <row r="343" s="12" customFormat="1">
      <c r="B343" s="246"/>
      <c r="C343" s="247"/>
      <c r="D343" s="248" t="s">
        <v>171</v>
      </c>
      <c r="E343" s="249" t="s">
        <v>36</v>
      </c>
      <c r="F343" s="250" t="s">
        <v>2640</v>
      </c>
      <c r="G343" s="247"/>
      <c r="H343" s="251">
        <v>2.5</v>
      </c>
      <c r="I343" s="252"/>
      <c r="J343" s="247"/>
      <c r="K343" s="247"/>
      <c r="L343" s="253"/>
      <c r="M343" s="254"/>
      <c r="N343" s="255"/>
      <c r="O343" s="255"/>
      <c r="P343" s="255"/>
      <c r="Q343" s="255"/>
      <c r="R343" s="255"/>
      <c r="S343" s="255"/>
      <c r="T343" s="256"/>
      <c r="AT343" s="257" t="s">
        <v>171</v>
      </c>
      <c r="AU343" s="257" t="s">
        <v>89</v>
      </c>
      <c r="AV343" s="12" t="s">
        <v>89</v>
      </c>
      <c r="AW343" s="12" t="s">
        <v>42</v>
      </c>
      <c r="AX343" s="12" t="s">
        <v>79</v>
      </c>
      <c r="AY343" s="257" t="s">
        <v>162</v>
      </c>
    </row>
    <row r="344" s="13" customFormat="1">
      <c r="B344" s="261"/>
      <c r="C344" s="262"/>
      <c r="D344" s="248" t="s">
        <v>171</v>
      </c>
      <c r="E344" s="263" t="s">
        <v>36</v>
      </c>
      <c r="F344" s="264" t="s">
        <v>2641</v>
      </c>
      <c r="G344" s="262"/>
      <c r="H344" s="263" t="s">
        <v>36</v>
      </c>
      <c r="I344" s="265"/>
      <c r="J344" s="262"/>
      <c r="K344" s="262"/>
      <c r="L344" s="266"/>
      <c r="M344" s="267"/>
      <c r="N344" s="268"/>
      <c r="O344" s="268"/>
      <c r="P344" s="268"/>
      <c r="Q344" s="268"/>
      <c r="R344" s="268"/>
      <c r="S344" s="268"/>
      <c r="T344" s="269"/>
      <c r="AT344" s="270" t="s">
        <v>171</v>
      </c>
      <c r="AU344" s="270" t="s">
        <v>89</v>
      </c>
      <c r="AV344" s="13" t="s">
        <v>87</v>
      </c>
      <c r="AW344" s="13" t="s">
        <v>42</v>
      </c>
      <c r="AX344" s="13" t="s">
        <v>79</v>
      </c>
      <c r="AY344" s="270" t="s">
        <v>162</v>
      </c>
    </row>
    <row r="345" s="12" customFormat="1">
      <c r="B345" s="246"/>
      <c r="C345" s="247"/>
      <c r="D345" s="248" t="s">
        <v>171</v>
      </c>
      <c r="E345" s="249" t="s">
        <v>36</v>
      </c>
      <c r="F345" s="250" t="s">
        <v>2642</v>
      </c>
      <c r="G345" s="247"/>
      <c r="H345" s="251">
        <v>8</v>
      </c>
      <c r="I345" s="252"/>
      <c r="J345" s="247"/>
      <c r="K345" s="247"/>
      <c r="L345" s="253"/>
      <c r="M345" s="254"/>
      <c r="N345" s="255"/>
      <c r="O345" s="255"/>
      <c r="P345" s="255"/>
      <c r="Q345" s="255"/>
      <c r="R345" s="255"/>
      <c r="S345" s="255"/>
      <c r="T345" s="256"/>
      <c r="AT345" s="257" t="s">
        <v>171</v>
      </c>
      <c r="AU345" s="257" t="s">
        <v>89</v>
      </c>
      <c r="AV345" s="12" t="s">
        <v>89</v>
      </c>
      <c r="AW345" s="12" t="s">
        <v>42</v>
      </c>
      <c r="AX345" s="12" t="s">
        <v>79</v>
      </c>
      <c r="AY345" s="257" t="s">
        <v>162</v>
      </c>
    </row>
    <row r="346" s="14" customFormat="1">
      <c r="B346" s="283"/>
      <c r="C346" s="284"/>
      <c r="D346" s="248" t="s">
        <v>171</v>
      </c>
      <c r="E346" s="285" t="s">
        <v>36</v>
      </c>
      <c r="F346" s="286" t="s">
        <v>679</v>
      </c>
      <c r="G346" s="284"/>
      <c r="H346" s="287">
        <v>10.5</v>
      </c>
      <c r="I346" s="288"/>
      <c r="J346" s="284"/>
      <c r="K346" s="284"/>
      <c r="L346" s="289"/>
      <c r="M346" s="290"/>
      <c r="N346" s="291"/>
      <c r="O346" s="291"/>
      <c r="P346" s="291"/>
      <c r="Q346" s="291"/>
      <c r="R346" s="291"/>
      <c r="S346" s="291"/>
      <c r="T346" s="292"/>
      <c r="AT346" s="293" t="s">
        <v>171</v>
      </c>
      <c r="AU346" s="293" t="s">
        <v>89</v>
      </c>
      <c r="AV346" s="14" t="s">
        <v>179</v>
      </c>
      <c r="AW346" s="14" t="s">
        <v>42</v>
      </c>
      <c r="AX346" s="14" t="s">
        <v>87</v>
      </c>
      <c r="AY346" s="293" t="s">
        <v>162</v>
      </c>
    </row>
    <row r="347" s="1" customFormat="1" ht="16.5" customHeight="1">
      <c r="B347" s="48"/>
      <c r="C347" s="271" t="s">
        <v>405</v>
      </c>
      <c r="D347" s="271" t="s">
        <v>159</v>
      </c>
      <c r="E347" s="272" t="s">
        <v>2643</v>
      </c>
      <c r="F347" s="273" t="s">
        <v>2644</v>
      </c>
      <c r="G347" s="274" t="s">
        <v>247</v>
      </c>
      <c r="H347" s="275">
        <v>10.609999999999999</v>
      </c>
      <c r="I347" s="276"/>
      <c r="J347" s="275">
        <f>ROUND(I347*H347,1)</f>
        <v>0</v>
      </c>
      <c r="K347" s="273" t="s">
        <v>239</v>
      </c>
      <c r="L347" s="277"/>
      <c r="M347" s="278" t="s">
        <v>36</v>
      </c>
      <c r="N347" s="279" t="s">
        <v>50</v>
      </c>
      <c r="O347" s="49"/>
      <c r="P347" s="243">
        <f>O347*H347</f>
        <v>0</v>
      </c>
      <c r="Q347" s="243">
        <v>0.00027</v>
      </c>
      <c r="R347" s="243">
        <f>Q347*H347</f>
        <v>0.0028647</v>
      </c>
      <c r="S347" s="243">
        <v>0</v>
      </c>
      <c r="T347" s="244">
        <f>S347*H347</f>
        <v>0</v>
      </c>
      <c r="AR347" s="25" t="s">
        <v>195</v>
      </c>
      <c r="AT347" s="25" t="s">
        <v>159</v>
      </c>
      <c r="AU347" s="25" t="s">
        <v>89</v>
      </c>
      <c r="AY347" s="25" t="s">
        <v>162</v>
      </c>
      <c r="BE347" s="245">
        <f>IF(N347="základní",J347,0)</f>
        <v>0</v>
      </c>
      <c r="BF347" s="245">
        <f>IF(N347="snížená",J347,0)</f>
        <v>0</v>
      </c>
      <c r="BG347" s="245">
        <f>IF(N347="zákl. přenesená",J347,0)</f>
        <v>0</v>
      </c>
      <c r="BH347" s="245">
        <f>IF(N347="sníž. přenesená",J347,0)</f>
        <v>0</v>
      </c>
      <c r="BI347" s="245">
        <f>IF(N347="nulová",J347,0)</f>
        <v>0</v>
      </c>
      <c r="BJ347" s="25" t="s">
        <v>87</v>
      </c>
      <c r="BK347" s="245">
        <f>ROUND(I347*H347,1)</f>
        <v>0</v>
      </c>
      <c r="BL347" s="25" t="s">
        <v>179</v>
      </c>
      <c r="BM347" s="25" t="s">
        <v>2645</v>
      </c>
    </row>
    <row r="348" s="13" customFormat="1">
      <c r="B348" s="261"/>
      <c r="C348" s="262"/>
      <c r="D348" s="248" t="s">
        <v>171</v>
      </c>
      <c r="E348" s="263" t="s">
        <v>36</v>
      </c>
      <c r="F348" s="264" t="s">
        <v>2477</v>
      </c>
      <c r="G348" s="262"/>
      <c r="H348" s="263" t="s">
        <v>36</v>
      </c>
      <c r="I348" s="265"/>
      <c r="J348" s="262"/>
      <c r="K348" s="262"/>
      <c r="L348" s="266"/>
      <c r="M348" s="267"/>
      <c r="N348" s="268"/>
      <c r="O348" s="268"/>
      <c r="P348" s="268"/>
      <c r="Q348" s="268"/>
      <c r="R348" s="268"/>
      <c r="S348" s="268"/>
      <c r="T348" s="269"/>
      <c r="AT348" s="270" t="s">
        <v>171</v>
      </c>
      <c r="AU348" s="270" t="s">
        <v>89</v>
      </c>
      <c r="AV348" s="13" t="s">
        <v>87</v>
      </c>
      <c r="AW348" s="13" t="s">
        <v>42</v>
      </c>
      <c r="AX348" s="13" t="s">
        <v>79</v>
      </c>
      <c r="AY348" s="270" t="s">
        <v>162</v>
      </c>
    </row>
    <row r="349" s="13" customFormat="1">
      <c r="B349" s="261"/>
      <c r="C349" s="262"/>
      <c r="D349" s="248" t="s">
        <v>171</v>
      </c>
      <c r="E349" s="263" t="s">
        <v>36</v>
      </c>
      <c r="F349" s="264" t="s">
        <v>2639</v>
      </c>
      <c r="G349" s="262"/>
      <c r="H349" s="263" t="s">
        <v>36</v>
      </c>
      <c r="I349" s="265"/>
      <c r="J349" s="262"/>
      <c r="K349" s="262"/>
      <c r="L349" s="266"/>
      <c r="M349" s="267"/>
      <c r="N349" s="268"/>
      <c r="O349" s="268"/>
      <c r="P349" s="268"/>
      <c r="Q349" s="268"/>
      <c r="R349" s="268"/>
      <c r="S349" s="268"/>
      <c r="T349" s="269"/>
      <c r="AT349" s="270" t="s">
        <v>171</v>
      </c>
      <c r="AU349" s="270" t="s">
        <v>89</v>
      </c>
      <c r="AV349" s="13" t="s">
        <v>87</v>
      </c>
      <c r="AW349" s="13" t="s">
        <v>42</v>
      </c>
      <c r="AX349" s="13" t="s">
        <v>79</v>
      </c>
      <c r="AY349" s="270" t="s">
        <v>162</v>
      </c>
    </row>
    <row r="350" s="12" customFormat="1">
      <c r="B350" s="246"/>
      <c r="C350" s="247"/>
      <c r="D350" s="248" t="s">
        <v>171</v>
      </c>
      <c r="E350" s="249" t="s">
        <v>36</v>
      </c>
      <c r="F350" s="250" t="s">
        <v>2640</v>
      </c>
      <c r="G350" s="247"/>
      <c r="H350" s="251">
        <v>2.5</v>
      </c>
      <c r="I350" s="252"/>
      <c r="J350" s="247"/>
      <c r="K350" s="247"/>
      <c r="L350" s="253"/>
      <c r="M350" s="254"/>
      <c r="N350" s="255"/>
      <c r="O350" s="255"/>
      <c r="P350" s="255"/>
      <c r="Q350" s="255"/>
      <c r="R350" s="255"/>
      <c r="S350" s="255"/>
      <c r="T350" s="256"/>
      <c r="AT350" s="257" t="s">
        <v>171</v>
      </c>
      <c r="AU350" s="257" t="s">
        <v>89</v>
      </c>
      <c r="AV350" s="12" t="s">
        <v>89</v>
      </c>
      <c r="AW350" s="12" t="s">
        <v>42</v>
      </c>
      <c r="AX350" s="12" t="s">
        <v>79</v>
      </c>
      <c r="AY350" s="257" t="s">
        <v>162</v>
      </c>
    </row>
    <row r="351" s="13" customFormat="1">
      <c r="B351" s="261"/>
      <c r="C351" s="262"/>
      <c r="D351" s="248" t="s">
        <v>171</v>
      </c>
      <c r="E351" s="263" t="s">
        <v>36</v>
      </c>
      <c r="F351" s="264" t="s">
        <v>2641</v>
      </c>
      <c r="G351" s="262"/>
      <c r="H351" s="263" t="s">
        <v>36</v>
      </c>
      <c r="I351" s="265"/>
      <c r="J351" s="262"/>
      <c r="K351" s="262"/>
      <c r="L351" s="266"/>
      <c r="M351" s="267"/>
      <c r="N351" s="268"/>
      <c r="O351" s="268"/>
      <c r="P351" s="268"/>
      <c r="Q351" s="268"/>
      <c r="R351" s="268"/>
      <c r="S351" s="268"/>
      <c r="T351" s="269"/>
      <c r="AT351" s="270" t="s">
        <v>171</v>
      </c>
      <c r="AU351" s="270" t="s">
        <v>89</v>
      </c>
      <c r="AV351" s="13" t="s">
        <v>87</v>
      </c>
      <c r="AW351" s="13" t="s">
        <v>42</v>
      </c>
      <c r="AX351" s="13" t="s">
        <v>79</v>
      </c>
      <c r="AY351" s="270" t="s">
        <v>162</v>
      </c>
    </row>
    <row r="352" s="12" customFormat="1">
      <c r="B352" s="246"/>
      <c r="C352" s="247"/>
      <c r="D352" s="248" t="s">
        <v>171</v>
      </c>
      <c r="E352" s="249" t="s">
        <v>36</v>
      </c>
      <c r="F352" s="250" t="s">
        <v>2642</v>
      </c>
      <c r="G352" s="247"/>
      <c r="H352" s="251">
        <v>8</v>
      </c>
      <c r="I352" s="252"/>
      <c r="J352" s="247"/>
      <c r="K352" s="247"/>
      <c r="L352" s="253"/>
      <c r="M352" s="254"/>
      <c r="N352" s="255"/>
      <c r="O352" s="255"/>
      <c r="P352" s="255"/>
      <c r="Q352" s="255"/>
      <c r="R352" s="255"/>
      <c r="S352" s="255"/>
      <c r="T352" s="256"/>
      <c r="AT352" s="257" t="s">
        <v>171</v>
      </c>
      <c r="AU352" s="257" t="s">
        <v>89</v>
      </c>
      <c r="AV352" s="12" t="s">
        <v>89</v>
      </c>
      <c r="AW352" s="12" t="s">
        <v>42</v>
      </c>
      <c r="AX352" s="12" t="s">
        <v>79</v>
      </c>
      <c r="AY352" s="257" t="s">
        <v>162</v>
      </c>
    </row>
    <row r="353" s="14" customFormat="1">
      <c r="B353" s="283"/>
      <c r="C353" s="284"/>
      <c r="D353" s="248" t="s">
        <v>171</v>
      </c>
      <c r="E353" s="285" t="s">
        <v>36</v>
      </c>
      <c r="F353" s="286" t="s">
        <v>679</v>
      </c>
      <c r="G353" s="284"/>
      <c r="H353" s="287">
        <v>10.5</v>
      </c>
      <c r="I353" s="288"/>
      <c r="J353" s="284"/>
      <c r="K353" s="284"/>
      <c r="L353" s="289"/>
      <c r="M353" s="290"/>
      <c r="N353" s="291"/>
      <c r="O353" s="291"/>
      <c r="P353" s="291"/>
      <c r="Q353" s="291"/>
      <c r="R353" s="291"/>
      <c r="S353" s="291"/>
      <c r="T353" s="292"/>
      <c r="AT353" s="293" t="s">
        <v>171</v>
      </c>
      <c r="AU353" s="293" t="s">
        <v>89</v>
      </c>
      <c r="AV353" s="14" t="s">
        <v>179</v>
      </c>
      <c r="AW353" s="14" t="s">
        <v>42</v>
      </c>
      <c r="AX353" s="14" t="s">
        <v>87</v>
      </c>
      <c r="AY353" s="293" t="s">
        <v>162</v>
      </c>
    </row>
    <row r="354" s="12" customFormat="1">
      <c r="B354" s="246"/>
      <c r="C354" s="247"/>
      <c r="D354" s="248" t="s">
        <v>171</v>
      </c>
      <c r="E354" s="247"/>
      <c r="F354" s="250" t="s">
        <v>2646</v>
      </c>
      <c r="G354" s="247"/>
      <c r="H354" s="251">
        <v>10.609999999999999</v>
      </c>
      <c r="I354" s="252"/>
      <c r="J354" s="247"/>
      <c r="K354" s="247"/>
      <c r="L354" s="253"/>
      <c r="M354" s="254"/>
      <c r="N354" s="255"/>
      <c r="O354" s="255"/>
      <c r="P354" s="255"/>
      <c r="Q354" s="255"/>
      <c r="R354" s="255"/>
      <c r="S354" s="255"/>
      <c r="T354" s="256"/>
      <c r="AT354" s="257" t="s">
        <v>171</v>
      </c>
      <c r="AU354" s="257" t="s">
        <v>89</v>
      </c>
      <c r="AV354" s="12" t="s">
        <v>89</v>
      </c>
      <c r="AW354" s="12" t="s">
        <v>6</v>
      </c>
      <c r="AX354" s="12" t="s">
        <v>87</v>
      </c>
      <c r="AY354" s="257" t="s">
        <v>162</v>
      </c>
    </row>
    <row r="355" s="1" customFormat="1" ht="25.5" customHeight="1">
      <c r="B355" s="48"/>
      <c r="C355" s="235" t="s">
        <v>409</v>
      </c>
      <c r="D355" s="235" t="s">
        <v>165</v>
      </c>
      <c r="E355" s="236" t="s">
        <v>2647</v>
      </c>
      <c r="F355" s="237" t="s">
        <v>2648</v>
      </c>
      <c r="G355" s="238" t="s">
        <v>247</v>
      </c>
      <c r="H355" s="239">
        <v>40</v>
      </c>
      <c r="I355" s="240"/>
      <c r="J355" s="239">
        <f>ROUND(I355*H355,1)</f>
        <v>0</v>
      </c>
      <c r="K355" s="237" t="s">
        <v>239</v>
      </c>
      <c r="L355" s="74"/>
      <c r="M355" s="241" t="s">
        <v>36</v>
      </c>
      <c r="N355" s="242" t="s">
        <v>50</v>
      </c>
      <c r="O355" s="49"/>
      <c r="P355" s="243">
        <f>O355*H355</f>
        <v>0</v>
      </c>
      <c r="Q355" s="243">
        <v>0</v>
      </c>
      <c r="R355" s="243">
        <f>Q355*H355</f>
        <v>0</v>
      </c>
      <c r="S355" s="243">
        <v>0</v>
      </c>
      <c r="T355" s="244">
        <f>S355*H355</f>
        <v>0</v>
      </c>
      <c r="AR355" s="25" t="s">
        <v>179</v>
      </c>
      <c r="AT355" s="25" t="s">
        <v>165</v>
      </c>
      <c r="AU355" s="25" t="s">
        <v>89</v>
      </c>
      <c r="AY355" s="25" t="s">
        <v>162</v>
      </c>
      <c r="BE355" s="245">
        <f>IF(N355="základní",J355,0)</f>
        <v>0</v>
      </c>
      <c r="BF355" s="245">
        <f>IF(N355="snížená",J355,0)</f>
        <v>0</v>
      </c>
      <c r="BG355" s="245">
        <f>IF(N355="zákl. přenesená",J355,0)</f>
        <v>0</v>
      </c>
      <c r="BH355" s="245">
        <f>IF(N355="sníž. přenesená",J355,0)</f>
        <v>0</v>
      </c>
      <c r="BI355" s="245">
        <f>IF(N355="nulová",J355,0)</f>
        <v>0</v>
      </c>
      <c r="BJ355" s="25" t="s">
        <v>87</v>
      </c>
      <c r="BK355" s="245">
        <f>ROUND(I355*H355,1)</f>
        <v>0</v>
      </c>
      <c r="BL355" s="25" t="s">
        <v>179</v>
      </c>
      <c r="BM355" s="25" t="s">
        <v>2649</v>
      </c>
    </row>
    <row r="356" s="13" customFormat="1">
      <c r="B356" s="261"/>
      <c r="C356" s="262"/>
      <c r="D356" s="248" t="s">
        <v>171</v>
      </c>
      <c r="E356" s="263" t="s">
        <v>36</v>
      </c>
      <c r="F356" s="264" t="s">
        <v>2650</v>
      </c>
      <c r="G356" s="262"/>
      <c r="H356" s="263" t="s">
        <v>36</v>
      </c>
      <c r="I356" s="265"/>
      <c r="J356" s="262"/>
      <c r="K356" s="262"/>
      <c r="L356" s="266"/>
      <c r="M356" s="267"/>
      <c r="N356" s="268"/>
      <c r="O356" s="268"/>
      <c r="P356" s="268"/>
      <c r="Q356" s="268"/>
      <c r="R356" s="268"/>
      <c r="S356" s="268"/>
      <c r="T356" s="269"/>
      <c r="AT356" s="270" t="s">
        <v>171</v>
      </c>
      <c r="AU356" s="270" t="s">
        <v>89</v>
      </c>
      <c r="AV356" s="13" t="s">
        <v>87</v>
      </c>
      <c r="AW356" s="13" t="s">
        <v>42</v>
      </c>
      <c r="AX356" s="13" t="s">
        <v>79</v>
      </c>
      <c r="AY356" s="270" t="s">
        <v>162</v>
      </c>
    </row>
    <row r="357" s="12" customFormat="1">
      <c r="B357" s="246"/>
      <c r="C357" s="247"/>
      <c r="D357" s="248" t="s">
        <v>171</v>
      </c>
      <c r="E357" s="249" t="s">
        <v>36</v>
      </c>
      <c r="F357" s="250" t="s">
        <v>393</v>
      </c>
      <c r="G357" s="247"/>
      <c r="H357" s="251">
        <v>40</v>
      </c>
      <c r="I357" s="252"/>
      <c r="J357" s="247"/>
      <c r="K357" s="247"/>
      <c r="L357" s="253"/>
      <c r="M357" s="254"/>
      <c r="N357" s="255"/>
      <c r="O357" s="255"/>
      <c r="P357" s="255"/>
      <c r="Q357" s="255"/>
      <c r="R357" s="255"/>
      <c r="S357" s="255"/>
      <c r="T357" s="256"/>
      <c r="AT357" s="257" t="s">
        <v>171</v>
      </c>
      <c r="AU357" s="257" t="s">
        <v>89</v>
      </c>
      <c r="AV357" s="12" t="s">
        <v>89</v>
      </c>
      <c r="AW357" s="12" t="s">
        <v>42</v>
      </c>
      <c r="AX357" s="12" t="s">
        <v>87</v>
      </c>
      <c r="AY357" s="257" t="s">
        <v>162</v>
      </c>
    </row>
    <row r="358" s="1" customFormat="1" ht="16.5" customHeight="1">
      <c r="B358" s="48"/>
      <c r="C358" s="271" t="s">
        <v>323</v>
      </c>
      <c r="D358" s="271" t="s">
        <v>159</v>
      </c>
      <c r="E358" s="272" t="s">
        <v>2651</v>
      </c>
      <c r="F358" s="273" t="s">
        <v>2652</v>
      </c>
      <c r="G358" s="274" t="s">
        <v>247</v>
      </c>
      <c r="H358" s="275">
        <v>40.399999999999999</v>
      </c>
      <c r="I358" s="276"/>
      <c r="J358" s="275">
        <f>ROUND(I358*H358,1)</f>
        <v>0</v>
      </c>
      <c r="K358" s="273" t="s">
        <v>239</v>
      </c>
      <c r="L358" s="277"/>
      <c r="M358" s="278" t="s">
        <v>36</v>
      </c>
      <c r="N358" s="279" t="s">
        <v>50</v>
      </c>
      <c r="O358" s="49"/>
      <c r="P358" s="243">
        <f>O358*H358</f>
        <v>0</v>
      </c>
      <c r="Q358" s="243">
        <v>0.00106</v>
      </c>
      <c r="R358" s="243">
        <f>Q358*H358</f>
        <v>0.042823999999999994</v>
      </c>
      <c r="S358" s="243">
        <v>0</v>
      </c>
      <c r="T358" s="244">
        <f>S358*H358</f>
        <v>0</v>
      </c>
      <c r="AR358" s="25" t="s">
        <v>195</v>
      </c>
      <c r="AT358" s="25" t="s">
        <v>159</v>
      </c>
      <c r="AU358" s="25" t="s">
        <v>89</v>
      </c>
      <c r="AY358" s="25" t="s">
        <v>162</v>
      </c>
      <c r="BE358" s="245">
        <f>IF(N358="základní",J358,0)</f>
        <v>0</v>
      </c>
      <c r="BF358" s="245">
        <f>IF(N358="snížená",J358,0)</f>
        <v>0</v>
      </c>
      <c r="BG358" s="245">
        <f>IF(N358="zákl. přenesená",J358,0)</f>
        <v>0</v>
      </c>
      <c r="BH358" s="245">
        <f>IF(N358="sníž. přenesená",J358,0)</f>
        <v>0</v>
      </c>
      <c r="BI358" s="245">
        <f>IF(N358="nulová",J358,0)</f>
        <v>0</v>
      </c>
      <c r="BJ358" s="25" t="s">
        <v>87</v>
      </c>
      <c r="BK358" s="245">
        <f>ROUND(I358*H358,1)</f>
        <v>0</v>
      </c>
      <c r="BL358" s="25" t="s">
        <v>179</v>
      </c>
      <c r="BM358" s="25" t="s">
        <v>2653</v>
      </c>
    </row>
    <row r="359" s="12" customFormat="1">
      <c r="B359" s="246"/>
      <c r="C359" s="247"/>
      <c r="D359" s="248" t="s">
        <v>171</v>
      </c>
      <c r="E359" s="247"/>
      <c r="F359" s="250" t="s">
        <v>2654</v>
      </c>
      <c r="G359" s="247"/>
      <c r="H359" s="251">
        <v>40.399999999999999</v>
      </c>
      <c r="I359" s="252"/>
      <c r="J359" s="247"/>
      <c r="K359" s="247"/>
      <c r="L359" s="253"/>
      <c r="M359" s="254"/>
      <c r="N359" s="255"/>
      <c r="O359" s="255"/>
      <c r="P359" s="255"/>
      <c r="Q359" s="255"/>
      <c r="R359" s="255"/>
      <c r="S359" s="255"/>
      <c r="T359" s="256"/>
      <c r="AT359" s="257" t="s">
        <v>171</v>
      </c>
      <c r="AU359" s="257" t="s">
        <v>89</v>
      </c>
      <c r="AV359" s="12" t="s">
        <v>89</v>
      </c>
      <c r="AW359" s="12" t="s">
        <v>6</v>
      </c>
      <c r="AX359" s="12" t="s">
        <v>87</v>
      </c>
      <c r="AY359" s="257" t="s">
        <v>162</v>
      </c>
    </row>
    <row r="360" s="1" customFormat="1" ht="38.25" customHeight="1">
      <c r="B360" s="48"/>
      <c r="C360" s="235" t="s">
        <v>416</v>
      </c>
      <c r="D360" s="235" t="s">
        <v>165</v>
      </c>
      <c r="E360" s="236" t="s">
        <v>2655</v>
      </c>
      <c r="F360" s="237" t="s">
        <v>2656</v>
      </c>
      <c r="G360" s="238" t="s">
        <v>247</v>
      </c>
      <c r="H360" s="239">
        <v>56.5</v>
      </c>
      <c r="I360" s="240"/>
      <c r="J360" s="239">
        <f>ROUND(I360*H360,1)</f>
        <v>0</v>
      </c>
      <c r="K360" s="237" t="s">
        <v>239</v>
      </c>
      <c r="L360" s="74"/>
      <c r="M360" s="241" t="s">
        <v>36</v>
      </c>
      <c r="N360" s="242" t="s">
        <v>50</v>
      </c>
      <c r="O360" s="49"/>
      <c r="P360" s="243">
        <f>O360*H360</f>
        <v>0</v>
      </c>
      <c r="Q360" s="243">
        <v>0</v>
      </c>
      <c r="R360" s="243">
        <f>Q360*H360</f>
        <v>0</v>
      </c>
      <c r="S360" s="243">
        <v>0</v>
      </c>
      <c r="T360" s="244">
        <f>S360*H360</f>
        <v>0</v>
      </c>
      <c r="AR360" s="25" t="s">
        <v>179</v>
      </c>
      <c r="AT360" s="25" t="s">
        <v>165</v>
      </c>
      <c r="AU360" s="25" t="s">
        <v>89</v>
      </c>
      <c r="AY360" s="25" t="s">
        <v>162</v>
      </c>
      <c r="BE360" s="245">
        <f>IF(N360="základní",J360,0)</f>
        <v>0</v>
      </c>
      <c r="BF360" s="245">
        <f>IF(N360="snížená",J360,0)</f>
        <v>0</v>
      </c>
      <c r="BG360" s="245">
        <f>IF(N360="zákl. přenesená",J360,0)</f>
        <v>0</v>
      </c>
      <c r="BH360" s="245">
        <f>IF(N360="sníž. přenesená",J360,0)</f>
        <v>0</v>
      </c>
      <c r="BI360" s="245">
        <f>IF(N360="nulová",J360,0)</f>
        <v>0</v>
      </c>
      <c r="BJ360" s="25" t="s">
        <v>87</v>
      </c>
      <c r="BK360" s="245">
        <f>ROUND(I360*H360,1)</f>
        <v>0</v>
      </c>
      <c r="BL360" s="25" t="s">
        <v>179</v>
      </c>
      <c r="BM360" s="25" t="s">
        <v>2657</v>
      </c>
    </row>
    <row r="361" s="13" customFormat="1">
      <c r="B361" s="261"/>
      <c r="C361" s="262"/>
      <c r="D361" s="248" t="s">
        <v>171</v>
      </c>
      <c r="E361" s="263" t="s">
        <v>36</v>
      </c>
      <c r="F361" s="264" t="s">
        <v>2477</v>
      </c>
      <c r="G361" s="262"/>
      <c r="H361" s="263" t="s">
        <v>36</v>
      </c>
      <c r="I361" s="265"/>
      <c r="J361" s="262"/>
      <c r="K361" s="262"/>
      <c r="L361" s="266"/>
      <c r="M361" s="267"/>
      <c r="N361" s="268"/>
      <c r="O361" s="268"/>
      <c r="P361" s="268"/>
      <c r="Q361" s="268"/>
      <c r="R361" s="268"/>
      <c r="S361" s="268"/>
      <c r="T361" s="269"/>
      <c r="AT361" s="270" t="s">
        <v>171</v>
      </c>
      <c r="AU361" s="270" t="s">
        <v>89</v>
      </c>
      <c r="AV361" s="13" t="s">
        <v>87</v>
      </c>
      <c r="AW361" s="13" t="s">
        <v>42</v>
      </c>
      <c r="AX361" s="13" t="s">
        <v>79</v>
      </c>
      <c r="AY361" s="270" t="s">
        <v>162</v>
      </c>
    </row>
    <row r="362" s="13" customFormat="1">
      <c r="B362" s="261"/>
      <c r="C362" s="262"/>
      <c r="D362" s="248" t="s">
        <v>171</v>
      </c>
      <c r="E362" s="263" t="s">
        <v>36</v>
      </c>
      <c r="F362" s="264" t="s">
        <v>2498</v>
      </c>
      <c r="G362" s="262"/>
      <c r="H362" s="263" t="s">
        <v>36</v>
      </c>
      <c r="I362" s="265"/>
      <c r="J362" s="262"/>
      <c r="K362" s="262"/>
      <c r="L362" s="266"/>
      <c r="M362" s="267"/>
      <c r="N362" s="268"/>
      <c r="O362" s="268"/>
      <c r="P362" s="268"/>
      <c r="Q362" s="268"/>
      <c r="R362" s="268"/>
      <c r="S362" s="268"/>
      <c r="T362" s="269"/>
      <c r="AT362" s="270" t="s">
        <v>171</v>
      </c>
      <c r="AU362" s="270" t="s">
        <v>89</v>
      </c>
      <c r="AV362" s="13" t="s">
        <v>87</v>
      </c>
      <c r="AW362" s="13" t="s">
        <v>42</v>
      </c>
      <c r="AX362" s="13" t="s">
        <v>79</v>
      </c>
      <c r="AY362" s="270" t="s">
        <v>162</v>
      </c>
    </row>
    <row r="363" s="12" customFormat="1">
      <c r="B363" s="246"/>
      <c r="C363" s="247"/>
      <c r="D363" s="248" t="s">
        <v>171</v>
      </c>
      <c r="E363" s="249" t="s">
        <v>36</v>
      </c>
      <c r="F363" s="250" t="s">
        <v>2658</v>
      </c>
      <c r="G363" s="247"/>
      <c r="H363" s="251">
        <v>13.5</v>
      </c>
      <c r="I363" s="252"/>
      <c r="J363" s="247"/>
      <c r="K363" s="247"/>
      <c r="L363" s="253"/>
      <c r="M363" s="254"/>
      <c r="N363" s="255"/>
      <c r="O363" s="255"/>
      <c r="P363" s="255"/>
      <c r="Q363" s="255"/>
      <c r="R363" s="255"/>
      <c r="S363" s="255"/>
      <c r="T363" s="256"/>
      <c r="AT363" s="257" t="s">
        <v>171</v>
      </c>
      <c r="AU363" s="257" t="s">
        <v>89</v>
      </c>
      <c r="AV363" s="12" t="s">
        <v>89</v>
      </c>
      <c r="AW363" s="12" t="s">
        <v>42</v>
      </c>
      <c r="AX363" s="12" t="s">
        <v>79</v>
      </c>
      <c r="AY363" s="257" t="s">
        <v>162</v>
      </c>
    </row>
    <row r="364" s="13" customFormat="1">
      <c r="B364" s="261"/>
      <c r="C364" s="262"/>
      <c r="D364" s="248" t="s">
        <v>171</v>
      </c>
      <c r="E364" s="263" t="s">
        <v>36</v>
      </c>
      <c r="F364" s="264" t="s">
        <v>2500</v>
      </c>
      <c r="G364" s="262"/>
      <c r="H364" s="263" t="s">
        <v>36</v>
      </c>
      <c r="I364" s="265"/>
      <c r="J364" s="262"/>
      <c r="K364" s="262"/>
      <c r="L364" s="266"/>
      <c r="M364" s="267"/>
      <c r="N364" s="268"/>
      <c r="O364" s="268"/>
      <c r="P364" s="268"/>
      <c r="Q364" s="268"/>
      <c r="R364" s="268"/>
      <c r="S364" s="268"/>
      <c r="T364" s="269"/>
      <c r="AT364" s="270" t="s">
        <v>171</v>
      </c>
      <c r="AU364" s="270" t="s">
        <v>89</v>
      </c>
      <c r="AV364" s="13" t="s">
        <v>87</v>
      </c>
      <c r="AW364" s="13" t="s">
        <v>42</v>
      </c>
      <c r="AX364" s="13" t="s">
        <v>79</v>
      </c>
      <c r="AY364" s="270" t="s">
        <v>162</v>
      </c>
    </row>
    <row r="365" s="12" customFormat="1">
      <c r="B365" s="246"/>
      <c r="C365" s="247"/>
      <c r="D365" s="248" t="s">
        <v>171</v>
      </c>
      <c r="E365" s="249" t="s">
        <v>36</v>
      </c>
      <c r="F365" s="250" t="s">
        <v>2659</v>
      </c>
      <c r="G365" s="247"/>
      <c r="H365" s="251">
        <v>43</v>
      </c>
      <c r="I365" s="252"/>
      <c r="J365" s="247"/>
      <c r="K365" s="247"/>
      <c r="L365" s="253"/>
      <c r="M365" s="254"/>
      <c r="N365" s="255"/>
      <c r="O365" s="255"/>
      <c r="P365" s="255"/>
      <c r="Q365" s="255"/>
      <c r="R365" s="255"/>
      <c r="S365" s="255"/>
      <c r="T365" s="256"/>
      <c r="AT365" s="257" t="s">
        <v>171</v>
      </c>
      <c r="AU365" s="257" t="s">
        <v>89</v>
      </c>
      <c r="AV365" s="12" t="s">
        <v>89</v>
      </c>
      <c r="AW365" s="12" t="s">
        <v>42</v>
      </c>
      <c r="AX365" s="12" t="s">
        <v>79</v>
      </c>
      <c r="AY365" s="257" t="s">
        <v>162</v>
      </c>
    </row>
    <row r="366" s="14" customFormat="1">
      <c r="B366" s="283"/>
      <c r="C366" s="284"/>
      <c r="D366" s="248" t="s">
        <v>171</v>
      </c>
      <c r="E366" s="285" t="s">
        <v>36</v>
      </c>
      <c r="F366" s="286" t="s">
        <v>679</v>
      </c>
      <c r="G366" s="284"/>
      <c r="H366" s="287">
        <v>56.5</v>
      </c>
      <c r="I366" s="288"/>
      <c r="J366" s="284"/>
      <c r="K366" s="284"/>
      <c r="L366" s="289"/>
      <c r="M366" s="290"/>
      <c r="N366" s="291"/>
      <c r="O366" s="291"/>
      <c r="P366" s="291"/>
      <c r="Q366" s="291"/>
      <c r="R366" s="291"/>
      <c r="S366" s="291"/>
      <c r="T366" s="292"/>
      <c r="AT366" s="293" t="s">
        <v>171</v>
      </c>
      <c r="AU366" s="293" t="s">
        <v>89</v>
      </c>
      <c r="AV366" s="14" t="s">
        <v>179</v>
      </c>
      <c r="AW366" s="14" t="s">
        <v>42</v>
      </c>
      <c r="AX366" s="14" t="s">
        <v>87</v>
      </c>
      <c r="AY366" s="293" t="s">
        <v>162</v>
      </c>
    </row>
    <row r="367" s="1" customFormat="1" ht="25.5" customHeight="1">
      <c r="B367" s="48"/>
      <c r="C367" s="271" t="s">
        <v>420</v>
      </c>
      <c r="D367" s="271" t="s">
        <v>159</v>
      </c>
      <c r="E367" s="272" t="s">
        <v>2660</v>
      </c>
      <c r="F367" s="273" t="s">
        <v>1020</v>
      </c>
      <c r="G367" s="274" t="s">
        <v>247</v>
      </c>
      <c r="H367" s="275">
        <v>57.350000000000001</v>
      </c>
      <c r="I367" s="276"/>
      <c r="J367" s="275">
        <f>ROUND(I367*H367,1)</f>
        <v>0</v>
      </c>
      <c r="K367" s="273" t="s">
        <v>239</v>
      </c>
      <c r="L367" s="277"/>
      <c r="M367" s="278" t="s">
        <v>36</v>
      </c>
      <c r="N367" s="279" t="s">
        <v>50</v>
      </c>
      <c r="O367" s="49"/>
      <c r="P367" s="243">
        <f>O367*H367</f>
        <v>0</v>
      </c>
      <c r="Q367" s="243">
        <v>0.0027000000000000001</v>
      </c>
      <c r="R367" s="243">
        <f>Q367*H367</f>
        <v>0.15484500000000001</v>
      </c>
      <c r="S367" s="243">
        <v>0</v>
      </c>
      <c r="T367" s="244">
        <f>S367*H367</f>
        <v>0</v>
      </c>
      <c r="AR367" s="25" t="s">
        <v>195</v>
      </c>
      <c r="AT367" s="25" t="s">
        <v>159</v>
      </c>
      <c r="AU367" s="25" t="s">
        <v>89</v>
      </c>
      <c r="AY367" s="25" t="s">
        <v>162</v>
      </c>
      <c r="BE367" s="245">
        <f>IF(N367="základní",J367,0)</f>
        <v>0</v>
      </c>
      <c r="BF367" s="245">
        <f>IF(N367="snížená",J367,0)</f>
        <v>0</v>
      </c>
      <c r="BG367" s="245">
        <f>IF(N367="zákl. přenesená",J367,0)</f>
        <v>0</v>
      </c>
      <c r="BH367" s="245">
        <f>IF(N367="sníž. přenesená",J367,0)</f>
        <v>0</v>
      </c>
      <c r="BI367" s="245">
        <f>IF(N367="nulová",J367,0)</f>
        <v>0</v>
      </c>
      <c r="BJ367" s="25" t="s">
        <v>87</v>
      </c>
      <c r="BK367" s="245">
        <f>ROUND(I367*H367,1)</f>
        <v>0</v>
      </c>
      <c r="BL367" s="25" t="s">
        <v>179</v>
      </c>
      <c r="BM367" s="25" t="s">
        <v>2661</v>
      </c>
    </row>
    <row r="368" s="12" customFormat="1">
      <c r="B368" s="246"/>
      <c r="C368" s="247"/>
      <c r="D368" s="248" t="s">
        <v>171</v>
      </c>
      <c r="E368" s="247"/>
      <c r="F368" s="250" t="s">
        <v>2662</v>
      </c>
      <c r="G368" s="247"/>
      <c r="H368" s="251">
        <v>57.350000000000001</v>
      </c>
      <c r="I368" s="252"/>
      <c r="J368" s="247"/>
      <c r="K368" s="247"/>
      <c r="L368" s="253"/>
      <c r="M368" s="254"/>
      <c r="N368" s="255"/>
      <c r="O368" s="255"/>
      <c r="P368" s="255"/>
      <c r="Q368" s="255"/>
      <c r="R368" s="255"/>
      <c r="S368" s="255"/>
      <c r="T368" s="256"/>
      <c r="AT368" s="257" t="s">
        <v>171</v>
      </c>
      <c r="AU368" s="257" t="s">
        <v>89</v>
      </c>
      <c r="AV368" s="12" t="s">
        <v>89</v>
      </c>
      <c r="AW368" s="12" t="s">
        <v>6</v>
      </c>
      <c r="AX368" s="12" t="s">
        <v>87</v>
      </c>
      <c r="AY368" s="257" t="s">
        <v>162</v>
      </c>
    </row>
    <row r="369" s="1" customFormat="1" ht="25.5" customHeight="1">
      <c r="B369" s="48"/>
      <c r="C369" s="235" t="s">
        <v>424</v>
      </c>
      <c r="D369" s="235" t="s">
        <v>165</v>
      </c>
      <c r="E369" s="236" t="s">
        <v>2663</v>
      </c>
      <c r="F369" s="237" t="s">
        <v>2664</v>
      </c>
      <c r="G369" s="238" t="s">
        <v>247</v>
      </c>
      <c r="H369" s="239">
        <v>40</v>
      </c>
      <c r="I369" s="240"/>
      <c r="J369" s="239">
        <f>ROUND(I369*H369,1)</f>
        <v>0</v>
      </c>
      <c r="K369" s="237" t="s">
        <v>239</v>
      </c>
      <c r="L369" s="74"/>
      <c r="M369" s="241" t="s">
        <v>36</v>
      </c>
      <c r="N369" s="242" t="s">
        <v>50</v>
      </c>
      <c r="O369" s="49"/>
      <c r="P369" s="243">
        <f>O369*H369</f>
        <v>0</v>
      </c>
      <c r="Q369" s="243">
        <v>1.0000000000000001E-05</v>
      </c>
      <c r="R369" s="243">
        <f>Q369*H369</f>
        <v>0.00040000000000000002</v>
      </c>
      <c r="S369" s="243">
        <v>0</v>
      </c>
      <c r="T369" s="244">
        <f>S369*H369</f>
        <v>0</v>
      </c>
      <c r="AR369" s="25" t="s">
        <v>179</v>
      </c>
      <c r="AT369" s="25" t="s">
        <v>165</v>
      </c>
      <c r="AU369" s="25" t="s">
        <v>89</v>
      </c>
      <c r="AY369" s="25" t="s">
        <v>162</v>
      </c>
      <c r="BE369" s="245">
        <f>IF(N369="základní",J369,0)</f>
        <v>0</v>
      </c>
      <c r="BF369" s="245">
        <f>IF(N369="snížená",J369,0)</f>
        <v>0</v>
      </c>
      <c r="BG369" s="245">
        <f>IF(N369="zákl. přenesená",J369,0)</f>
        <v>0</v>
      </c>
      <c r="BH369" s="245">
        <f>IF(N369="sníž. přenesená",J369,0)</f>
        <v>0</v>
      </c>
      <c r="BI369" s="245">
        <f>IF(N369="nulová",J369,0)</f>
        <v>0</v>
      </c>
      <c r="BJ369" s="25" t="s">
        <v>87</v>
      </c>
      <c r="BK369" s="245">
        <f>ROUND(I369*H369,1)</f>
        <v>0</v>
      </c>
      <c r="BL369" s="25" t="s">
        <v>179</v>
      </c>
      <c r="BM369" s="25" t="s">
        <v>2665</v>
      </c>
    </row>
    <row r="370" s="13" customFormat="1">
      <c r="B370" s="261"/>
      <c r="C370" s="262"/>
      <c r="D370" s="248" t="s">
        <v>171</v>
      </c>
      <c r="E370" s="263" t="s">
        <v>36</v>
      </c>
      <c r="F370" s="264" t="s">
        <v>2477</v>
      </c>
      <c r="G370" s="262"/>
      <c r="H370" s="263" t="s">
        <v>36</v>
      </c>
      <c r="I370" s="265"/>
      <c r="J370" s="262"/>
      <c r="K370" s="262"/>
      <c r="L370" s="266"/>
      <c r="M370" s="267"/>
      <c r="N370" s="268"/>
      <c r="O370" s="268"/>
      <c r="P370" s="268"/>
      <c r="Q370" s="268"/>
      <c r="R370" s="268"/>
      <c r="S370" s="268"/>
      <c r="T370" s="269"/>
      <c r="AT370" s="270" t="s">
        <v>171</v>
      </c>
      <c r="AU370" s="270" t="s">
        <v>89</v>
      </c>
      <c r="AV370" s="13" t="s">
        <v>87</v>
      </c>
      <c r="AW370" s="13" t="s">
        <v>42</v>
      </c>
      <c r="AX370" s="13" t="s">
        <v>79</v>
      </c>
      <c r="AY370" s="270" t="s">
        <v>162</v>
      </c>
    </row>
    <row r="371" s="12" customFormat="1">
      <c r="B371" s="246"/>
      <c r="C371" s="247"/>
      <c r="D371" s="248" t="s">
        <v>171</v>
      </c>
      <c r="E371" s="249" t="s">
        <v>36</v>
      </c>
      <c r="F371" s="250" t="s">
        <v>393</v>
      </c>
      <c r="G371" s="247"/>
      <c r="H371" s="251">
        <v>40</v>
      </c>
      <c r="I371" s="252"/>
      <c r="J371" s="247"/>
      <c r="K371" s="247"/>
      <c r="L371" s="253"/>
      <c r="M371" s="254"/>
      <c r="N371" s="255"/>
      <c r="O371" s="255"/>
      <c r="P371" s="255"/>
      <c r="Q371" s="255"/>
      <c r="R371" s="255"/>
      <c r="S371" s="255"/>
      <c r="T371" s="256"/>
      <c r="AT371" s="257" t="s">
        <v>171</v>
      </c>
      <c r="AU371" s="257" t="s">
        <v>89</v>
      </c>
      <c r="AV371" s="12" t="s">
        <v>89</v>
      </c>
      <c r="AW371" s="12" t="s">
        <v>42</v>
      </c>
      <c r="AX371" s="12" t="s">
        <v>87</v>
      </c>
      <c r="AY371" s="257" t="s">
        <v>162</v>
      </c>
    </row>
    <row r="372" s="1" customFormat="1" ht="16.5" customHeight="1">
      <c r="B372" s="48"/>
      <c r="C372" s="271" t="s">
        <v>428</v>
      </c>
      <c r="D372" s="271" t="s">
        <v>159</v>
      </c>
      <c r="E372" s="272" t="s">
        <v>2666</v>
      </c>
      <c r="F372" s="273" t="s">
        <v>2667</v>
      </c>
      <c r="G372" s="274" t="s">
        <v>247</v>
      </c>
      <c r="H372" s="275">
        <v>41.200000000000003</v>
      </c>
      <c r="I372" s="276"/>
      <c r="J372" s="275">
        <f>ROUND(I372*H372,1)</f>
        <v>0</v>
      </c>
      <c r="K372" s="273" t="s">
        <v>239</v>
      </c>
      <c r="L372" s="277"/>
      <c r="M372" s="278" t="s">
        <v>36</v>
      </c>
      <c r="N372" s="279" t="s">
        <v>50</v>
      </c>
      <c r="O372" s="49"/>
      <c r="P372" s="243">
        <f>O372*H372</f>
        <v>0</v>
      </c>
      <c r="Q372" s="243">
        <v>0.00445</v>
      </c>
      <c r="R372" s="243">
        <f>Q372*H372</f>
        <v>0.18334</v>
      </c>
      <c r="S372" s="243">
        <v>0</v>
      </c>
      <c r="T372" s="244">
        <f>S372*H372</f>
        <v>0</v>
      </c>
      <c r="AR372" s="25" t="s">
        <v>195</v>
      </c>
      <c r="AT372" s="25" t="s">
        <v>159</v>
      </c>
      <c r="AU372" s="25" t="s">
        <v>89</v>
      </c>
      <c r="AY372" s="25" t="s">
        <v>162</v>
      </c>
      <c r="BE372" s="245">
        <f>IF(N372="základní",J372,0)</f>
        <v>0</v>
      </c>
      <c r="BF372" s="245">
        <f>IF(N372="snížená",J372,0)</f>
        <v>0</v>
      </c>
      <c r="BG372" s="245">
        <f>IF(N372="zákl. přenesená",J372,0)</f>
        <v>0</v>
      </c>
      <c r="BH372" s="245">
        <f>IF(N372="sníž. přenesená",J372,0)</f>
        <v>0</v>
      </c>
      <c r="BI372" s="245">
        <f>IF(N372="nulová",J372,0)</f>
        <v>0</v>
      </c>
      <c r="BJ372" s="25" t="s">
        <v>87</v>
      </c>
      <c r="BK372" s="245">
        <f>ROUND(I372*H372,1)</f>
        <v>0</v>
      </c>
      <c r="BL372" s="25" t="s">
        <v>179</v>
      </c>
      <c r="BM372" s="25" t="s">
        <v>2668</v>
      </c>
    </row>
    <row r="373" s="12" customFormat="1">
      <c r="B373" s="246"/>
      <c r="C373" s="247"/>
      <c r="D373" s="248" t="s">
        <v>171</v>
      </c>
      <c r="E373" s="247"/>
      <c r="F373" s="250" t="s">
        <v>2669</v>
      </c>
      <c r="G373" s="247"/>
      <c r="H373" s="251">
        <v>41.200000000000003</v>
      </c>
      <c r="I373" s="252"/>
      <c r="J373" s="247"/>
      <c r="K373" s="247"/>
      <c r="L373" s="253"/>
      <c r="M373" s="254"/>
      <c r="N373" s="255"/>
      <c r="O373" s="255"/>
      <c r="P373" s="255"/>
      <c r="Q373" s="255"/>
      <c r="R373" s="255"/>
      <c r="S373" s="255"/>
      <c r="T373" s="256"/>
      <c r="AT373" s="257" t="s">
        <v>171</v>
      </c>
      <c r="AU373" s="257" t="s">
        <v>89</v>
      </c>
      <c r="AV373" s="12" t="s">
        <v>89</v>
      </c>
      <c r="AW373" s="12" t="s">
        <v>6</v>
      </c>
      <c r="AX373" s="12" t="s">
        <v>87</v>
      </c>
      <c r="AY373" s="257" t="s">
        <v>162</v>
      </c>
    </row>
    <row r="374" s="1" customFormat="1" ht="25.5" customHeight="1">
      <c r="B374" s="48"/>
      <c r="C374" s="235" t="s">
        <v>432</v>
      </c>
      <c r="D374" s="235" t="s">
        <v>165</v>
      </c>
      <c r="E374" s="236" t="s">
        <v>2670</v>
      </c>
      <c r="F374" s="237" t="s">
        <v>2671</v>
      </c>
      <c r="G374" s="238" t="s">
        <v>174</v>
      </c>
      <c r="H374" s="239">
        <v>9.4199999999999999</v>
      </c>
      <c r="I374" s="240"/>
      <c r="J374" s="239">
        <f>ROUND(I374*H374,1)</f>
        <v>0</v>
      </c>
      <c r="K374" s="237" t="s">
        <v>239</v>
      </c>
      <c r="L374" s="74"/>
      <c r="M374" s="241" t="s">
        <v>36</v>
      </c>
      <c r="N374" s="242" t="s">
        <v>50</v>
      </c>
      <c r="O374" s="49"/>
      <c r="P374" s="243">
        <f>O374*H374</f>
        <v>0</v>
      </c>
      <c r="Q374" s="243">
        <v>0</v>
      </c>
      <c r="R374" s="243">
        <f>Q374*H374</f>
        <v>0</v>
      </c>
      <c r="S374" s="243">
        <v>0</v>
      </c>
      <c r="T374" s="244">
        <f>S374*H374</f>
        <v>0</v>
      </c>
      <c r="AR374" s="25" t="s">
        <v>179</v>
      </c>
      <c r="AT374" s="25" t="s">
        <v>165</v>
      </c>
      <c r="AU374" s="25" t="s">
        <v>89</v>
      </c>
      <c r="AY374" s="25" t="s">
        <v>162</v>
      </c>
      <c r="BE374" s="245">
        <f>IF(N374="základní",J374,0)</f>
        <v>0</v>
      </c>
      <c r="BF374" s="245">
        <f>IF(N374="snížená",J374,0)</f>
        <v>0</v>
      </c>
      <c r="BG374" s="245">
        <f>IF(N374="zákl. přenesená",J374,0)</f>
        <v>0</v>
      </c>
      <c r="BH374" s="245">
        <f>IF(N374="sníž. přenesená",J374,0)</f>
        <v>0</v>
      </c>
      <c r="BI374" s="245">
        <f>IF(N374="nulová",J374,0)</f>
        <v>0</v>
      </c>
      <c r="BJ374" s="25" t="s">
        <v>87</v>
      </c>
      <c r="BK374" s="245">
        <f>ROUND(I374*H374,1)</f>
        <v>0</v>
      </c>
      <c r="BL374" s="25" t="s">
        <v>179</v>
      </c>
      <c r="BM374" s="25" t="s">
        <v>2672</v>
      </c>
    </row>
    <row r="375" s="13" customFormat="1">
      <c r="B375" s="261"/>
      <c r="C375" s="262"/>
      <c r="D375" s="248" t="s">
        <v>171</v>
      </c>
      <c r="E375" s="263" t="s">
        <v>36</v>
      </c>
      <c r="F375" s="264" t="s">
        <v>2477</v>
      </c>
      <c r="G375" s="262"/>
      <c r="H375" s="263" t="s">
        <v>36</v>
      </c>
      <c r="I375" s="265"/>
      <c r="J375" s="262"/>
      <c r="K375" s="262"/>
      <c r="L375" s="266"/>
      <c r="M375" s="267"/>
      <c r="N375" s="268"/>
      <c r="O375" s="268"/>
      <c r="P375" s="268"/>
      <c r="Q375" s="268"/>
      <c r="R375" s="268"/>
      <c r="S375" s="268"/>
      <c r="T375" s="269"/>
      <c r="AT375" s="270" t="s">
        <v>171</v>
      </c>
      <c r="AU375" s="270" t="s">
        <v>89</v>
      </c>
      <c r="AV375" s="13" t="s">
        <v>87</v>
      </c>
      <c r="AW375" s="13" t="s">
        <v>42</v>
      </c>
      <c r="AX375" s="13" t="s">
        <v>79</v>
      </c>
      <c r="AY375" s="270" t="s">
        <v>162</v>
      </c>
    </row>
    <row r="376" s="13" customFormat="1">
      <c r="B376" s="261"/>
      <c r="C376" s="262"/>
      <c r="D376" s="248" t="s">
        <v>171</v>
      </c>
      <c r="E376" s="263" t="s">
        <v>36</v>
      </c>
      <c r="F376" s="264" t="s">
        <v>2498</v>
      </c>
      <c r="G376" s="262"/>
      <c r="H376" s="263" t="s">
        <v>36</v>
      </c>
      <c r="I376" s="265"/>
      <c r="J376" s="262"/>
      <c r="K376" s="262"/>
      <c r="L376" s="266"/>
      <c r="M376" s="267"/>
      <c r="N376" s="268"/>
      <c r="O376" s="268"/>
      <c r="P376" s="268"/>
      <c r="Q376" s="268"/>
      <c r="R376" s="268"/>
      <c r="S376" s="268"/>
      <c r="T376" s="269"/>
      <c r="AT376" s="270" t="s">
        <v>171</v>
      </c>
      <c r="AU376" s="270" t="s">
        <v>89</v>
      </c>
      <c r="AV376" s="13" t="s">
        <v>87</v>
      </c>
      <c r="AW376" s="13" t="s">
        <v>42</v>
      </c>
      <c r="AX376" s="13" t="s">
        <v>79</v>
      </c>
      <c r="AY376" s="270" t="s">
        <v>162</v>
      </c>
    </row>
    <row r="377" s="12" customFormat="1">
      <c r="B377" s="246"/>
      <c r="C377" s="247"/>
      <c r="D377" s="248" t="s">
        <v>171</v>
      </c>
      <c r="E377" s="249" t="s">
        <v>36</v>
      </c>
      <c r="F377" s="250" t="s">
        <v>2673</v>
      </c>
      <c r="G377" s="247"/>
      <c r="H377" s="251">
        <v>2.25</v>
      </c>
      <c r="I377" s="252"/>
      <c r="J377" s="247"/>
      <c r="K377" s="247"/>
      <c r="L377" s="253"/>
      <c r="M377" s="254"/>
      <c r="N377" s="255"/>
      <c r="O377" s="255"/>
      <c r="P377" s="255"/>
      <c r="Q377" s="255"/>
      <c r="R377" s="255"/>
      <c r="S377" s="255"/>
      <c r="T377" s="256"/>
      <c r="AT377" s="257" t="s">
        <v>171</v>
      </c>
      <c r="AU377" s="257" t="s">
        <v>89</v>
      </c>
      <c r="AV377" s="12" t="s">
        <v>89</v>
      </c>
      <c r="AW377" s="12" t="s">
        <v>42</v>
      </c>
      <c r="AX377" s="12" t="s">
        <v>79</v>
      </c>
      <c r="AY377" s="257" t="s">
        <v>162</v>
      </c>
    </row>
    <row r="378" s="13" customFormat="1">
      <c r="B378" s="261"/>
      <c r="C378" s="262"/>
      <c r="D378" s="248" t="s">
        <v>171</v>
      </c>
      <c r="E378" s="263" t="s">
        <v>36</v>
      </c>
      <c r="F378" s="264" t="s">
        <v>2500</v>
      </c>
      <c r="G378" s="262"/>
      <c r="H378" s="263" t="s">
        <v>36</v>
      </c>
      <c r="I378" s="265"/>
      <c r="J378" s="262"/>
      <c r="K378" s="262"/>
      <c r="L378" s="266"/>
      <c r="M378" s="267"/>
      <c r="N378" s="268"/>
      <c r="O378" s="268"/>
      <c r="P378" s="268"/>
      <c r="Q378" s="268"/>
      <c r="R378" s="268"/>
      <c r="S378" s="268"/>
      <c r="T378" s="269"/>
      <c r="AT378" s="270" t="s">
        <v>171</v>
      </c>
      <c r="AU378" s="270" t="s">
        <v>89</v>
      </c>
      <c r="AV378" s="13" t="s">
        <v>87</v>
      </c>
      <c r="AW378" s="13" t="s">
        <v>42</v>
      </c>
      <c r="AX378" s="13" t="s">
        <v>79</v>
      </c>
      <c r="AY378" s="270" t="s">
        <v>162</v>
      </c>
    </row>
    <row r="379" s="12" customFormat="1">
      <c r="B379" s="246"/>
      <c r="C379" s="247"/>
      <c r="D379" s="248" t="s">
        <v>171</v>
      </c>
      <c r="E379" s="249" t="s">
        <v>36</v>
      </c>
      <c r="F379" s="250" t="s">
        <v>2674</v>
      </c>
      <c r="G379" s="247"/>
      <c r="H379" s="251">
        <v>7.1699999999999999</v>
      </c>
      <c r="I379" s="252"/>
      <c r="J379" s="247"/>
      <c r="K379" s="247"/>
      <c r="L379" s="253"/>
      <c r="M379" s="254"/>
      <c r="N379" s="255"/>
      <c r="O379" s="255"/>
      <c r="P379" s="255"/>
      <c r="Q379" s="255"/>
      <c r="R379" s="255"/>
      <c r="S379" s="255"/>
      <c r="T379" s="256"/>
      <c r="AT379" s="257" t="s">
        <v>171</v>
      </c>
      <c r="AU379" s="257" t="s">
        <v>89</v>
      </c>
      <c r="AV379" s="12" t="s">
        <v>89</v>
      </c>
      <c r="AW379" s="12" t="s">
        <v>42</v>
      </c>
      <c r="AX379" s="12" t="s">
        <v>79</v>
      </c>
      <c r="AY379" s="257" t="s">
        <v>162</v>
      </c>
    </row>
    <row r="380" s="14" customFormat="1">
      <c r="B380" s="283"/>
      <c r="C380" s="284"/>
      <c r="D380" s="248" t="s">
        <v>171</v>
      </c>
      <c r="E380" s="285" t="s">
        <v>36</v>
      </c>
      <c r="F380" s="286" t="s">
        <v>679</v>
      </c>
      <c r="G380" s="284"/>
      <c r="H380" s="287">
        <v>9.4199999999999999</v>
      </c>
      <c r="I380" s="288"/>
      <c r="J380" s="284"/>
      <c r="K380" s="284"/>
      <c r="L380" s="289"/>
      <c r="M380" s="290"/>
      <c r="N380" s="291"/>
      <c r="O380" s="291"/>
      <c r="P380" s="291"/>
      <c r="Q380" s="291"/>
      <c r="R380" s="291"/>
      <c r="S380" s="291"/>
      <c r="T380" s="292"/>
      <c r="AT380" s="293" t="s">
        <v>171</v>
      </c>
      <c r="AU380" s="293" t="s">
        <v>89</v>
      </c>
      <c r="AV380" s="14" t="s">
        <v>179</v>
      </c>
      <c r="AW380" s="14" t="s">
        <v>42</v>
      </c>
      <c r="AX380" s="14" t="s">
        <v>87</v>
      </c>
      <c r="AY380" s="293" t="s">
        <v>162</v>
      </c>
    </row>
    <row r="381" s="1" customFormat="1" ht="16.5" customHeight="1">
      <c r="B381" s="48"/>
      <c r="C381" s="271" t="s">
        <v>436</v>
      </c>
      <c r="D381" s="271" t="s">
        <v>159</v>
      </c>
      <c r="E381" s="272" t="s">
        <v>2675</v>
      </c>
      <c r="F381" s="273" t="s">
        <v>2676</v>
      </c>
      <c r="G381" s="274" t="s">
        <v>174</v>
      </c>
      <c r="H381" s="275">
        <v>9.4199999999999999</v>
      </c>
      <c r="I381" s="276"/>
      <c r="J381" s="275">
        <f>ROUND(I381*H381,1)</f>
        <v>0</v>
      </c>
      <c r="K381" s="273" t="s">
        <v>239</v>
      </c>
      <c r="L381" s="277"/>
      <c r="M381" s="278" t="s">
        <v>36</v>
      </c>
      <c r="N381" s="279" t="s">
        <v>50</v>
      </c>
      <c r="O381" s="49"/>
      <c r="P381" s="243">
        <f>O381*H381</f>
        <v>0</v>
      </c>
      <c r="Q381" s="243">
        <v>0.00032000000000000003</v>
      </c>
      <c r="R381" s="243">
        <f>Q381*H381</f>
        <v>0.0030144000000000004</v>
      </c>
      <c r="S381" s="243">
        <v>0</v>
      </c>
      <c r="T381" s="244">
        <f>S381*H381</f>
        <v>0</v>
      </c>
      <c r="AR381" s="25" t="s">
        <v>195</v>
      </c>
      <c r="AT381" s="25" t="s">
        <v>159</v>
      </c>
      <c r="AU381" s="25" t="s">
        <v>89</v>
      </c>
      <c r="AY381" s="25" t="s">
        <v>162</v>
      </c>
      <c r="BE381" s="245">
        <f>IF(N381="základní",J381,0)</f>
        <v>0</v>
      </c>
      <c r="BF381" s="245">
        <f>IF(N381="snížená",J381,0)</f>
        <v>0</v>
      </c>
      <c r="BG381" s="245">
        <f>IF(N381="zákl. přenesená",J381,0)</f>
        <v>0</v>
      </c>
      <c r="BH381" s="245">
        <f>IF(N381="sníž. přenesená",J381,0)</f>
        <v>0</v>
      </c>
      <c r="BI381" s="245">
        <f>IF(N381="nulová",J381,0)</f>
        <v>0</v>
      </c>
      <c r="BJ381" s="25" t="s">
        <v>87</v>
      </c>
      <c r="BK381" s="245">
        <f>ROUND(I381*H381,1)</f>
        <v>0</v>
      </c>
      <c r="BL381" s="25" t="s">
        <v>179</v>
      </c>
      <c r="BM381" s="25" t="s">
        <v>2677</v>
      </c>
    </row>
    <row r="382" s="1" customFormat="1" ht="25.5" customHeight="1">
      <c r="B382" s="48"/>
      <c r="C382" s="235" t="s">
        <v>440</v>
      </c>
      <c r="D382" s="235" t="s">
        <v>165</v>
      </c>
      <c r="E382" s="236" t="s">
        <v>1047</v>
      </c>
      <c r="F382" s="237" t="s">
        <v>1048</v>
      </c>
      <c r="G382" s="238" t="s">
        <v>174</v>
      </c>
      <c r="H382" s="239">
        <v>6</v>
      </c>
      <c r="I382" s="240"/>
      <c r="J382" s="239">
        <f>ROUND(I382*H382,1)</f>
        <v>0</v>
      </c>
      <c r="K382" s="237" t="s">
        <v>239</v>
      </c>
      <c r="L382" s="74"/>
      <c r="M382" s="241" t="s">
        <v>36</v>
      </c>
      <c r="N382" s="242" t="s">
        <v>50</v>
      </c>
      <c r="O382" s="49"/>
      <c r="P382" s="243">
        <f>O382*H382</f>
        <v>0</v>
      </c>
      <c r="Q382" s="243">
        <v>0</v>
      </c>
      <c r="R382" s="243">
        <f>Q382*H382</f>
        <v>0</v>
      </c>
      <c r="S382" s="243">
        <v>0</v>
      </c>
      <c r="T382" s="244">
        <f>S382*H382</f>
        <v>0</v>
      </c>
      <c r="AR382" s="25" t="s">
        <v>179</v>
      </c>
      <c r="AT382" s="25" t="s">
        <v>165</v>
      </c>
      <c r="AU382" s="25" t="s">
        <v>89</v>
      </c>
      <c r="AY382" s="25" t="s">
        <v>162</v>
      </c>
      <c r="BE382" s="245">
        <f>IF(N382="základní",J382,0)</f>
        <v>0</v>
      </c>
      <c r="BF382" s="245">
        <f>IF(N382="snížená",J382,0)</f>
        <v>0</v>
      </c>
      <c r="BG382" s="245">
        <f>IF(N382="zákl. přenesená",J382,0)</f>
        <v>0</v>
      </c>
      <c r="BH382" s="245">
        <f>IF(N382="sníž. přenesená",J382,0)</f>
        <v>0</v>
      </c>
      <c r="BI382" s="245">
        <f>IF(N382="nulová",J382,0)</f>
        <v>0</v>
      </c>
      <c r="BJ382" s="25" t="s">
        <v>87</v>
      </c>
      <c r="BK382" s="245">
        <f>ROUND(I382*H382,1)</f>
        <v>0</v>
      </c>
      <c r="BL382" s="25" t="s">
        <v>179</v>
      </c>
      <c r="BM382" s="25" t="s">
        <v>2678</v>
      </c>
    </row>
    <row r="383" s="13" customFormat="1">
      <c r="B383" s="261"/>
      <c r="C383" s="262"/>
      <c r="D383" s="248" t="s">
        <v>171</v>
      </c>
      <c r="E383" s="263" t="s">
        <v>36</v>
      </c>
      <c r="F383" s="264" t="s">
        <v>2477</v>
      </c>
      <c r="G383" s="262"/>
      <c r="H383" s="263" t="s">
        <v>36</v>
      </c>
      <c r="I383" s="265"/>
      <c r="J383" s="262"/>
      <c r="K383" s="262"/>
      <c r="L383" s="266"/>
      <c r="M383" s="267"/>
      <c r="N383" s="268"/>
      <c r="O383" s="268"/>
      <c r="P383" s="268"/>
      <c r="Q383" s="268"/>
      <c r="R383" s="268"/>
      <c r="S383" s="268"/>
      <c r="T383" s="269"/>
      <c r="AT383" s="270" t="s">
        <v>171</v>
      </c>
      <c r="AU383" s="270" t="s">
        <v>89</v>
      </c>
      <c r="AV383" s="13" t="s">
        <v>87</v>
      </c>
      <c r="AW383" s="13" t="s">
        <v>42</v>
      </c>
      <c r="AX383" s="13" t="s">
        <v>79</v>
      </c>
      <c r="AY383" s="270" t="s">
        <v>162</v>
      </c>
    </row>
    <row r="384" s="13" customFormat="1">
      <c r="B384" s="261"/>
      <c r="C384" s="262"/>
      <c r="D384" s="248" t="s">
        <v>171</v>
      </c>
      <c r="E384" s="263" t="s">
        <v>36</v>
      </c>
      <c r="F384" s="264" t="s">
        <v>2498</v>
      </c>
      <c r="G384" s="262"/>
      <c r="H384" s="263" t="s">
        <v>36</v>
      </c>
      <c r="I384" s="265"/>
      <c r="J384" s="262"/>
      <c r="K384" s="262"/>
      <c r="L384" s="266"/>
      <c r="M384" s="267"/>
      <c r="N384" s="268"/>
      <c r="O384" s="268"/>
      <c r="P384" s="268"/>
      <c r="Q384" s="268"/>
      <c r="R384" s="268"/>
      <c r="S384" s="268"/>
      <c r="T384" s="269"/>
      <c r="AT384" s="270" t="s">
        <v>171</v>
      </c>
      <c r="AU384" s="270" t="s">
        <v>89</v>
      </c>
      <c r="AV384" s="13" t="s">
        <v>87</v>
      </c>
      <c r="AW384" s="13" t="s">
        <v>42</v>
      </c>
      <c r="AX384" s="13" t="s">
        <v>79</v>
      </c>
      <c r="AY384" s="270" t="s">
        <v>162</v>
      </c>
    </row>
    <row r="385" s="12" customFormat="1">
      <c r="B385" s="246"/>
      <c r="C385" s="247"/>
      <c r="D385" s="248" t="s">
        <v>171</v>
      </c>
      <c r="E385" s="249" t="s">
        <v>36</v>
      </c>
      <c r="F385" s="250" t="s">
        <v>161</v>
      </c>
      <c r="G385" s="247"/>
      <c r="H385" s="251">
        <v>3</v>
      </c>
      <c r="I385" s="252"/>
      <c r="J385" s="247"/>
      <c r="K385" s="247"/>
      <c r="L385" s="253"/>
      <c r="M385" s="254"/>
      <c r="N385" s="255"/>
      <c r="O385" s="255"/>
      <c r="P385" s="255"/>
      <c r="Q385" s="255"/>
      <c r="R385" s="255"/>
      <c r="S385" s="255"/>
      <c r="T385" s="256"/>
      <c r="AT385" s="257" t="s">
        <v>171</v>
      </c>
      <c r="AU385" s="257" t="s">
        <v>89</v>
      </c>
      <c r="AV385" s="12" t="s">
        <v>89</v>
      </c>
      <c r="AW385" s="12" t="s">
        <v>42</v>
      </c>
      <c r="AX385" s="12" t="s">
        <v>79</v>
      </c>
      <c r="AY385" s="257" t="s">
        <v>162</v>
      </c>
    </row>
    <row r="386" s="13" customFormat="1">
      <c r="B386" s="261"/>
      <c r="C386" s="262"/>
      <c r="D386" s="248" t="s">
        <v>171</v>
      </c>
      <c r="E386" s="263" t="s">
        <v>36</v>
      </c>
      <c r="F386" s="264" t="s">
        <v>2500</v>
      </c>
      <c r="G386" s="262"/>
      <c r="H386" s="263" t="s">
        <v>36</v>
      </c>
      <c r="I386" s="265"/>
      <c r="J386" s="262"/>
      <c r="K386" s="262"/>
      <c r="L386" s="266"/>
      <c r="M386" s="267"/>
      <c r="N386" s="268"/>
      <c r="O386" s="268"/>
      <c r="P386" s="268"/>
      <c r="Q386" s="268"/>
      <c r="R386" s="268"/>
      <c r="S386" s="268"/>
      <c r="T386" s="269"/>
      <c r="AT386" s="270" t="s">
        <v>171</v>
      </c>
      <c r="AU386" s="270" t="s">
        <v>89</v>
      </c>
      <c r="AV386" s="13" t="s">
        <v>87</v>
      </c>
      <c r="AW386" s="13" t="s">
        <v>42</v>
      </c>
      <c r="AX386" s="13" t="s">
        <v>79</v>
      </c>
      <c r="AY386" s="270" t="s">
        <v>162</v>
      </c>
    </row>
    <row r="387" s="12" customFormat="1">
      <c r="B387" s="246"/>
      <c r="C387" s="247"/>
      <c r="D387" s="248" t="s">
        <v>171</v>
      </c>
      <c r="E387" s="249" t="s">
        <v>36</v>
      </c>
      <c r="F387" s="250" t="s">
        <v>161</v>
      </c>
      <c r="G387" s="247"/>
      <c r="H387" s="251">
        <v>3</v>
      </c>
      <c r="I387" s="252"/>
      <c r="J387" s="247"/>
      <c r="K387" s="247"/>
      <c r="L387" s="253"/>
      <c r="M387" s="254"/>
      <c r="N387" s="255"/>
      <c r="O387" s="255"/>
      <c r="P387" s="255"/>
      <c r="Q387" s="255"/>
      <c r="R387" s="255"/>
      <c r="S387" s="255"/>
      <c r="T387" s="256"/>
      <c r="AT387" s="257" t="s">
        <v>171</v>
      </c>
      <c r="AU387" s="257" t="s">
        <v>89</v>
      </c>
      <c r="AV387" s="12" t="s">
        <v>89</v>
      </c>
      <c r="AW387" s="12" t="s">
        <v>42</v>
      </c>
      <c r="AX387" s="12" t="s">
        <v>79</v>
      </c>
      <c r="AY387" s="257" t="s">
        <v>162</v>
      </c>
    </row>
    <row r="388" s="14" customFormat="1">
      <c r="B388" s="283"/>
      <c r="C388" s="284"/>
      <c r="D388" s="248" t="s">
        <v>171</v>
      </c>
      <c r="E388" s="285" t="s">
        <v>36</v>
      </c>
      <c r="F388" s="286" t="s">
        <v>679</v>
      </c>
      <c r="G388" s="284"/>
      <c r="H388" s="287">
        <v>6</v>
      </c>
      <c r="I388" s="288"/>
      <c r="J388" s="284"/>
      <c r="K388" s="284"/>
      <c r="L388" s="289"/>
      <c r="M388" s="290"/>
      <c r="N388" s="291"/>
      <c r="O388" s="291"/>
      <c r="P388" s="291"/>
      <c r="Q388" s="291"/>
      <c r="R388" s="291"/>
      <c r="S388" s="291"/>
      <c r="T388" s="292"/>
      <c r="AT388" s="293" t="s">
        <v>171</v>
      </c>
      <c r="AU388" s="293" t="s">
        <v>89</v>
      </c>
      <c r="AV388" s="14" t="s">
        <v>179</v>
      </c>
      <c r="AW388" s="14" t="s">
        <v>42</v>
      </c>
      <c r="AX388" s="14" t="s">
        <v>87</v>
      </c>
      <c r="AY388" s="293" t="s">
        <v>162</v>
      </c>
    </row>
    <row r="389" s="1" customFormat="1" ht="16.5" customHeight="1">
      <c r="B389" s="48"/>
      <c r="C389" s="271" t="s">
        <v>444</v>
      </c>
      <c r="D389" s="271" t="s">
        <v>159</v>
      </c>
      <c r="E389" s="272" t="s">
        <v>1050</v>
      </c>
      <c r="F389" s="273" t="s">
        <v>1051</v>
      </c>
      <c r="G389" s="274" t="s">
        <v>174</v>
      </c>
      <c r="H389" s="275">
        <v>5</v>
      </c>
      <c r="I389" s="276"/>
      <c r="J389" s="275">
        <f>ROUND(I389*H389,1)</f>
        <v>0</v>
      </c>
      <c r="K389" s="273" t="s">
        <v>239</v>
      </c>
      <c r="L389" s="277"/>
      <c r="M389" s="278" t="s">
        <v>36</v>
      </c>
      <c r="N389" s="279" t="s">
        <v>50</v>
      </c>
      <c r="O389" s="49"/>
      <c r="P389" s="243">
        <f>O389*H389</f>
        <v>0</v>
      </c>
      <c r="Q389" s="243">
        <v>0.00058</v>
      </c>
      <c r="R389" s="243">
        <f>Q389*H389</f>
        <v>0.0028999999999999998</v>
      </c>
      <c r="S389" s="243">
        <v>0</v>
      </c>
      <c r="T389" s="244">
        <f>S389*H389</f>
        <v>0</v>
      </c>
      <c r="AR389" s="25" t="s">
        <v>195</v>
      </c>
      <c r="AT389" s="25" t="s">
        <v>159</v>
      </c>
      <c r="AU389" s="25" t="s">
        <v>89</v>
      </c>
      <c r="AY389" s="25" t="s">
        <v>162</v>
      </c>
      <c r="BE389" s="245">
        <f>IF(N389="základní",J389,0)</f>
        <v>0</v>
      </c>
      <c r="BF389" s="245">
        <f>IF(N389="snížená",J389,0)</f>
        <v>0</v>
      </c>
      <c r="BG389" s="245">
        <f>IF(N389="zákl. přenesená",J389,0)</f>
        <v>0</v>
      </c>
      <c r="BH389" s="245">
        <f>IF(N389="sníž. přenesená",J389,0)</f>
        <v>0</v>
      </c>
      <c r="BI389" s="245">
        <f>IF(N389="nulová",J389,0)</f>
        <v>0</v>
      </c>
      <c r="BJ389" s="25" t="s">
        <v>87</v>
      </c>
      <c r="BK389" s="245">
        <f>ROUND(I389*H389,1)</f>
        <v>0</v>
      </c>
      <c r="BL389" s="25" t="s">
        <v>179</v>
      </c>
      <c r="BM389" s="25" t="s">
        <v>2679</v>
      </c>
    </row>
    <row r="390" s="13" customFormat="1">
      <c r="B390" s="261"/>
      <c r="C390" s="262"/>
      <c r="D390" s="248" t="s">
        <v>171</v>
      </c>
      <c r="E390" s="263" t="s">
        <v>36</v>
      </c>
      <c r="F390" s="264" t="s">
        <v>2477</v>
      </c>
      <c r="G390" s="262"/>
      <c r="H390" s="263" t="s">
        <v>36</v>
      </c>
      <c r="I390" s="265"/>
      <c r="J390" s="262"/>
      <c r="K390" s="262"/>
      <c r="L390" s="266"/>
      <c r="M390" s="267"/>
      <c r="N390" s="268"/>
      <c r="O390" s="268"/>
      <c r="P390" s="268"/>
      <c r="Q390" s="268"/>
      <c r="R390" s="268"/>
      <c r="S390" s="268"/>
      <c r="T390" s="269"/>
      <c r="AT390" s="270" t="s">
        <v>171</v>
      </c>
      <c r="AU390" s="270" t="s">
        <v>89</v>
      </c>
      <c r="AV390" s="13" t="s">
        <v>87</v>
      </c>
      <c r="AW390" s="13" t="s">
        <v>42</v>
      </c>
      <c r="AX390" s="13" t="s">
        <v>79</v>
      </c>
      <c r="AY390" s="270" t="s">
        <v>162</v>
      </c>
    </row>
    <row r="391" s="13" customFormat="1">
      <c r="B391" s="261"/>
      <c r="C391" s="262"/>
      <c r="D391" s="248" t="s">
        <v>171</v>
      </c>
      <c r="E391" s="263" t="s">
        <v>36</v>
      </c>
      <c r="F391" s="264" t="s">
        <v>2498</v>
      </c>
      <c r="G391" s="262"/>
      <c r="H391" s="263" t="s">
        <v>36</v>
      </c>
      <c r="I391" s="265"/>
      <c r="J391" s="262"/>
      <c r="K391" s="262"/>
      <c r="L391" s="266"/>
      <c r="M391" s="267"/>
      <c r="N391" s="268"/>
      <c r="O391" s="268"/>
      <c r="P391" s="268"/>
      <c r="Q391" s="268"/>
      <c r="R391" s="268"/>
      <c r="S391" s="268"/>
      <c r="T391" s="269"/>
      <c r="AT391" s="270" t="s">
        <v>171</v>
      </c>
      <c r="AU391" s="270" t="s">
        <v>89</v>
      </c>
      <c r="AV391" s="13" t="s">
        <v>87</v>
      </c>
      <c r="AW391" s="13" t="s">
        <v>42</v>
      </c>
      <c r="AX391" s="13" t="s">
        <v>79</v>
      </c>
      <c r="AY391" s="270" t="s">
        <v>162</v>
      </c>
    </row>
    <row r="392" s="12" customFormat="1">
      <c r="B392" s="246"/>
      <c r="C392" s="247"/>
      <c r="D392" s="248" t="s">
        <v>171</v>
      </c>
      <c r="E392" s="249" t="s">
        <v>36</v>
      </c>
      <c r="F392" s="250" t="s">
        <v>161</v>
      </c>
      <c r="G392" s="247"/>
      <c r="H392" s="251">
        <v>3</v>
      </c>
      <c r="I392" s="252"/>
      <c r="J392" s="247"/>
      <c r="K392" s="247"/>
      <c r="L392" s="253"/>
      <c r="M392" s="254"/>
      <c r="N392" s="255"/>
      <c r="O392" s="255"/>
      <c r="P392" s="255"/>
      <c r="Q392" s="255"/>
      <c r="R392" s="255"/>
      <c r="S392" s="255"/>
      <c r="T392" s="256"/>
      <c r="AT392" s="257" t="s">
        <v>171</v>
      </c>
      <c r="AU392" s="257" t="s">
        <v>89</v>
      </c>
      <c r="AV392" s="12" t="s">
        <v>89</v>
      </c>
      <c r="AW392" s="12" t="s">
        <v>42</v>
      </c>
      <c r="AX392" s="12" t="s">
        <v>79</v>
      </c>
      <c r="AY392" s="257" t="s">
        <v>162</v>
      </c>
    </row>
    <row r="393" s="13" customFormat="1">
      <c r="B393" s="261"/>
      <c r="C393" s="262"/>
      <c r="D393" s="248" t="s">
        <v>171</v>
      </c>
      <c r="E393" s="263" t="s">
        <v>36</v>
      </c>
      <c r="F393" s="264" t="s">
        <v>2500</v>
      </c>
      <c r="G393" s="262"/>
      <c r="H393" s="263" t="s">
        <v>36</v>
      </c>
      <c r="I393" s="265"/>
      <c r="J393" s="262"/>
      <c r="K393" s="262"/>
      <c r="L393" s="266"/>
      <c r="M393" s="267"/>
      <c r="N393" s="268"/>
      <c r="O393" s="268"/>
      <c r="P393" s="268"/>
      <c r="Q393" s="268"/>
      <c r="R393" s="268"/>
      <c r="S393" s="268"/>
      <c r="T393" s="269"/>
      <c r="AT393" s="270" t="s">
        <v>171</v>
      </c>
      <c r="AU393" s="270" t="s">
        <v>89</v>
      </c>
      <c r="AV393" s="13" t="s">
        <v>87</v>
      </c>
      <c r="AW393" s="13" t="s">
        <v>42</v>
      </c>
      <c r="AX393" s="13" t="s">
        <v>79</v>
      </c>
      <c r="AY393" s="270" t="s">
        <v>162</v>
      </c>
    </row>
    <row r="394" s="12" customFormat="1">
      <c r="B394" s="246"/>
      <c r="C394" s="247"/>
      <c r="D394" s="248" t="s">
        <v>171</v>
      </c>
      <c r="E394" s="249" t="s">
        <v>36</v>
      </c>
      <c r="F394" s="250" t="s">
        <v>89</v>
      </c>
      <c r="G394" s="247"/>
      <c r="H394" s="251">
        <v>2</v>
      </c>
      <c r="I394" s="252"/>
      <c r="J394" s="247"/>
      <c r="K394" s="247"/>
      <c r="L394" s="253"/>
      <c r="M394" s="254"/>
      <c r="N394" s="255"/>
      <c r="O394" s="255"/>
      <c r="P394" s="255"/>
      <c r="Q394" s="255"/>
      <c r="R394" s="255"/>
      <c r="S394" s="255"/>
      <c r="T394" s="256"/>
      <c r="AT394" s="257" t="s">
        <v>171</v>
      </c>
      <c r="AU394" s="257" t="s">
        <v>89</v>
      </c>
      <c r="AV394" s="12" t="s">
        <v>89</v>
      </c>
      <c r="AW394" s="12" t="s">
        <v>42</v>
      </c>
      <c r="AX394" s="12" t="s">
        <v>79</v>
      </c>
      <c r="AY394" s="257" t="s">
        <v>162</v>
      </c>
    </row>
    <row r="395" s="14" customFormat="1">
      <c r="B395" s="283"/>
      <c r="C395" s="284"/>
      <c r="D395" s="248" t="s">
        <v>171</v>
      </c>
      <c r="E395" s="285" t="s">
        <v>36</v>
      </c>
      <c r="F395" s="286" t="s">
        <v>679</v>
      </c>
      <c r="G395" s="284"/>
      <c r="H395" s="287">
        <v>5</v>
      </c>
      <c r="I395" s="288"/>
      <c r="J395" s="284"/>
      <c r="K395" s="284"/>
      <c r="L395" s="289"/>
      <c r="M395" s="290"/>
      <c r="N395" s="291"/>
      <c r="O395" s="291"/>
      <c r="P395" s="291"/>
      <c r="Q395" s="291"/>
      <c r="R395" s="291"/>
      <c r="S395" s="291"/>
      <c r="T395" s="292"/>
      <c r="AT395" s="293" t="s">
        <v>171</v>
      </c>
      <c r="AU395" s="293" t="s">
        <v>89</v>
      </c>
      <c r="AV395" s="14" t="s">
        <v>179</v>
      </c>
      <c r="AW395" s="14" t="s">
        <v>42</v>
      </c>
      <c r="AX395" s="14" t="s">
        <v>87</v>
      </c>
      <c r="AY395" s="293" t="s">
        <v>162</v>
      </c>
    </row>
    <row r="396" s="1" customFormat="1" ht="16.5" customHeight="1">
      <c r="B396" s="48"/>
      <c r="C396" s="271" t="s">
        <v>448</v>
      </c>
      <c r="D396" s="271" t="s">
        <v>159</v>
      </c>
      <c r="E396" s="272" t="s">
        <v>2680</v>
      </c>
      <c r="F396" s="273" t="s">
        <v>2681</v>
      </c>
      <c r="G396" s="274" t="s">
        <v>174</v>
      </c>
      <c r="H396" s="275">
        <v>1</v>
      </c>
      <c r="I396" s="276"/>
      <c r="J396" s="275">
        <f>ROUND(I396*H396,1)</f>
        <v>0</v>
      </c>
      <c r="K396" s="273" t="s">
        <v>239</v>
      </c>
      <c r="L396" s="277"/>
      <c r="M396" s="278" t="s">
        <v>36</v>
      </c>
      <c r="N396" s="279" t="s">
        <v>50</v>
      </c>
      <c r="O396" s="49"/>
      <c r="P396" s="243">
        <f>O396*H396</f>
        <v>0</v>
      </c>
      <c r="Q396" s="243">
        <v>0.00069999999999999999</v>
      </c>
      <c r="R396" s="243">
        <f>Q396*H396</f>
        <v>0.00069999999999999999</v>
      </c>
      <c r="S396" s="243">
        <v>0</v>
      </c>
      <c r="T396" s="244">
        <f>S396*H396</f>
        <v>0</v>
      </c>
      <c r="AR396" s="25" t="s">
        <v>195</v>
      </c>
      <c r="AT396" s="25" t="s">
        <v>159</v>
      </c>
      <c r="AU396" s="25" t="s">
        <v>89</v>
      </c>
      <c r="AY396" s="25" t="s">
        <v>162</v>
      </c>
      <c r="BE396" s="245">
        <f>IF(N396="základní",J396,0)</f>
        <v>0</v>
      </c>
      <c r="BF396" s="245">
        <f>IF(N396="snížená",J396,0)</f>
        <v>0</v>
      </c>
      <c r="BG396" s="245">
        <f>IF(N396="zákl. přenesená",J396,0)</f>
        <v>0</v>
      </c>
      <c r="BH396" s="245">
        <f>IF(N396="sníž. přenesená",J396,0)</f>
        <v>0</v>
      </c>
      <c r="BI396" s="245">
        <f>IF(N396="nulová",J396,0)</f>
        <v>0</v>
      </c>
      <c r="BJ396" s="25" t="s">
        <v>87</v>
      </c>
      <c r="BK396" s="245">
        <f>ROUND(I396*H396,1)</f>
        <v>0</v>
      </c>
      <c r="BL396" s="25" t="s">
        <v>179</v>
      </c>
      <c r="BM396" s="25" t="s">
        <v>2682</v>
      </c>
    </row>
    <row r="397" s="13" customFormat="1">
      <c r="B397" s="261"/>
      <c r="C397" s="262"/>
      <c r="D397" s="248" t="s">
        <v>171</v>
      </c>
      <c r="E397" s="263" t="s">
        <v>36</v>
      </c>
      <c r="F397" s="264" t="s">
        <v>2477</v>
      </c>
      <c r="G397" s="262"/>
      <c r="H397" s="263" t="s">
        <v>36</v>
      </c>
      <c r="I397" s="265"/>
      <c r="J397" s="262"/>
      <c r="K397" s="262"/>
      <c r="L397" s="266"/>
      <c r="M397" s="267"/>
      <c r="N397" s="268"/>
      <c r="O397" s="268"/>
      <c r="P397" s="268"/>
      <c r="Q397" s="268"/>
      <c r="R397" s="268"/>
      <c r="S397" s="268"/>
      <c r="T397" s="269"/>
      <c r="AT397" s="270" t="s">
        <v>171</v>
      </c>
      <c r="AU397" s="270" t="s">
        <v>89</v>
      </c>
      <c r="AV397" s="13" t="s">
        <v>87</v>
      </c>
      <c r="AW397" s="13" t="s">
        <v>42</v>
      </c>
      <c r="AX397" s="13" t="s">
        <v>79</v>
      </c>
      <c r="AY397" s="270" t="s">
        <v>162</v>
      </c>
    </row>
    <row r="398" s="13" customFormat="1">
      <c r="B398" s="261"/>
      <c r="C398" s="262"/>
      <c r="D398" s="248" t="s">
        <v>171</v>
      </c>
      <c r="E398" s="263" t="s">
        <v>36</v>
      </c>
      <c r="F398" s="264" t="s">
        <v>2498</v>
      </c>
      <c r="G398" s="262"/>
      <c r="H398" s="263" t="s">
        <v>36</v>
      </c>
      <c r="I398" s="265"/>
      <c r="J398" s="262"/>
      <c r="K398" s="262"/>
      <c r="L398" s="266"/>
      <c r="M398" s="267"/>
      <c r="N398" s="268"/>
      <c r="O398" s="268"/>
      <c r="P398" s="268"/>
      <c r="Q398" s="268"/>
      <c r="R398" s="268"/>
      <c r="S398" s="268"/>
      <c r="T398" s="269"/>
      <c r="AT398" s="270" t="s">
        <v>171</v>
      </c>
      <c r="AU398" s="270" t="s">
        <v>89</v>
      </c>
      <c r="AV398" s="13" t="s">
        <v>87</v>
      </c>
      <c r="AW398" s="13" t="s">
        <v>42</v>
      </c>
      <c r="AX398" s="13" t="s">
        <v>79</v>
      </c>
      <c r="AY398" s="270" t="s">
        <v>162</v>
      </c>
    </row>
    <row r="399" s="12" customFormat="1">
      <c r="B399" s="246"/>
      <c r="C399" s="247"/>
      <c r="D399" s="248" t="s">
        <v>171</v>
      </c>
      <c r="E399" s="249" t="s">
        <v>36</v>
      </c>
      <c r="F399" s="250" t="s">
        <v>87</v>
      </c>
      <c r="G399" s="247"/>
      <c r="H399" s="251">
        <v>1</v>
      </c>
      <c r="I399" s="252"/>
      <c r="J399" s="247"/>
      <c r="K399" s="247"/>
      <c r="L399" s="253"/>
      <c r="M399" s="254"/>
      <c r="N399" s="255"/>
      <c r="O399" s="255"/>
      <c r="P399" s="255"/>
      <c r="Q399" s="255"/>
      <c r="R399" s="255"/>
      <c r="S399" s="255"/>
      <c r="T399" s="256"/>
      <c r="AT399" s="257" t="s">
        <v>171</v>
      </c>
      <c r="AU399" s="257" t="s">
        <v>89</v>
      </c>
      <c r="AV399" s="12" t="s">
        <v>89</v>
      </c>
      <c r="AW399" s="12" t="s">
        <v>42</v>
      </c>
      <c r="AX399" s="12" t="s">
        <v>87</v>
      </c>
      <c r="AY399" s="257" t="s">
        <v>162</v>
      </c>
    </row>
    <row r="400" s="1" customFormat="1" ht="25.5" customHeight="1">
      <c r="B400" s="48"/>
      <c r="C400" s="235" t="s">
        <v>454</v>
      </c>
      <c r="D400" s="235" t="s">
        <v>165</v>
      </c>
      <c r="E400" s="236" t="s">
        <v>2683</v>
      </c>
      <c r="F400" s="237" t="s">
        <v>2684</v>
      </c>
      <c r="G400" s="238" t="s">
        <v>174</v>
      </c>
      <c r="H400" s="239">
        <v>1</v>
      </c>
      <c r="I400" s="240"/>
      <c r="J400" s="239">
        <f>ROUND(I400*H400,1)</f>
        <v>0</v>
      </c>
      <c r="K400" s="237" t="s">
        <v>239</v>
      </c>
      <c r="L400" s="74"/>
      <c r="M400" s="241" t="s">
        <v>36</v>
      </c>
      <c r="N400" s="242" t="s">
        <v>50</v>
      </c>
      <c r="O400" s="49"/>
      <c r="P400" s="243">
        <f>O400*H400</f>
        <v>0</v>
      </c>
      <c r="Q400" s="243">
        <v>0.00038000000000000002</v>
      </c>
      <c r="R400" s="243">
        <f>Q400*H400</f>
        <v>0.00038000000000000002</v>
      </c>
      <c r="S400" s="243">
        <v>0</v>
      </c>
      <c r="T400" s="244">
        <f>S400*H400</f>
        <v>0</v>
      </c>
      <c r="AR400" s="25" t="s">
        <v>179</v>
      </c>
      <c r="AT400" s="25" t="s">
        <v>165</v>
      </c>
      <c r="AU400" s="25" t="s">
        <v>89</v>
      </c>
      <c r="AY400" s="25" t="s">
        <v>162</v>
      </c>
      <c r="BE400" s="245">
        <f>IF(N400="základní",J400,0)</f>
        <v>0</v>
      </c>
      <c r="BF400" s="245">
        <f>IF(N400="snížená",J400,0)</f>
        <v>0</v>
      </c>
      <c r="BG400" s="245">
        <f>IF(N400="zákl. přenesená",J400,0)</f>
        <v>0</v>
      </c>
      <c r="BH400" s="245">
        <f>IF(N400="sníž. přenesená",J400,0)</f>
        <v>0</v>
      </c>
      <c r="BI400" s="245">
        <f>IF(N400="nulová",J400,0)</f>
        <v>0</v>
      </c>
      <c r="BJ400" s="25" t="s">
        <v>87</v>
      </c>
      <c r="BK400" s="245">
        <f>ROUND(I400*H400,1)</f>
        <v>0</v>
      </c>
      <c r="BL400" s="25" t="s">
        <v>179</v>
      </c>
      <c r="BM400" s="25" t="s">
        <v>2685</v>
      </c>
    </row>
    <row r="401" s="13" customFormat="1">
      <c r="B401" s="261"/>
      <c r="C401" s="262"/>
      <c r="D401" s="248" t="s">
        <v>171</v>
      </c>
      <c r="E401" s="263" t="s">
        <v>36</v>
      </c>
      <c r="F401" s="264" t="s">
        <v>2477</v>
      </c>
      <c r="G401" s="262"/>
      <c r="H401" s="263" t="s">
        <v>36</v>
      </c>
      <c r="I401" s="265"/>
      <c r="J401" s="262"/>
      <c r="K401" s="262"/>
      <c r="L401" s="266"/>
      <c r="M401" s="267"/>
      <c r="N401" s="268"/>
      <c r="O401" s="268"/>
      <c r="P401" s="268"/>
      <c r="Q401" s="268"/>
      <c r="R401" s="268"/>
      <c r="S401" s="268"/>
      <c r="T401" s="269"/>
      <c r="AT401" s="270" t="s">
        <v>171</v>
      </c>
      <c r="AU401" s="270" t="s">
        <v>89</v>
      </c>
      <c r="AV401" s="13" t="s">
        <v>87</v>
      </c>
      <c r="AW401" s="13" t="s">
        <v>42</v>
      </c>
      <c r="AX401" s="13" t="s">
        <v>79</v>
      </c>
      <c r="AY401" s="270" t="s">
        <v>162</v>
      </c>
    </row>
    <row r="402" s="12" customFormat="1">
      <c r="B402" s="246"/>
      <c r="C402" s="247"/>
      <c r="D402" s="248" t="s">
        <v>171</v>
      </c>
      <c r="E402" s="249" t="s">
        <v>36</v>
      </c>
      <c r="F402" s="250" t="s">
        <v>87</v>
      </c>
      <c r="G402" s="247"/>
      <c r="H402" s="251">
        <v>1</v>
      </c>
      <c r="I402" s="252"/>
      <c r="J402" s="247"/>
      <c r="K402" s="247"/>
      <c r="L402" s="253"/>
      <c r="M402" s="254"/>
      <c r="N402" s="255"/>
      <c r="O402" s="255"/>
      <c r="P402" s="255"/>
      <c r="Q402" s="255"/>
      <c r="R402" s="255"/>
      <c r="S402" s="255"/>
      <c r="T402" s="256"/>
      <c r="AT402" s="257" t="s">
        <v>171</v>
      </c>
      <c r="AU402" s="257" t="s">
        <v>89</v>
      </c>
      <c r="AV402" s="12" t="s">
        <v>89</v>
      </c>
      <c r="AW402" s="12" t="s">
        <v>42</v>
      </c>
      <c r="AX402" s="12" t="s">
        <v>87</v>
      </c>
      <c r="AY402" s="257" t="s">
        <v>162</v>
      </c>
    </row>
    <row r="403" s="1" customFormat="1" ht="38.25" customHeight="1">
      <c r="B403" s="48"/>
      <c r="C403" s="235" t="s">
        <v>458</v>
      </c>
      <c r="D403" s="235" t="s">
        <v>165</v>
      </c>
      <c r="E403" s="236" t="s">
        <v>2686</v>
      </c>
      <c r="F403" s="237" t="s">
        <v>2687</v>
      </c>
      <c r="G403" s="238" t="s">
        <v>174</v>
      </c>
      <c r="H403" s="239">
        <v>1</v>
      </c>
      <c r="I403" s="240"/>
      <c r="J403" s="239">
        <f>ROUND(I403*H403,1)</f>
        <v>0</v>
      </c>
      <c r="K403" s="237" t="s">
        <v>239</v>
      </c>
      <c r="L403" s="74"/>
      <c r="M403" s="241" t="s">
        <v>36</v>
      </c>
      <c r="N403" s="242" t="s">
        <v>50</v>
      </c>
      <c r="O403" s="49"/>
      <c r="P403" s="243">
        <f>O403*H403</f>
        <v>0</v>
      </c>
      <c r="Q403" s="243">
        <v>0.00072000000000000005</v>
      </c>
      <c r="R403" s="243">
        <f>Q403*H403</f>
        <v>0.00072000000000000005</v>
      </c>
      <c r="S403" s="243">
        <v>0</v>
      </c>
      <c r="T403" s="244">
        <f>S403*H403</f>
        <v>0</v>
      </c>
      <c r="AR403" s="25" t="s">
        <v>179</v>
      </c>
      <c r="AT403" s="25" t="s">
        <v>165</v>
      </c>
      <c r="AU403" s="25" t="s">
        <v>89</v>
      </c>
      <c r="AY403" s="25" t="s">
        <v>162</v>
      </c>
      <c r="BE403" s="245">
        <f>IF(N403="základní",J403,0)</f>
        <v>0</v>
      </c>
      <c r="BF403" s="245">
        <f>IF(N403="snížená",J403,0)</f>
        <v>0</v>
      </c>
      <c r="BG403" s="245">
        <f>IF(N403="zákl. přenesená",J403,0)</f>
        <v>0</v>
      </c>
      <c r="BH403" s="245">
        <f>IF(N403="sníž. přenesená",J403,0)</f>
        <v>0</v>
      </c>
      <c r="BI403" s="245">
        <f>IF(N403="nulová",J403,0)</f>
        <v>0</v>
      </c>
      <c r="BJ403" s="25" t="s">
        <v>87</v>
      </c>
      <c r="BK403" s="245">
        <f>ROUND(I403*H403,1)</f>
        <v>0</v>
      </c>
      <c r="BL403" s="25" t="s">
        <v>179</v>
      </c>
      <c r="BM403" s="25" t="s">
        <v>2688</v>
      </c>
    </row>
    <row r="404" s="13" customFormat="1">
      <c r="B404" s="261"/>
      <c r="C404" s="262"/>
      <c r="D404" s="248" t="s">
        <v>171</v>
      </c>
      <c r="E404" s="263" t="s">
        <v>36</v>
      </c>
      <c r="F404" s="264" t="s">
        <v>2689</v>
      </c>
      <c r="G404" s="262"/>
      <c r="H404" s="263" t="s">
        <v>36</v>
      </c>
      <c r="I404" s="265"/>
      <c r="J404" s="262"/>
      <c r="K404" s="262"/>
      <c r="L404" s="266"/>
      <c r="M404" s="267"/>
      <c r="N404" s="268"/>
      <c r="O404" s="268"/>
      <c r="P404" s="268"/>
      <c r="Q404" s="268"/>
      <c r="R404" s="268"/>
      <c r="S404" s="268"/>
      <c r="T404" s="269"/>
      <c r="AT404" s="270" t="s">
        <v>171</v>
      </c>
      <c r="AU404" s="270" t="s">
        <v>89</v>
      </c>
      <c r="AV404" s="13" t="s">
        <v>87</v>
      </c>
      <c r="AW404" s="13" t="s">
        <v>42</v>
      </c>
      <c r="AX404" s="13" t="s">
        <v>79</v>
      </c>
      <c r="AY404" s="270" t="s">
        <v>162</v>
      </c>
    </row>
    <row r="405" s="12" customFormat="1">
      <c r="B405" s="246"/>
      <c r="C405" s="247"/>
      <c r="D405" s="248" t="s">
        <v>171</v>
      </c>
      <c r="E405" s="249" t="s">
        <v>36</v>
      </c>
      <c r="F405" s="250" t="s">
        <v>87</v>
      </c>
      <c r="G405" s="247"/>
      <c r="H405" s="251">
        <v>1</v>
      </c>
      <c r="I405" s="252"/>
      <c r="J405" s="247"/>
      <c r="K405" s="247"/>
      <c r="L405" s="253"/>
      <c r="M405" s="254"/>
      <c r="N405" s="255"/>
      <c r="O405" s="255"/>
      <c r="P405" s="255"/>
      <c r="Q405" s="255"/>
      <c r="R405" s="255"/>
      <c r="S405" s="255"/>
      <c r="T405" s="256"/>
      <c r="AT405" s="257" t="s">
        <v>171</v>
      </c>
      <c r="AU405" s="257" t="s">
        <v>89</v>
      </c>
      <c r="AV405" s="12" t="s">
        <v>89</v>
      </c>
      <c r="AW405" s="12" t="s">
        <v>42</v>
      </c>
      <c r="AX405" s="12" t="s">
        <v>87</v>
      </c>
      <c r="AY405" s="257" t="s">
        <v>162</v>
      </c>
    </row>
    <row r="406" s="1" customFormat="1" ht="16.5" customHeight="1">
      <c r="B406" s="48"/>
      <c r="C406" s="271" t="s">
        <v>464</v>
      </c>
      <c r="D406" s="271" t="s">
        <v>159</v>
      </c>
      <c r="E406" s="272" t="s">
        <v>2690</v>
      </c>
      <c r="F406" s="273" t="s">
        <v>2691</v>
      </c>
      <c r="G406" s="274" t="s">
        <v>174</v>
      </c>
      <c r="H406" s="275">
        <v>1</v>
      </c>
      <c r="I406" s="276"/>
      <c r="J406" s="275">
        <f>ROUND(I406*H406,1)</f>
        <v>0</v>
      </c>
      <c r="K406" s="273" t="s">
        <v>239</v>
      </c>
      <c r="L406" s="277"/>
      <c r="M406" s="278" t="s">
        <v>36</v>
      </c>
      <c r="N406" s="279" t="s">
        <v>50</v>
      </c>
      <c r="O406" s="49"/>
      <c r="P406" s="243">
        <f>O406*H406</f>
        <v>0</v>
      </c>
      <c r="Q406" s="243">
        <v>0.0035000000000000001</v>
      </c>
      <c r="R406" s="243">
        <f>Q406*H406</f>
        <v>0.0035000000000000001</v>
      </c>
      <c r="S406" s="243">
        <v>0</v>
      </c>
      <c r="T406" s="244">
        <f>S406*H406</f>
        <v>0</v>
      </c>
      <c r="AR406" s="25" t="s">
        <v>195</v>
      </c>
      <c r="AT406" s="25" t="s">
        <v>159</v>
      </c>
      <c r="AU406" s="25" t="s">
        <v>89</v>
      </c>
      <c r="AY406" s="25" t="s">
        <v>162</v>
      </c>
      <c r="BE406" s="245">
        <f>IF(N406="základní",J406,0)</f>
        <v>0</v>
      </c>
      <c r="BF406" s="245">
        <f>IF(N406="snížená",J406,0)</f>
        <v>0</v>
      </c>
      <c r="BG406" s="245">
        <f>IF(N406="zákl. přenesená",J406,0)</f>
        <v>0</v>
      </c>
      <c r="BH406" s="245">
        <f>IF(N406="sníž. přenesená",J406,0)</f>
        <v>0</v>
      </c>
      <c r="BI406" s="245">
        <f>IF(N406="nulová",J406,0)</f>
        <v>0</v>
      </c>
      <c r="BJ406" s="25" t="s">
        <v>87</v>
      </c>
      <c r="BK406" s="245">
        <f>ROUND(I406*H406,1)</f>
        <v>0</v>
      </c>
      <c r="BL406" s="25" t="s">
        <v>179</v>
      </c>
      <c r="BM406" s="25" t="s">
        <v>2692</v>
      </c>
    </row>
    <row r="407" s="13" customFormat="1">
      <c r="B407" s="261"/>
      <c r="C407" s="262"/>
      <c r="D407" s="248" t="s">
        <v>171</v>
      </c>
      <c r="E407" s="263" t="s">
        <v>36</v>
      </c>
      <c r="F407" s="264" t="s">
        <v>2477</v>
      </c>
      <c r="G407" s="262"/>
      <c r="H407" s="263" t="s">
        <v>36</v>
      </c>
      <c r="I407" s="265"/>
      <c r="J407" s="262"/>
      <c r="K407" s="262"/>
      <c r="L407" s="266"/>
      <c r="M407" s="267"/>
      <c r="N407" s="268"/>
      <c r="O407" s="268"/>
      <c r="P407" s="268"/>
      <c r="Q407" s="268"/>
      <c r="R407" s="268"/>
      <c r="S407" s="268"/>
      <c r="T407" s="269"/>
      <c r="AT407" s="270" t="s">
        <v>171</v>
      </c>
      <c r="AU407" s="270" t="s">
        <v>89</v>
      </c>
      <c r="AV407" s="13" t="s">
        <v>87</v>
      </c>
      <c r="AW407" s="13" t="s">
        <v>42</v>
      </c>
      <c r="AX407" s="13" t="s">
        <v>79</v>
      </c>
      <c r="AY407" s="270" t="s">
        <v>162</v>
      </c>
    </row>
    <row r="408" s="12" customFormat="1">
      <c r="B408" s="246"/>
      <c r="C408" s="247"/>
      <c r="D408" s="248" t="s">
        <v>171</v>
      </c>
      <c r="E408" s="249" t="s">
        <v>36</v>
      </c>
      <c r="F408" s="250" t="s">
        <v>87</v>
      </c>
      <c r="G408" s="247"/>
      <c r="H408" s="251">
        <v>1</v>
      </c>
      <c r="I408" s="252"/>
      <c r="J408" s="247"/>
      <c r="K408" s="247"/>
      <c r="L408" s="253"/>
      <c r="M408" s="254"/>
      <c r="N408" s="255"/>
      <c r="O408" s="255"/>
      <c r="P408" s="255"/>
      <c r="Q408" s="255"/>
      <c r="R408" s="255"/>
      <c r="S408" s="255"/>
      <c r="T408" s="256"/>
      <c r="AT408" s="257" t="s">
        <v>171</v>
      </c>
      <c r="AU408" s="257" t="s">
        <v>89</v>
      </c>
      <c r="AV408" s="12" t="s">
        <v>89</v>
      </c>
      <c r="AW408" s="12" t="s">
        <v>42</v>
      </c>
      <c r="AX408" s="12" t="s">
        <v>87</v>
      </c>
      <c r="AY408" s="257" t="s">
        <v>162</v>
      </c>
    </row>
    <row r="409" s="1" customFormat="1" ht="16.5" customHeight="1">
      <c r="B409" s="48"/>
      <c r="C409" s="271" t="s">
        <v>468</v>
      </c>
      <c r="D409" s="271" t="s">
        <v>159</v>
      </c>
      <c r="E409" s="272" t="s">
        <v>2693</v>
      </c>
      <c r="F409" s="273" t="s">
        <v>2694</v>
      </c>
      <c r="G409" s="274" t="s">
        <v>174</v>
      </c>
      <c r="H409" s="275">
        <v>1</v>
      </c>
      <c r="I409" s="276"/>
      <c r="J409" s="275">
        <f>ROUND(I409*H409,1)</f>
        <v>0</v>
      </c>
      <c r="K409" s="273" t="s">
        <v>239</v>
      </c>
      <c r="L409" s="277"/>
      <c r="M409" s="278" t="s">
        <v>36</v>
      </c>
      <c r="N409" s="279" t="s">
        <v>50</v>
      </c>
      <c r="O409" s="49"/>
      <c r="P409" s="243">
        <f>O409*H409</f>
        <v>0</v>
      </c>
      <c r="Q409" s="243">
        <v>0.0038</v>
      </c>
      <c r="R409" s="243">
        <f>Q409*H409</f>
        <v>0.0038</v>
      </c>
      <c r="S409" s="243">
        <v>0</v>
      </c>
      <c r="T409" s="244">
        <f>S409*H409</f>
        <v>0</v>
      </c>
      <c r="AR409" s="25" t="s">
        <v>195</v>
      </c>
      <c r="AT409" s="25" t="s">
        <v>159</v>
      </c>
      <c r="AU409" s="25" t="s">
        <v>89</v>
      </c>
      <c r="AY409" s="25" t="s">
        <v>162</v>
      </c>
      <c r="BE409" s="245">
        <f>IF(N409="základní",J409,0)</f>
        <v>0</v>
      </c>
      <c r="BF409" s="245">
        <f>IF(N409="snížená",J409,0)</f>
        <v>0</v>
      </c>
      <c r="BG409" s="245">
        <f>IF(N409="zákl. přenesená",J409,0)</f>
        <v>0</v>
      </c>
      <c r="BH409" s="245">
        <f>IF(N409="sníž. přenesená",J409,0)</f>
        <v>0</v>
      </c>
      <c r="BI409" s="245">
        <f>IF(N409="nulová",J409,0)</f>
        <v>0</v>
      </c>
      <c r="BJ409" s="25" t="s">
        <v>87</v>
      </c>
      <c r="BK409" s="245">
        <f>ROUND(I409*H409,1)</f>
        <v>0</v>
      </c>
      <c r="BL409" s="25" t="s">
        <v>179</v>
      </c>
      <c r="BM409" s="25" t="s">
        <v>2695</v>
      </c>
    </row>
    <row r="410" s="1" customFormat="1" ht="25.5" customHeight="1">
      <c r="B410" s="48"/>
      <c r="C410" s="235" t="s">
        <v>472</v>
      </c>
      <c r="D410" s="235" t="s">
        <v>165</v>
      </c>
      <c r="E410" s="236" t="s">
        <v>1074</v>
      </c>
      <c r="F410" s="237" t="s">
        <v>1075</v>
      </c>
      <c r="G410" s="238" t="s">
        <v>174</v>
      </c>
      <c r="H410" s="239">
        <v>4</v>
      </c>
      <c r="I410" s="240"/>
      <c r="J410" s="239">
        <f>ROUND(I410*H410,1)</f>
        <v>0</v>
      </c>
      <c r="K410" s="237" t="s">
        <v>239</v>
      </c>
      <c r="L410" s="74"/>
      <c r="M410" s="241" t="s">
        <v>36</v>
      </c>
      <c r="N410" s="242" t="s">
        <v>50</v>
      </c>
      <c r="O410" s="49"/>
      <c r="P410" s="243">
        <f>O410*H410</f>
        <v>0</v>
      </c>
      <c r="Q410" s="243">
        <v>0.00085999999999999998</v>
      </c>
      <c r="R410" s="243">
        <f>Q410*H410</f>
        <v>0.0034399999999999999</v>
      </c>
      <c r="S410" s="243">
        <v>0</v>
      </c>
      <c r="T410" s="244">
        <f>S410*H410</f>
        <v>0</v>
      </c>
      <c r="AR410" s="25" t="s">
        <v>179</v>
      </c>
      <c r="AT410" s="25" t="s">
        <v>165</v>
      </c>
      <c r="AU410" s="25" t="s">
        <v>89</v>
      </c>
      <c r="AY410" s="25" t="s">
        <v>162</v>
      </c>
      <c r="BE410" s="245">
        <f>IF(N410="základní",J410,0)</f>
        <v>0</v>
      </c>
      <c r="BF410" s="245">
        <f>IF(N410="snížená",J410,0)</f>
        <v>0</v>
      </c>
      <c r="BG410" s="245">
        <f>IF(N410="zákl. přenesená",J410,0)</f>
        <v>0</v>
      </c>
      <c r="BH410" s="245">
        <f>IF(N410="sníž. přenesená",J410,0)</f>
        <v>0</v>
      </c>
      <c r="BI410" s="245">
        <f>IF(N410="nulová",J410,0)</f>
        <v>0</v>
      </c>
      <c r="BJ410" s="25" t="s">
        <v>87</v>
      </c>
      <c r="BK410" s="245">
        <f>ROUND(I410*H410,1)</f>
        <v>0</v>
      </c>
      <c r="BL410" s="25" t="s">
        <v>179</v>
      </c>
      <c r="BM410" s="25" t="s">
        <v>2696</v>
      </c>
    </row>
    <row r="411" s="13" customFormat="1">
      <c r="B411" s="261"/>
      <c r="C411" s="262"/>
      <c r="D411" s="248" t="s">
        <v>171</v>
      </c>
      <c r="E411" s="263" t="s">
        <v>36</v>
      </c>
      <c r="F411" s="264" t="s">
        <v>2613</v>
      </c>
      <c r="G411" s="262"/>
      <c r="H411" s="263" t="s">
        <v>36</v>
      </c>
      <c r="I411" s="265"/>
      <c r="J411" s="262"/>
      <c r="K411" s="262"/>
      <c r="L411" s="266"/>
      <c r="M411" s="267"/>
      <c r="N411" s="268"/>
      <c r="O411" s="268"/>
      <c r="P411" s="268"/>
      <c r="Q411" s="268"/>
      <c r="R411" s="268"/>
      <c r="S411" s="268"/>
      <c r="T411" s="269"/>
      <c r="AT411" s="270" t="s">
        <v>171</v>
      </c>
      <c r="AU411" s="270" t="s">
        <v>89</v>
      </c>
      <c r="AV411" s="13" t="s">
        <v>87</v>
      </c>
      <c r="AW411" s="13" t="s">
        <v>42</v>
      </c>
      <c r="AX411" s="13" t="s">
        <v>79</v>
      </c>
      <c r="AY411" s="270" t="s">
        <v>162</v>
      </c>
    </row>
    <row r="412" s="12" customFormat="1">
      <c r="B412" s="246"/>
      <c r="C412" s="247"/>
      <c r="D412" s="248" t="s">
        <v>171</v>
      </c>
      <c r="E412" s="249" t="s">
        <v>36</v>
      </c>
      <c r="F412" s="250" t="s">
        <v>179</v>
      </c>
      <c r="G412" s="247"/>
      <c r="H412" s="251">
        <v>4</v>
      </c>
      <c r="I412" s="252"/>
      <c r="J412" s="247"/>
      <c r="K412" s="247"/>
      <c r="L412" s="253"/>
      <c r="M412" s="254"/>
      <c r="N412" s="255"/>
      <c r="O412" s="255"/>
      <c r="P412" s="255"/>
      <c r="Q412" s="255"/>
      <c r="R412" s="255"/>
      <c r="S412" s="255"/>
      <c r="T412" s="256"/>
      <c r="AT412" s="257" t="s">
        <v>171</v>
      </c>
      <c r="AU412" s="257" t="s">
        <v>89</v>
      </c>
      <c r="AV412" s="12" t="s">
        <v>89</v>
      </c>
      <c r="AW412" s="12" t="s">
        <v>42</v>
      </c>
      <c r="AX412" s="12" t="s">
        <v>87</v>
      </c>
      <c r="AY412" s="257" t="s">
        <v>162</v>
      </c>
    </row>
    <row r="413" s="1" customFormat="1" ht="16.5" customHeight="1">
      <c r="B413" s="48"/>
      <c r="C413" s="271" t="s">
        <v>476</v>
      </c>
      <c r="D413" s="271" t="s">
        <v>159</v>
      </c>
      <c r="E413" s="272" t="s">
        <v>2697</v>
      </c>
      <c r="F413" s="273" t="s">
        <v>2698</v>
      </c>
      <c r="G413" s="274" t="s">
        <v>174</v>
      </c>
      <c r="H413" s="275">
        <v>4</v>
      </c>
      <c r="I413" s="276"/>
      <c r="J413" s="275">
        <f>ROUND(I413*H413,1)</f>
        <v>0</v>
      </c>
      <c r="K413" s="273" t="s">
        <v>239</v>
      </c>
      <c r="L413" s="277"/>
      <c r="M413" s="278" t="s">
        <v>36</v>
      </c>
      <c r="N413" s="279" t="s">
        <v>50</v>
      </c>
      <c r="O413" s="49"/>
      <c r="P413" s="243">
        <f>O413*H413</f>
        <v>0</v>
      </c>
      <c r="Q413" s="243">
        <v>0.012999999999999999</v>
      </c>
      <c r="R413" s="243">
        <f>Q413*H413</f>
        <v>0.051999999999999998</v>
      </c>
      <c r="S413" s="243">
        <v>0</v>
      </c>
      <c r="T413" s="244">
        <f>S413*H413</f>
        <v>0</v>
      </c>
      <c r="AR413" s="25" t="s">
        <v>195</v>
      </c>
      <c r="AT413" s="25" t="s">
        <v>159</v>
      </c>
      <c r="AU413" s="25" t="s">
        <v>89</v>
      </c>
      <c r="AY413" s="25" t="s">
        <v>162</v>
      </c>
      <c r="BE413" s="245">
        <f>IF(N413="základní",J413,0)</f>
        <v>0</v>
      </c>
      <c r="BF413" s="245">
        <f>IF(N413="snížená",J413,0)</f>
        <v>0</v>
      </c>
      <c r="BG413" s="245">
        <f>IF(N413="zákl. přenesená",J413,0)</f>
        <v>0</v>
      </c>
      <c r="BH413" s="245">
        <f>IF(N413="sníž. přenesená",J413,0)</f>
        <v>0</v>
      </c>
      <c r="BI413" s="245">
        <f>IF(N413="nulová",J413,0)</f>
        <v>0</v>
      </c>
      <c r="BJ413" s="25" t="s">
        <v>87</v>
      </c>
      <c r="BK413" s="245">
        <f>ROUND(I413*H413,1)</f>
        <v>0</v>
      </c>
      <c r="BL413" s="25" t="s">
        <v>179</v>
      </c>
      <c r="BM413" s="25" t="s">
        <v>2699</v>
      </c>
    </row>
    <row r="414" s="1" customFormat="1" ht="16.5" customHeight="1">
      <c r="B414" s="48"/>
      <c r="C414" s="271" t="s">
        <v>480</v>
      </c>
      <c r="D414" s="271" t="s">
        <v>159</v>
      </c>
      <c r="E414" s="272" t="s">
        <v>2700</v>
      </c>
      <c r="F414" s="273" t="s">
        <v>2701</v>
      </c>
      <c r="G414" s="274" t="s">
        <v>174</v>
      </c>
      <c r="H414" s="275">
        <v>4</v>
      </c>
      <c r="I414" s="276"/>
      <c r="J414" s="275">
        <f>ROUND(I414*H414,1)</f>
        <v>0</v>
      </c>
      <c r="K414" s="273" t="s">
        <v>239</v>
      </c>
      <c r="L414" s="277"/>
      <c r="M414" s="278" t="s">
        <v>36</v>
      </c>
      <c r="N414" s="279" t="s">
        <v>50</v>
      </c>
      <c r="O414" s="49"/>
      <c r="P414" s="243">
        <f>O414*H414</f>
        <v>0</v>
      </c>
      <c r="Q414" s="243">
        <v>0.00064000000000000005</v>
      </c>
      <c r="R414" s="243">
        <f>Q414*H414</f>
        <v>0.0025600000000000002</v>
      </c>
      <c r="S414" s="243">
        <v>0</v>
      </c>
      <c r="T414" s="244">
        <f>S414*H414</f>
        <v>0</v>
      </c>
      <c r="AR414" s="25" t="s">
        <v>195</v>
      </c>
      <c r="AT414" s="25" t="s">
        <v>159</v>
      </c>
      <c r="AU414" s="25" t="s">
        <v>89</v>
      </c>
      <c r="AY414" s="25" t="s">
        <v>162</v>
      </c>
      <c r="BE414" s="245">
        <f>IF(N414="základní",J414,0)</f>
        <v>0</v>
      </c>
      <c r="BF414" s="245">
        <f>IF(N414="snížená",J414,0)</f>
        <v>0</v>
      </c>
      <c r="BG414" s="245">
        <f>IF(N414="zákl. přenesená",J414,0)</f>
        <v>0</v>
      </c>
      <c r="BH414" s="245">
        <f>IF(N414="sníž. přenesená",J414,0)</f>
        <v>0</v>
      </c>
      <c r="BI414" s="245">
        <f>IF(N414="nulová",J414,0)</f>
        <v>0</v>
      </c>
      <c r="BJ414" s="25" t="s">
        <v>87</v>
      </c>
      <c r="BK414" s="245">
        <f>ROUND(I414*H414,1)</f>
        <v>0</v>
      </c>
      <c r="BL414" s="25" t="s">
        <v>179</v>
      </c>
      <c r="BM414" s="25" t="s">
        <v>2702</v>
      </c>
    </row>
    <row r="415" s="13" customFormat="1">
      <c r="B415" s="261"/>
      <c r="C415" s="262"/>
      <c r="D415" s="248" t="s">
        <v>171</v>
      </c>
      <c r="E415" s="263" t="s">
        <v>36</v>
      </c>
      <c r="F415" s="264" t="s">
        <v>2613</v>
      </c>
      <c r="G415" s="262"/>
      <c r="H415" s="263" t="s">
        <v>36</v>
      </c>
      <c r="I415" s="265"/>
      <c r="J415" s="262"/>
      <c r="K415" s="262"/>
      <c r="L415" s="266"/>
      <c r="M415" s="267"/>
      <c r="N415" s="268"/>
      <c r="O415" s="268"/>
      <c r="P415" s="268"/>
      <c r="Q415" s="268"/>
      <c r="R415" s="268"/>
      <c r="S415" s="268"/>
      <c r="T415" s="269"/>
      <c r="AT415" s="270" t="s">
        <v>171</v>
      </c>
      <c r="AU415" s="270" t="s">
        <v>89</v>
      </c>
      <c r="AV415" s="13" t="s">
        <v>87</v>
      </c>
      <c r="AW415" s="13" t="s">
        <v>42</v>
      </c>
      <c r="AX415" s="13" t="s">
        <v>79</v>
      </c>
      <c r="AY415" s="270" t="s">
        <v>162</v>
      </c>
    </row>
    <row r="416" s="12" customFormat="1">
      <c r="B416" s="246"/>
      <c r="C416" s="247"/>
      <c r="D416" s="248" t="s">
        <v>171</v>
      </c>
      <c r="E416" s="249" t="s">
        <v>36</v>
      </c>
      <c r="F416" s="250" t="s">
        <v>179</v>
      </c>
      <c r="G416" s="247"/>
      <c r="H416" s="251">
        <v>4</v>
      </c>
      <c r="I416" s="252"/>
      <c r="J416" s="247"/>
      <c r="K416" s="247"/>
      <c r="L416" s="253"/>
      <c r="M416" s="254"/>
      <c r="N416" s="255"/>
      <c r="O416" s="255"/>
      <c r="P416" s="255"/>
      <c r="Q416" s="255"/>
      <c r="R416" s="255"/>
      <c r="S416" s="255"/>
      <c r="T416" s="256"/>
      <c r="AT416" s="257" t="s">
        <v>171</v>
      </c>
      <c r="AU416" s="257" t="s">
        <v>89</v>
      </c>
      <c r="AV416" s="12" t="s">
        <v>89</v>
      </c>
      <c r="AW416" s="12" t="s">
        <v>42</v>
      </c>
      <c r="AX416" s="12" t="s">
        <v>87</v>
      </c>
      <c r="AY416" s="257" t="s">
        <v>162</v>
      </c>
    </row>
    <row r="417" s="1" customFormat="1" ht="25.5" customHeight="1">
      <c r="B417" s="48"/>
      <c r="C417" s="235" t="s">
        <v>484</v>
      </c>
      <c r="D417" s="235" t="s">
        <v>165</v>
      </c>
      <c r="E417" s="236" t="s">
        <v>1091</v>
      </c>
      <c r="F417" s="237" t="s">
        <v>1092</v>
      </c>
      <c r="G417" s="238" t="s">
        <v>174</v>
      </c>
      <c r="H417" s="239">
        <v>1</v>
      </c>
      <c r="I417" s="240"/>
      <c r="J417" s="239">
        <f>ROUND(I417*H417,1)</f>
        <v>0</v>
      </c>
      <c r="K417" s="237" t="s">
        <v>239</v>
      </c>
      <c r="L417" s="74"/>
      <c r="M417" s="241" t="s">
        <v>36</v>
      </c>
      <c r="N417" s="242" t="s">
        <v>50</v>
      </c>
      <c r="O417" s="49"/>
      <c r="P417" s="243">
        <f>O417*H417</f>
        <v>0</v>
      </c>
      <c r="Q417" s="243">
        <v>0</v>
      </c>
      <c r="R417" s="243">
        <f>Q417*H417</f>
        <v>0</v>
      </c>
      <c r="S417" s="243">
        <v>0</v>
      </c>
      <c r="T417" s="244">
        <f>S417*H417</f>
        <v>0</v>
      </c>
      <c r="AR417" s="25" t="s">
        <v>179</v>
      </c>
      <c r="AT417" s="25" t="s">
        <v>165</v>
      </c>
      <c r="AU417" s="25" t="s">
        <v>89</v>
      </c>
      <c r="AY417" s="25" t="s">
        <v>162</v>
      </c>
      <c r="BE417" s="245">
        <f>IF(N417="základní",J417,0)</f>
        <v>0</v>
      </c>
      <c r="BF417" s="245">
        <f>IF(N417="snížená",J417,0)</f>
        <v>0</v>
      </c>
      <c r="BG417" s="245">
        <f>IF(N417="zákl. přenesená",J417,0)</f>
        <v>0</v>
      </c>
      <c r="BH417" s="245">
        <f>IF(N417="sníž. přenesená",J417,0)</f>
        <v>0</v>
      </c>
      <c r="BI417" s="245">
        <f>IF(N417="nulová",J417,0)</f>
        <v>0</v>
      </c>
      <c r="BJ417" s="25" t="s">
        <v>87</v>
      </c>
      <c r="BK417" s="245">
        <f>ROUND(I417*H417,1)</f>
        <v>0</v>
      </c>
      <c r="BL417" s="25" t="s">
        <v>179</v>
      </c>
      <c r="BM417" s="25" t="s">
        <v>2703</v>
      </c>
    </row>
    <row r="418" s="13" customFormat="1">
      <c r="B418" s="261"/>
      <c r="C418" s="262"/>
      <c r="D418" s="248" t="s">
        <v>171</v>
      </c>
      <c r="E418" s="263" t="s">
        <v>36</v>
      </c>
      <c r="F418" s="264" t="s">
        <v>2477</v>
      </c>
      <c r="G418" s="262"/>
      <c r="H418" s="263" t="s">
        <v>36</v>
      </c>
      <c r="I418" s="265"/>
      <c r="J418" s="262"/>
      <c r="K418" s="262"/>
      <c r="L418" s="266"/>
      <c r="M418" s="267"/>
      <c r="N418" s="268"/>
      <c r="O418" s="268"/>
      <c r="P418" s="268"/>
      <c r="Q418" s="268"/>
      <c r="R418" s="268"/>
      <c r="S418" s="268"/>
      <c r="T418" s="269"/>
      <c r="AT418" s="270" t="s">
        <v>171</v>
      </c>
      <c r="AU418" s="270" t="s">
        <v>89</v>
      </c>
      <c r="AV418" s="13" t="s">
        <v>87</v>
      </c>
      <c r="AW418" s="13" t="s">
        <v>42</v>
      </c>
      <c r="AX418" s="13" t="s">
        <v>79</v>
      </c>
      <c r="AY418" s="270" t="s">
        <v>162</v>
      </c>
    </row>
    <row r="419" s="12" customFormat="1">
      <c r="B419" s="246"/>
      <c r="C419" s="247"/>
      <c r="D419" s="248" t="s">
        <v>171</v>
      </c>
      <c r="E419" s="249" t="s">
        <v>36</v>
      </c>
      <c r="F419" s="250" t="s">
        <v>87</v>
      </c>
      <c r="G419" s="247"/>
      <c r="H419" s="251">
        <v>1</v>
      </c>
      <c r="I419" s="252"/>
      <c r="J419" s="247"/>
      <c r="K419" s="247"/>
      <c r="L419" s="253"/>
      <c r="M419" s="254"/>
      <c r="N419" s="255"/>
      <c r="O419" s="255"/>
      <c r="P419" s="255"/>
      <c r="Q419" s="255"/>
      <c r="R419" s="255"/>
      <c r="S419" s="255"/>
      <c r="T419" s="256"/>
      <c r="AT419" s="257" t="s">
        <v>171</v>
      </c>
      <c r="AU419" s="257" t="s">
        <v>89</v>
      </c>
      <c r="AV419" s="12" t="s">
        <v>89</v>
      </c>
      <c r="AW419" s="12" t="s">
        <v>42</v>
      </c>
      <c r="AX419" s="12" t="s">
        <v>87</v>
      </c>
      <c r="AY419" s="257" t="s">
        <v>162</v>
      </c>
    </row>
    <row r="420" s="1" customFormat="1" ht="16.5" customHeight="1">
      <c r="B420" s="48"/>
      <c r="C420" s="271" t="s">
        <v>488</v>
      </c>
      <c r="D420" s="271" t="s">
        <v>159</v>
      </c>
      <c r="E420" s="272" t="s">
        <v>2704</v>
      </c>
      <c r="F420" s="273" t="s">
        <v>2705</v>
      </c>
      <c r="G420" s="274" t="s">
        <v>174</v>
      </c>
      <c r="H420" s="275">
        <v>1</v>
      </c>
      <c r="I420" s="276"/>
      <c r="J420" s="275">
        <f>ROUND(I420*H420,1)</f>
        <v>0</v>
      </c>
      <c r="K420" s="273" t="s">
        <v>239</v>
      </c>
      <c r="L420" s="277"/>
      <c r="M420" s="278" t="s">
        <v>36</v>
      </c>
      <c r="N420" s="279" t="s">
        <v>50</v>
      </c>
      <c r="O420" s="49"/>
      <c r="P420" s="243">
        <f>O420*H420</f>
        <v>0</v>
      </c>
      <c r="Q420" s="243">
        <v>0.0019</v>
      </c>
      <c r="R420" s="243">
        <f>Q420*H420</f>
        <v>0.0019</v>
      </c>
      <c r="S420" s="243">
        <v>0</v>
      </c>
      <c r="T420" s="244">
        <f>S420*H420</f>
        <v>0</v>
      </c>
      <c r="AR420" s="25" t="s">
        <v>195</v>
      </c>
      <c r="AT420" s="25" t="s">
        <v>159</v>
      </c>
      <c r="AU420" s="25" t="s">
        <v>89</v>
      </c>
      <c r="AY420" s="25" t="s">
        <v>162</v>
      </c>
      <c r="BE420" s="245">
        <f>IF(N420="základní",J420,0)</f>
        <v>0</v>
      </c>
      <c r="BF420" s="245">
        <f>IF(N420="snížená",J420,0)</f>
        <v>0</v>
      </c>
      <c r="BG420" s="245">
        <f>IF(N420="zákl. přenesená",J420,0)</f>
        <v>0</v>
      </c>
      <c r="BH420" s="245">
        <f>IF(N420="sníž. přenesená",J420,0)</f>
        <v>0</v>
      </c>
      <c r="BI420" s="245">
        <f>IF(N420="nulová",J420,0)</f>
        <v>0</v>
      </c>
      <c r="BJ420" s="25" t="s">
        <v>87</v>
      </c>
      <c r="BK420" s="245">
        <f>ROUND(I420*H420,1)</f>
        <v>0</v>
      </c>
      <c r="BL420" s="25" t="s">
        <v>179</v>
      </c>
      <c r="BM420" s="25" t="s">
        <v>2706</v>
      </c>
    </row>
    <row r="421" s="1" customFormat="1" ht="16.5" customHeight="1">
      <c r="B421" s="48"/>
      <c r="C421" s="235" t="s">
        <v>169</v>
      </c>
      <c r="D421" s="235" t="s">
        <v>165</v>
      </c>
      <c r="E421" s="236" t="s">
        <v>2707</v>
      </c>
      <c r="F421" s="237" t="s">
        <v>2708</v>
      </c>
      <c r="G421" s="238" t="s">
        <v>174</v>
      </c>
      <c r="H421" s="239">
        <v>2</v>
      </c>
      <c r="I421" s="240"/>
      <c r="J421" s="239">
        <f>ROUND(I421*H421,1)</f>
        <v>0</v>
      </c>
      <c r="K421" s="237" t="s">
        <v>239</v>
      </c>
      <c r="L421" s="74"/>
      <c r="M421" s="241" t="s">
        <v>36</v>
      </c>
      <c r="N421" s="242" t="s">
        <v>50</v>
      </c>
      <c r="O421" s="49"/>
      <c r="P421" s="243">
        <f>O421*H421</f>
        <v>0</v>
      </c>
      <c r="Q421" s="243">
        <v>0.047289999999999999</v>
      </c>
      <c r="R421" s="243">
        <f>Q421*H421</f>
        <v>0.094579999999999997</v>
      </c>
      <c r="S421" s="243">
        <v>0</v>
      </c>
      <c r="T421" s="244">
        <f>S421*H421</f>
        <v>0</v>
      </c>
      <c r="AR421" s="25" t="s">
        <v>179</v>
      </c>
      <c r="AT421" s="25" t="s">
        <v>165</v>
      </c>
      <c r="AU421" s="25" t="s">
        <v>89</v>
      </c>
      <c r="AY421" s="25" t="s">
        <v>162</v>
      </c>
      <c r="BE421" s="245">
        <f>IF(N421="základní",J421,0)</f>
        <v>0</v>
      </c>
      <c r="BF421" s="245">
        <f>IF(N421="snížená",J421,0)</f>
        <v>0</v>
      </c>
      <c r="BG421" s="245">
        <f>IF(N421="zákl. přenesená",J421,0)</f>
        <v>0</v>
      </c>
      <c r="BH421" s="245">
        <f>IF(N421="sníž. přenesená",J421,0)</f>
        <v>0</v>
      </c>
      <c r="BI421" s="245">
        <f>IF(N421="nulová",J421,0)</f>
        <v>0</v>
      </c>
      <c r="BJ421" s="25" t="s">
        <v>87</v>
      </c>
      <c r="BK421" s="245">
        <f>ROUND(I421*H421,1)</f>
        <v>0</v>
      </c>
      <c r="BL421" s="25" t="s">
        <v>179</v>
      </c>
      <c r="BM421" s="25" t="s">
        <v>2709</v>
      </c>
    </row>
    <row r="422" s="13" customFormat="1">
      <c r="B422" s="261"/>
      <c r="C422" s="262"/>
      <c r="D422" s="248" t="s">
        <v>171</v>
      </c>
      <c r="E422" s="263" t="s">
        <v>36</v>
      </c>
      <c r="F422" s="264" t="s">
        <v>2710</v>
      </c>
      <c r="G422" s="262"/>
      <c r="H422" s="263" t="s">
        <v>36</v>
      </c>
      <c r="I422" s="265"/>
      <c r="J422" s="262"/>
      <c r="K422" s="262"/>
      <c r="L422" s="266"/>
      <c r="M422" s="267"/>
      <c r="N422" s="268"/>
      <c r="O422" s="268"/>
      <c r="P422" s="268"/>
      <c r="Q422" s="268"/>
      <c r="R422" s="268"/>
      <c r="S422" s="268"/>
      <c r="T422" s="269"/>
      <c r="AT422" s="270" t="s">
        <v>171</v>
      </c>
      <c r="AU422" s="270" t="s">
        <v>89</v>
      </c>
      <c r="AV422" s="13" t="s">
        <v>87</v>
      </c>
      <c r="AW422" s="13" t="s">
        <v>42</v>
      </c>
      <c r="AX422" s="13" t="s">
        <v>79</v>
      </c>
      <c r="AY422" s="270" t="s">
        <v>162</v>
      </c>
    </row>
    <row r="423" s="12" customFormat="1">
      <c r="B423" s="246"/>
      <c r="C423" s="247"/>
      <c r="D423" s="248" t="s">
        <v>171</v>
      </c>
      <c r="E423" s="249" t="s">
        <v>36</v>
      </c>
      <c r="F423" s="250" t="s">
        <v>89</v>
      </c>
      <c r="G423" s="247"/>
      <c r="H423" s="251">
        <v>2</v>
      </c>
      <c r="I423" s="252"/>
      <c r="J423" s="247"/>
      <c r="K423" s="247"/>
      <c r="L423" s="253"/>
      <c r="M423" s="254"/>
      <c r="N423" s="255"/>
      <c r="O423" s="255"/>
      <c r="P423" s="255"/>
      <c r="Q423" s="255"/>
      <c r="R423" s="255"/>
      <c r="S423" s="255"/>
      <c r="T423" s="256"/>
      <c r="AT423" s="257" t="s">
        <v>171</v>
      </c>
      <c r="AU423" s="257" t="s">
        <v>89</v>
      </c>
      <c r="AV423" s="12" t="s">
        <v>89</v>
      </c>
      <c r="AW423" s="12" t="s">
        <v>42</v>
      </c>
      <c r="AX423" s="12" t="s">
        <v>87</v>
      </c>
      <c r="AY423" s="257" t="s">
        <v>162</v>
      </c>
    </row>
    <row r="424" s="1" customFormat="1" ht="16.5" customHeight="1">
      <c r="B424" s="48"/>
      <c r="C424" s="271" t="s">
        <v>496</v>
      </c>
      <c r="D424" s="271" t="s">
        <v>159</v>
      </c>
      <c r="E424" s="272" t="s">
        <v>2711</v>
      </c>
      <c r="F424" s="273" t="s">
        <v>2712</v>
      </c>
      <c r="G424" s="274" t="s">
        <v>174</v>
      </c>
      <c r="H424" s="275">
        <v>2</v>
      </c>
      <c r="I424" s="276"/>
      <c r="J424" s="275">
        <f>ROUND(I424*H424,1)</f>
        <v>0</v>
      </c>
      <c r="K424" s="273" t="s">
        <v>239</v>
      </c>
      <c r="L424" s="277"/>
      <c r="M424" s="278" t="s">
        <v>36</v>
      </c>
      <c r="N424" s="279" t="s">
        <v>50</v>
      </c>
      <c r="O424" s="49"/>
      <c r="P424" s="243">
        <f>O424*H424</f>
        <v>0</v>
      </c>
      <c r="Q424" s="243">
        <v>0.016</v>
      </c>
      <c r="R424" s="243">
        <f>Q424*H424</f>
        <v>0.032000000000000001</v>
      </c>
      <c r="S424" s="243">
        <v>0</v>
      </c>
      <c r="T424" s="244">
        <f>S424*H424</f>
        <v>0</v>
      </c>
      <c r="AR424" s="25" t="s">
        <v>195</v>
      </c>
      <c r="AT424" s="25" t="s">
        <v>159</v>
      </c>
      <c r="AU424" s="25" t="s">
        <v>89</v>
      </c>
      <c r="AY424" s="25" t="s">
        <v>162</v>
      </c>
      <c r="BE424" s="245">
        <f>IF(N424="základní",J424,0)</f>
        <v>0</v>
      </c>
      <c r="BF424" s="245">
        <f>IF(N424="snížená",J424,0)</f>
        <v>0</v>
      </c>
      <c r="BG424" s="245">
        <f>IF(N424="zákl. přenesená",J424,0)</f>
        <v>0</v>
      </c>
      <c r="BH424" s="245">
        <f>IF(N424="sníž. přenesená",J424,0)</f>
        <v>0</v>
      </c>
      <c r="BI424" s="245">
        <f>IF(N424="nulová",J424,0)</f>
        <v>0</v>
      </c>
      <c r="BJ424" s="25" t="s">
        <v>87</v>
      </c>
      <c r="BK424" s="245">
        <f>ROUND(I424*H424,1)</f>
        <v>0</v>
      </c>
      <c r="BL424" s="25" t="s">
        <v>179</v>
      </c>
      <c r="BM424" s="25" t="s">
        <v>2713</v>
      </c>
    </row>
    <row r="425" s="1" customFormat="1" ht="16.5" customHeight="1">
      <c r="B425" s="48"/>
      <c r="C425" s="235" t="s">
        <v>500</v>
      </c>
      <c r="D425" s="235" t="s">
        <v>165</v>
      </c>
      <c r="E425" s="236" t="s">
        <v>1105</v>
      </c>
      <c r="F425" s="237" t="s">
        <v>1106</v>
      </c>
      <c r="G425" s="238" t="s">
        <v>247</v>
      </c>
      <c r="H425" s="239">
        <v>96.5</v>
      </c>
      <c r="I425" s="240"/>
      <c r="J425" s="239">
        <f>ROUND(I425*H425,1)</f>
        <v>0</v>
      </c>
      <c r="K425" s="237" t="s">
        <v>239</v>
      </c>
      <c r="L425" s="74"/>
      <c r="M425" s="241" t="s">
        <v>36</v>
      </c>
      <c r="N425" s="242" t="s">
        <v>50</v>
      </c>
      <c r="O425" s="49"/>
      <c r="P425" s="243">
        <f>O425*H425</f>
        <v>0</v>
      </c>
      <c r="Q425" s="243">
        <v>0</v>
      </c>
      <c r="R425" s="243">
        <f>Q425*H425</f>
        <v>0</v>
      </c>
      <c r="S425" s="243">
        <v>0</v>
      </c>
      <c r="T425" s="244">
        <f>S425*H425</f>
        <v>0</v>
      </c>
      <c r="AR425" s="25" t="s">
        <v>179</v>
      </c>
      <c r="AT425" s="25" t="s">
        <v>165</v>
      </c>
      <c r="AU425" s="25" t="s">
        <v>89</v>
      </c>
      <c r="AY425" s="25" t="s">
        <v>162</v>
      </c>
      <c r="BE425" s="245">
        <f>IF(N425="základní",J425,0)</f>
        <v>0</v>
      </c>
      <c r="BF425" s="245">
        <f>IF(N425="snížená",J425,0)</f>
        <v>0</v>
      </c>
      <c r="BG425" s="245">
        <f>IF(N425="zákl. přenesená",J425,0)</f>
        <v>0</v>
      </c>
      <c r="BH425" s="245">
        <f>IF(N425="sníž. přenesená",J425,0)</f>
        <v>0</v>
      </c>
      <c r="BI425" s="245">
        <f>IF(N425="nulová",J425,0)</f>
        <v>0</v>
      </c>
      <c r="BJ425" s="25" t="s">
        <v>87</v>
      </c>
      <c r="BK425" s="245">
        <f>ROUND(I425*H425,1)</f>
        <v>0</v>
      </c>
      <c r="BL425" s="25" t="s">
        <v>179</v>
      </c>
      <c r="BM425" s="25" t="s">
        <v>2714</v>
      </c>
    </row>
    <row r="426" s="13" customFormat="1">
      <c r="B426" s="261"/>
      <c r="C426" s="262"/>
      <c r="D426" s="248" t="s">
        <v>171</v>
      </c>
      <c r="E426" s="263" t="s">
        <v>36</v>
      </c>
      <c r="F426" s="264" t="s">
        <v>2477</v>
      </c>
      <c r="G426" s="262"/>
      <c r="H426" s="263" t="s">
        <v>36</v>
      </c>
      <c r="I426" s="265"/>
      <c r="J426" s="262"/>
      <c r="K426" s="262"/>
      <c r="L426" s="266"/>
      <c r="M426" s="267"/>
      <c r="N426" s="268"/>
      <c r="O426" s="268"/>
      <c r="P426" s="268"/>
      <c r="Q426" s="268"/>
      <c r="R426" s="268"/>
      <c r="S426" s="268"/>
      <c r="T426" s="269"/>
      <c r="AT426" s="270" t="s">
        <v>171</v>
      </c>
      <c r="AU426" s="270" t="s">
        <v>89</v>
      </c>
      <c r="AV426" s="13" t="s">
        <v>87</v>
      </c>
      <c r="AW426" s="13" t="s">
        <v>42</v>
      </c>
      <c r="AX426" s="13" t="s">
        <v>79</v>
      </c>
      <c r="AY426" s="270" t="s">
        <v>162</v>
      </c>
    </row>
    <row r="427" s="13" customFormat="1">
      <c r="B427" s="261"/>
      <c r="C427" s="262"/>
      <c r="D427" s="248" t="s">
        <v>171</v>
      </c>
      <c r="E427" s="263" t="s">
        <v>36</v>
      </c>
      <c r="F427" s="264" t="s">
        <v>2498</v>
      </c>
      <c r="G427" s="262"/>
      <c r="H427" s="263" t="s">
        <v>36</v>
      </c>
      <c r="I427" s="265"/>
      <c r="J427" s="262"/>
      <c r="K427" s="262"/>
      <c r="L427" s="266"/>
      <c r="M427" s="267"/>
      <c r="N427" s="268"/>
      <c r="O427" s="268"/>
      <c r="P427" s="268"/>
      <c r="Q427" s="268"/>
      <c r="R427" s="268"/>
      <c r="S427" s="268"/>
      <c r="T427" s="269"/>
      <c r="AT427" s="270" t="s">
        <v>171</v>
      </c>
      <c r="AU427" s="270" t="s">
        <v>89</v>
      </c>
      <c r="AV427" s="13" t="s">
        <v>87</v>
      </c>
      <c r="AW427" s="13" t="s">
        <v>42</v>
      </c>
      <c r="AX427" s="13" t="s">
        <v>79</v>
      </c>
      <c r="AY427" s="270" t="s">
        <v>162</v>
      </c>
    </row>
    <row r="428" s="12" customFormat="1">
      <c r="B428" s="246"/>
      <c r="C428" s="247"/>
      <c r="D428" s="248" t="s">
        <v>171</v>
      </c>
      <c r="E428" s="249" t="s">
        <v>36</v>
      </c>
      <c r="F428" s="250" t="s">
        <v>2658</v>
      </c>
      <c r="G428" s="247"/>
      <c r="H428" s="251">
        <v>13.5</v>
      </c>
      <c r="I428" s="252"/>
      <c r="J428" s="247"/>
      <c r="K428" s="247"/>
      <c r="L428" s="253"/>
      <c r="M428" s="254"/>
      <c r="N428" s="255"/>
      <c r="O428" s="255"/>
      <c r="P428" s="255"/>
      <c r="Q428" s="255"/>
      <c r="R428" s="255"/>
      <c r="S428" s="255"/>
      <c r="T428" s="256"/>
      <c r="AT428" s="257" t="s">
        <v>171</v>
      </c>
      <c r="AU428" s="257" t="s">
        <v>89</v>
      </c>
      <c r="AV428" s="12" t="s">
        <v>89</v>
      </c>
      <c r="AW428" s="12" t="s">
        <v>42</v>
      </c>
      <c r="AX428" s="12" t="s">
        <v>79</v>
      </c>
      <c r="AY428" s="257" t="s">
        <v>162</v>
      </c>
    </row>
    <row r="429" s="13" customFormat="1">
      <c r="B429" s="261"/>
      <c r="C429" s="262"/>
      <c r="D429" s="248" t="s">
        <v>171</v>
      </c>
      <c r="E429" s="263" t="s">
        <v>36</v>
      </c>
      <c r="F429" s="264" t="s">
        <v>2500</v>
      </c>
      <c r="G429" s="262"/>
      <c r="H429" s="263" t="s">
        <v>36</v>
      </c>
      <c r="I429" s="265"/>
      <c r="J429" s="262"/>
      <c r="K429" s="262"/>
      <c r="L429" s="266"/>
      <c r="M429" s="267"/>
      <c r="N429" s="268"/>
      <c r="O429" s="268"/>
      <c r="P429" s="268"/>
      <c r="Q429" s="268"/>
      <c r="R429" s="268"/>
      <c r="S429" s="268"/>
      <c r="T429" s="269"/>
      <c r="AT429" s="270" t="s">
        <v>171</v>
      </c>
      <c r="AU429" s="270" t="s">
        <v>89</v>
      </c>
      <c r="AV429" s="13" t="s">
        <v>87</v>
      </c>
      <c r="AW429" s="13" t="s">
        <v>42</v>
      </c>
      <c r="AX429" s="13" t="s">
        <v>79</v>
      </c>
      <c r="AY429" s="270" t="s">
        <v>162</v>
      </c>
    </row>
    <row r="430" s="12" customFormat="1">
      <c r="B430" s="246"/>
      <c r="C430" s="247"/>
      <c r="D430" s="248" t="s">
        <v>171</v>
      </c>
      <c r="E430" s="249" t="s">
        <v>36</v>
      </c>
      <c r="F430" s="250" t="s">
        <v>2659</v>
      </c>
      <c r="G430" s="247"/>
      <c r="H430" s="251">
        <v>43</v>
      </c>
      <c r="I430" s="252"/>
      <c r="J430" s="247"/>
      <c r="K430" s="247"/>
      <c r="L430" s="253"/>
      <c r="M430" s="254"/>
      <c r="N430" s="255"/>
      <c r="O430" s="255"/>
      <c r="P430" s="255"/>
      <c r="Q430" s="255"/>
      <c r="R430" s="255"/>
      <c r="S430" s="255"/>
      <c r="T430" s="256"/>
      <c r="AT430" s="257" t="s">
        <v>171</v>
      </c>
      <c r="AU430" s="257" t="s">
        <v>89</v>
      </c>
      <c r="AV430" s="12" t="s">
        <v>89</v>
      </c>
      <c r="AW430" s="12" t="s">
        <v>42</v>
      </c>
      <c r="AX430" s="12" t="s">
        <v>79</v>
      </c>
      <c r="AY430" s="257" t="s">
        <v>162</v>
      </c>
    </row>
    <row r="431" s="13" customFormat="1">
      <c r="B431" s="261"/>
      <c r="C431" s="262"/>
      <c r="D431" s="248" t="s">
        <v>171</v>
      </c>
      <c r="E431" s="263" t="s">
        <v>36</v>
      </c>
      <c r="F431" s="264" t="s">
        <v>2650</v>
      </c>
      <c r="G431" s="262"/>
      <c r="H431" s="263" t="s">
        <v>36</v>
      </c>
      <c r="I431" s="265"/>
      <c r="J431" s="262"/>
      <c r="K431" s="262"/>
      <c r="L431" s="266"/>
      <c r="M431" s="267"/>
      <c r="N431" s="268"/>
      <c r="O431" s="268"/>
      <c r="P431" s="268"/>
      <c r="Q431" s="268"/>
      <c r="R431" s="268"/>
      <c r="S431" s="268"/>
      <c r="T431" s="269"/>
      <c r="AT431" s="270" t="s">
        <v>171</v>
      </c>
      <c r="AU431" s="270" t="s">
        <v>89</v>
      </c>
      <c r="AV431" s="13" t="s">
        <v>87</v>
      </c>
      <c r="AW431" s="13" t="s">
        <v>42</v>
      </c>
      <c r="AX431" s="13" t="s">
        <v>79</v>
      </c>
      <c r="AY431" s="270" t="s">
        <v>162</v>
      </c>
    </row>
    <row r="432" s="12" customFormat="1">
      <c r="B432" s="246"/>
      <c r="C432" s="247"/>
      <c r="D432" s="248" t="s">
        <v>171</v>
      </c>
      <c r="E432" s="249" t="s">
        <v>36</v>
      </c>
      <c r="F432" s="250" t="s">
        <v>393</v>
      </c>
      <c r="G432" s="247"/>
      <c r="H432" s="251">
        <v>40</v>
      </c>
      <c r="I432" s="252"/>
      <c r="J432" s="247"/>
      <c r="K432" s="247"/>
      <c r="L432" s="253"/>
      <c r="M432" s="254"/>
      <c r="N432" s="255"/>
      <c r="O432" s="255"/>
      <c r="P432" s="255"/>
      <c r="Q432" s="255"/>
      <c r="R432" s="255"/>
      <c r="S432" s="255"/>
      <c r="T432" s="256"/>
      <c r="AT432" s="257" t="s">
        <v>171</v>
      </c>
      <c r="AU432" s="257" t="s">
        <v>89</v>
      </c>
      <c r="AV432" s="12" t="s">
        <v>89</v>
      </c>
      <c r="AW432" s="12" t="s">
        <v>42</v>
      </c>
      <c r="AX432" s="12" t="s">
        <v>79</v>
      </c>
      <c r="AY432" s="257" t="s">
        <v>162</v>
      </c>
    </row>
    <row r="433" s="14" customFormat="1">
      <c r="B433" s="283"/>
      <c r="C433" s="284"/>
      <c r="D433" s="248" t="s">
        <v>171</v>
      </c>
      <c r="E433" s="285" t="s">
        <v>36</v>
      </c>
      <c r="F433" s="286" t="s">
        <v>679</v>
      </c>
      <c r="G433" s="284"/>
      <c r="H433" s="287">
        <v>96.5</v>
      </c>
      <c r="I433" s="288"/>
      <c r="J433" s="284"/>
      <c r="K433" s="284"/>
      <c r="L433" s="289"/>
      <c r="M433" s="290"/>
      <c r="N433" s="291"/>
      <c r="O433" s="291"/>
      <c r="P433" s="291"/>
      <c r="Q433" s="291"/>
      <c r="R433" s="291"/>
      <c r="S433" s="291"/>
      <c r="T433" s="292"/>
      <c r="AT433" s="293" t="s">
        <v>171</v>
      </c>
      <c r="AU433" s="293" t="s">
        <v>89</v>
      </c>
      <c r="AV433" s="14" t="s">
        <v>179</v>
      </c>
      <c r="AW433" s="14" t="s">
        <v>42</v>
      </c>
      <c r="AX433" s="14" t="s">
        <v>87</v>
      </c>
      <c r="AY433" s="293" t="s">
        <v>162</v>
      </c>
    </row>
    <row r="434" s="1" customFormat="1" ht="16.5" customHeight="1">
      <c r="B434" s="48"/>
      <c r="C434" s="235" t="s">
        <v>505</v>
      </c>
      <c r="D434" s="235" t="s">
        <v>165</v>
      </c>
      <c r="E434" s="236" t="s">
        <v>2715</v>
      </c>
      <c r="F434" s="237" t="s">
        <v>2716</v>
      </c>
      <c r="G434" s="238" t="s">
        <v>247</v>
      </c>
      <c r="H434" s="239">
        <v>96.5</v>
      </c>
      <c r="I434" s="240"/>
      <c r="J434" s="239">
        <f>ROUND(I434*H434,1)</f>
        <v>0</v>
      </c>
      <c r="K434" s="237" t="s">
        <v>239</v>
      </c>
      <c r="L434" s="74"/>
      <c r="M434" s="241" t="s">
        <v>36</v>
      </c>
      <c r="N434" s="242" t="s">
        <v>50</v>
      </c>
      <c r="O434" s="49"/>
      <c r="P434" s="243">
        <f>O434*H434</f>
        <v>0</v>
      </c>
      <c r="Q434" s="243">
        <v>0</v>
      </c>
      <c r="R434" s="243">
        <f>Q434*H434</f>
        <v>0</v>
      </c>
      <c r="S434" s="243">
        <v>0</v>
      </c>
      <c r="T434" s="244">
        <f>S434*H434</f>
        <v>0</v>
      </c>
      <c r="AR434" s="25" t="s">
        <v>179</v>
      </c>
      <c r="AT434" s="25" t="s">
        <v>165</v>
      </c>
      <c r="AU434" s="25" t="s">
        <v>89</v>
      </c>
      <c r="AY434" s="25" t="s">
        <v>162</v>
      </c>
      <c r="BE434" s="245">
        <f>IF(N434="základní",J434,0)</f>
        <v>0</v>
      </c>
      <c r="BF434" s="245">
        <f>IF(N434="snížená",J434,0)</f>
        <v>0</v>
      </c>
      <c r="BG434" s="245">
        <f>IF(N434="zákl. přenesená",J434,0)</f>
        <v>0</v>
      </c>
      <c r="BH434" s="245">
        <f>IF(N434="sníž. přenesená",J434,0)</f>
        <v>0</v>
      </c>
      <c r="BI434" s="245">
        <f>IF(N434="nulová",J434,0)</f>
        <v>0</v>
      </c>
      <c r="BJ434" s="25" t="s">
        <v>87</v>
      </c>
      <c r="BK434" s="245">
        <f>ROUND(I434*H434,1)</f>
        <v>0</v>
      </c>
      <c r="BL434" s="25" t="s">
        <v>179</v>
      </c>
      <c r="BM434" s="25" t="s">
        <v>2717</v>
      </c>
    </row>
    <row r="435" s="13" customFormat="1">
      <c r="B435" s="261"/>
      <c r="C435" s="262"/>
      <c r="D435" s="248" t="s">
        <v>171</v>
      </c>
      <c r="E435" s="263" t="s">
        <v>36</v>
      </c>
      <c r="F435" s="264" t="s">
        <v>2477</v>
      </c>
      <c r="G435" s="262"/>
      <c r="H435" s="263" t="s">
        <v>36</v>
      </c>
      <c r="I435" s="265"/>
      <c r="J435" s="262"/>
      <c r="K435" s="262"/>
      <c r="L435" s="266"/>
      <c r="M435" s="267"/>
      <c r="N435" s="268"/>
      <c r="O435" s="268"/>
      <c r="P435" s="268"/>
      <c r="Q435" s="268"/>
      <c r="R435" s="268"/>
      <c r="S435" s="268"/>
      <c r="T435" s="269"/>
      <c r="AT435" s="270" t="s">
        <v>171</v>
      </c>
      <c r="AU435" s="270" t="s">
        <v>89</v>
      </c>
      <c r="AV435" s="13" t="s">
        <v>87</v>
      </c>
      <c r="AW435" s="13" t="s">
        <v>42</v>
      </c>
      <c r="AX435" s="13" t="s">
        <v>79</v>
      </c>
      <c r="AY435" s="270" t="s">
        <v>162</v>
      </c>
    </row>
    <row r="436" s="13" customFormat="1">
      <c r="B436" s="261"/>
      <c r="C436" s="262"/>
      <c r="D436" s="248" t="s">
        <v>171</v>
      </c>
      <c r="E436" s="263" t="s">
        <v>36</v>
      </c>
      <c r="F436" s="264" t="s">
        <v>2498</v>
      </c>
      <c r="G436" s="262"/>
      <c r="H436" s="263" t="s">
        <v>36</v>
      </c>
      <c r="I436" s="265"/>
      <c r="J436" s="262"/>
      <c r="K436" s="262"/>
      <c r="L436" s="266"/>
      <c r="M436" s="267"/>
      <c r="N436" s="268"/>
      <c r="O436" s="268"/>
      <c r="P436" s="268"/>
      <c r="Q436" s="268"/>
      <c r="R436" s="268"/>
      <c r="S436" s="268"/>
      <c r="T436" s="269"/>
      <c r="AT436" s="270" t="s">
        <v>171</v>
      </c>
      <c r="AU436" s="270" t="s">
        <v>89</v>
      </c>
      <c r="AV436" s="13" t="s">
        <v>87</v>
      </c>
      <c r="AW436" s="13" t="s">
        <v>42</v>
      </c>
      <c r="AX436" s="13" t="s">
        <v>79</v>
      </c>
      <c r="AY436" s="270" t="s">
        <v>162</v>
      </c>
    </row>
    <row r="437" s="12" customFormat="1">
      <c r="B437" s="246"/>
      <c r="C437" s="247"/>
      <c r="D437" s="248" t="s">
        <v>171</v>
      </c>
      <c r="E437" s="249" t="s">
        <v>36</v>
      </c>
      <c r="F437" s="250" t="s">
        <v>2658</v>
      </c>
      <c r="G437" s="247"/>
      <c r="H437" s="251">
        <v>13.5</v>
      </c>
      <c r="I437" s="252"/>
      <c r="J437" s="247"/>
      <c r="K437" s="247"/>
      <c r="L437" s="253"/>
      <c r="M437" s="254"/>
      <c r="N437" s="255"/>
      <c r="O437" s="255"/>
      <c r="P437" s="255"/>
      <c r="Q437" s="255"/>
      <c r="R437" s="255"/>
      <c r="S437" s="255"/>
      <c r="T437" s="256"/>
      <c r="AT437" s="257" t="s">
        <v>171</v>
      </c>
      <c r="AU437" s="257" t="s">
        <v>89</v>
      </c>
      <c r="AV437" s="12" t="s">
        <v>89</v>
      </c>
      <c r="AW437" s="12" t="s">
        <v>42</v>
      </c>
      <c r="AX437" s="12" t="s">
        <v>79</v>
      </c>
      <c r="AY437" s="257" t="s">
        <v>162</v>
      </c>
    </row>
    <row r="438" s="13" customFormat="1">
      <c r="B438" s="261"/>
      <c r="C438" s="262"/>
      <c r="D438" s="248" t="s">
        <v>171</v>
      </c>
      <c r="E438" s="263" t="s">
        <v>36</v>
      </c>
      <c r="F438" s="264" t="s">
        <v>2500</v>
      </c>
      <c r="G438" s="262"/>
      <c r="H438" s="263" t="s">
        <v>36</v>
      </c>
      <c r="I438" s="265"/>
      <c r="J438" s="262"/>
      <c r="K438" s="262"/>
      <c r="L438" s="266"/>
      <c r="M438" s="267"/>
      <c r="N438" s="268"/>
      <c r="O438" s="268"/>
      <c r="P438" s="268"/>
      <c r="Q438" s="268"/>
      <c r="R438" s="268"/>
      <c r="S438" s="268"/>
      <c r="T438" s="269"/>
      <c r="AT438" s="270" t="s">
        <v>171</v>
      </c>
      <c r="AU438" s="270" t="s">
        <v>89</v>
      </c>
      <c r="AV438" s="13" t="s">
        <v>87</v>
      </c>
      <c r="AW438" s="13" t="s">
        <v>42</v>
      </c>
      <c r="AX438" s="13" t="s">
        <v>79</v>
      </c>
      <c r="AY438" s="270" t="s">
        <v>162</v>
      </c>
    </row>
    <row r="439" s="12" customFormat="1">
      <c r="B439" s="246"/>
      <c r="C439" s="247"/>
      <c r="D439" s="248" t="s">
        <v>171</v>
      </c>
      <c r="E439" s="249" t="s">
        <v>36</v>
      </c>
      <c r="F439" s="250" t="s">
        <v>2659</v>
      </c>
      <c r="G439" s="247"/>
      <c r="H439" s="251">
        <v>43</v>
      </c>
      <c r="I439" s="252"/>
      <c r="J439" s="247"/>
      <c r="K439" s="247"/>
      <c r="L439" s="253"/>
      <c r="M439" s="254"/>
      <c r="N439" s="255"/>
      <c r="O439" s="255"/>
      <c r="P439" s="255"/>
      <c r="Q439" s="255"/>
      <c r="R439" s="255"/>
      <c r="S439" s="255"/>
      <c r="T439" s="256"/>
      <c r="AT439" s="257" t="s">
        <v>171</v>
      </c>
      <c r="AU439" s="257" t="s">
        <v>89</v>
      </c>
      <c r="AV439" s="12" t="s">
        <v>89</v>
      </c>
      <c r="AW439" s="12" t="s">
        <v>42</v>
      </c>
      <c r="AX439" s="12" t="s">
        <v>79</v>
      </c>
      <c r="AY439" s="257" t="s">
        <v>162</v>
      </c>
    </row>
    <row r="440" s="13" customFormat="1">
      <c r="B440" s="261"/>
      <c r="C440" s="262"/>
      <c r="D440" s="248" t="s">
        <v>171</v>
      </c>
      <c r="E440" s="263" t="s">
        <v>36</v>
      </c>
      <c r="F440" s="264" t="s">
        <v>2650</v>
      </c>
      <c r="G440" s="262"/>
      <c r="H440" s="263" t="s">
        <v>36</v>
      </c>
      <c r="I440" s="265"/>
      <c r="J440" s="262"/>
      <c r="K440" s="262"/>
      <c r="L440" s="266"/>
      <c r="M440" s="267"/>
      <c r="N440" s="268"/>
      <c r="O440" s="268"/>
      <c r="P440" s="268"/>
      <c r="Q440" s="268"/>
      <c r="R440" s="268"/>
      <c r="S440" s="268"/>
      <c r="T440" s="269"/>
      <c r="AT440" s="270" t="s">
        <v>171</v>
      </c>
      <c r="AU440" s="270" t="s">
        <v>89</v>
      </c>
      <c r="AV440" s="13" t="s">
        <v>87</v>
      </c>
      <c r="AW440" s="13" t="s">
        <v>42</v>
      </c>
      <c r="AX440" s="13" t="s">
        <v>79</v>
      </c>
      <c r="AY440" s="270" t="s">
        <v>162</v>
      </c>
    </row>
    <row r="441" s="12" customFormat="1">
      <c r="B441" s="246"/>
      <c r="C441" s="247"/>
      <c r="D441" s="248" t="s">
        <v>171</v>
      </c>
      <c r="E441" s="249" t="s">
        <v>36</v>
      </c>
      <c r="F441" s="250" t="s">
        <v>393</v>
      </c>
      <c r="G441" s="247"/>
      <c r="H441" s="251">
        <v>40</v>
      </c>
      <c r="I441" s="252"/>
      <c r="J441" s="247"/>
      <c r="K441" s="247"/>
      <c r="L441" s="253"/>
      <c r="M441" s="254"/>
      <c r="N441" s="255"/>
      <c r="O441" s="255"/>
      <c r="P441" s="255"/>
      <c r="Q441" s="255"/>
      <c r="R441" s="255"/>
      <c r="S441" s="255"/>
      <c r="T441" s="256"/>
      <c r="AT441" s="257" t="s">
        <v>171</v>
      </c>
      <c r="AU441" s="257" t="s">
        <v>89</v>
      </c>
      <c r="AV441" s="12" t="s">
        <v>89</v>
      </c>
      <c r="AW441" s="12" t="s">
        <v>42</v>
      </c>
      <c r="AX441" s="12" t="s">
        <v>79</v>
      </c>
      <c r="AY441" s="257" t="s">
        <v>162</v>
      </c>
    </row>
    <row r="442" s="14" customFormat="1">
      <c r="B442" s="283"/>
      <c r="C442" s="284"/>
      <c r="D442" s="248" t="s">
        <v>171</v>
      </c>
      <c r="E442" s="285" t="s">
        <v>36</v>
      </c>
      <c r="F442" s="286" t="s">
        <v>679</v>
      </c>
      <c r="G442" s="284"/>
      <c r="H442" s="287">
        <v>96.5</v>
      </c>
      <c r="I442" s="288"/>
      <c r="J442" s="284"/>
      <c r="K442" s="284"/>
      <c r="L442" s="289"/>
      <c r="M442" s="290"/>
      <c r="N442" s="291"/>
      <c r="O442" s="291"/>
      <c r="P442" s="291"/>
      <c r="Q442" s="291"/>
      <c r="R442" s="291"/>
      <c r="S442" s="291"/>
      <c r="T442" s="292"/>
      <c r="AT442" s="293" t="s">
        <v>171</v>
      </c>
      <c r="AU442" s="293" t="s">
        <v>89</v>
      </c>
      <c r="AV442" s="14" t="s">
        <v>179</v>
      </c>
      <c r="AW442" s="14" t="s">
        <v>42</v>
      </c>
      <c r="AX442" s="14" t="s">
        <v>87</v>
      </c>
      <c r="AY442" s="293" t="s">
        <v>162</v>
      </c>
    </row>
    <row r="443" s="1" customFormat="1" ht="16.5" customHeight="1">
      <c r="B443" s="48"/>
      <c r="C443" s="235" t="s">
        <v>509</v>
      </c>
      <c r="D443" s="235" t="s">
        <v>165</v>
      </c>
      <c r="E443" s="236" t="s">
        <v>2718</v>
      </c>
      <c r="F443" s="237" t="s">
        <v>2719</v>
      </c>
      <c r="G443" s="238" t="s">
        <v>2720</v>
      </c>
      <c r="H443" s="239">
        <v>7</v>
      </c>
      <c r="I443" s="240"/>
      <c r="J443" s="239">
        <f>ROUND(I443*H443,1)</f>
        <v>0</v>
      </c>
      <c r="K443" s="237" t="s">
        <v>239</v>
      </c>
      <c r="L443" s="74"/>
      <c r="M443" s="241" t="s">
        <v>36</v>
      </c>
      <c r="N443" s="242" t="s">
        <v>50</v>
      </c>
      <c r="O443" s="49"/>
      <c r="P443" s="243">
        <f>O443*H443</f>
        <v>0</v>
      </c>
      <c r="Q443" s="243">
        <v>0.00010000000000000001</v>
      </c>
      <c r="R443" s="243">
        <f>Q443*H443</f>
        <v>0.00069999999999999999</v>
      </c>
      <c r="S443" s="243">
        <v>0</v>
      </c>
      <c r="T443" s="244">
        <f>S443*H443</f>
        <v>0</v>
      </c>
      <c r="AR443" s="25" t="s">
        <v>179</v>
      </c>
      <c r="AT443" s="25" t="s">
        <v>165</v>
      </c>
      <c r="AU443" s="25" t="s">
        <v>89</v>
      </c>
      <c r="AY443" s="25" t="s">
        <v>162</v>
      </c>
      <c r="BE443" s="245">
        <f>IF(N443="základní",J443,0)</f>
        <v>0</v>
      </c>
      <c r="BF443" s="245">
        <f>IF(N443="snížená",J443,0)</f>
        <v>0</v>
      </c>
      <c r="BG443" s="245">
        <f>IF(N443="zákl. přenesená",J443,0)</f>
        <v>0</v>
      </c>
      <c r="BH443" s="245">
        <f>IF(N443="sníž. přenesená",J443,0)</f>
        <v>0</v>
      </c>
      <c r="BI443" s="245">
        <f>IF(N443="nulová",J443,0)</f>
        <v>0</v>
      </c>
      <c r="BJ443" s="25" t="s">
        <v>87</v>
      </c>
      <c r="BK443" s="245">
        <f>ROUND(I443*H443,1)</f>
        <v>0</v>
      </c>
      <c r="BL443" s="25" t="s">
        <v>179</v>
      </c>
      <c r="BM443" s="25" t="s">
        <v>2721</v>
      </c>
    </row>
    <row r="444" s="13" customFormat="1">
      <c r="B444" s="261"/>
      <c r="C444" s="262"/>
      <c r="D444" s="248" t="s">
        <v>171</v>
      </c>
      <c r="E444" s="263" t="s">
        <v>36</v>
      </c>
      <c r="F444" s="264" t="s">
        <v>2477</v>
      </c>
      <c r="G444" s="262"/>
      <c r="H444" s="263" t="s">
        <v>36</v>
      </c>
      <c r="I444" s="265"/>
      <c r="J444" s="262"/>
      <c r="K444" s="262"/>
      <c r="L444" s="266"/>
      <c r="M444" s="267"/>
      <c r="N444" s="268"/>
      <c r="O444" s="268"/>
      <c r="P444" s="268"/>
      <c r="Q444" s="268"/>
      <c r="R444" s="268"/>
      <c r="S444" s="268"/>
      <c r="T444" s="269"/>
      <c r="AT444" s="270" t="s">
        <v>171</v>
      </c>
      <c r="AU444" s="270" t="s">
        <v>89</v>
      </c>
      <c r="AV444" s="13" t="s">
        <v>87</v>
      </c>
      <c r="AW444" s="13" t="s">
        <v>42</v>
      </c>
      <c r="AX444" s="13" t="s">
        <v>79</v>
      </c>
      <c r="AY444" s="270" t="s">
        <v>162</v>
      </c>
    </row>
    <row r="445" s="13" customFormat="1">
      <c r="B445" s="261"/>
      <c r="C445" s="262"/>
      <c r="D445" s="248" t="s">
        <v>171</v>
      </c>
      <c r="E445" s="263" t="s">
        <v>36</v>
      </c>
      <c r="F445" s="264" t="s">
        <v>2498</v>
      </c>
      <c r="G445" s="262"/>
      <c r="H445" s="263" t="s">
        <v>36</v>
      </c>
      <c r="I445" s="265"/>
      <c r="J445" s="262"/>
      <c r="K445" s="262"/>
      <c r="L445" s="266"/>
      <c r="M445" s="267"/>
      <c r="N445" s="268"/>
      <c r="O445" s="268"/>
      <c r="P445" s="268"/>
      <c r="Q445" s="268"/>
      <c r="R445" s="268"/>
      <c r="S445" s="268"/>
      <c r="T445" s="269"/>
      <c r="AT445" s="270" t="s">
        <v>171</v>
      </c>
      <c r="AU445" s="270" t="s">
        <v>89</v>
      </c>
      <c r="AV445" s="13" t="s">
        <v>87</v>
      </c>
      <c r="AW445" s="13" t="s">
        <v>42</v>
      </c>
      <c r="AX445" s="13" t="s">
        <v>79</v>
      </c>
      <c r="AY445" s="270" t="s">
        <v>162</v>
      </c>
    </row>
    <row r="446" s="12" customFormat="1">
      <c r="B446" s="246"/>
      <c r="C446" s="247"/>
      <c r="D446" s="248" t="s">
        <v>171</v>
      </c>
      <c r="E446" s="249" t="s">
        <v>36</v>
      </c>
      <c r="F446" s="250" t="s">
        <v>87</v>
      </c>
      <c r="G446" s="247"/>
      <c r="H446" s="251">
        <v>1</v>
      </c>
      <c r="I446" s="252"/>
      <c r="J446" s="247"/>
      <c r="K446" s="247"/>
      <c r="L446" s="253"/>
      <c r="M446" s="254"/>
      <c r="N446" s="255"/>
      <c r="O446" s="255"/>
      <c r="P446" s="255"/>
      <c r="Q446" s="255"/>
      <c r="R446" s="255"/>
      <c r="S446" s="255"/>
      <c r="T446" s="256"/>
      <c r="AT446" s="257" t="s">
        <v>171</v>
      </c>
      <c r="AU446" s="257" t="s">
        <v>89</v>
      </c>
      <c r="AV446" s="12" t="s">
        <v>89</v>
      </c>
      <c r="AW446" s="12" t="s">
        <v>42</v>
      </c>
      <c r="AX446" s="12" t="s">
        <v>79</v>
      </c>
      <c r="AY446" s="257" t="s">
        <v>162</v>
      </c>
    </row>
    <row r="447" s="13" customFormat="1">
      <c r="B447" s="261"/>
      <c r="C447" s="262"/>
      <c r="D447" s="248" t="s">
        <v>171</v>
      </c>
      <c r="E447" s="263" t="s">
        <v>36</v>
      </c>
      <c r="F447" s="264" t="s">
        <v>2500</v>
      </c>
      <c r="G447" s="262"/>
      <c r="H447" s="263" t="s">
        <v>36</v>
      </c>
      <c r="I447" s="265"/>
      <c r="J447" s="262"/>
      <c r="K447" s="262"/>
      <c r="L447" s="266"/>
      <c r="M447" s="267"/>
      <c r="N447" s="268"/>
      <c r="O447" s="268"/>
      <c r="P447" s="268"/>
      <c r="Q447" s="268"/>
      <c r="R447" s="268"/>
      <c r="S447" s="268"/>
      <c r="T447" s="269"/>
      <c r="AT447" s="270" t="s">
        <v>171</v>
      </c>
      <c r="AU447" s="270" t="s">
        <v>89</v>
      </c>
      <c r="AV447" s="13" t="s">
        <v>87</v>
      </c>
      <c r="AW447" s="13" t="s">
        <v>42</v>
      </c>
      <c r="AX447" s="13" t="s">
        <v>79</v>
      </c>
      <c r="AY447" s="270" t="s">
        <v>162</v>
      </c>
    </row>
    <row r="448" s="12" customFormat="1">
      <c r="B448" s="246"/>
      <c r="C448" s="247"/>
      <c r="D448" s="248" t="s">
        <v>171</v>
      </c>
      <c r="E448" s="249" t="s">
        <v>36</v>
      </c>
      <c r="F448" s="250" t="s">
        <v>87</v>
      </c>
      <c r="G448" s="247"/>
      <c r="H448" s="251">
        <v>1</v>
      </c>
      <c r="I448" s="252"/>
      <c r="J448" s="247"/>
      <c r="K448" s="247"/>
      <c r="L448" s="253"/>
      <c r="M448" s="254"/>
      <c r="N448" s="255"/>
      <c r="O448" s="255"/>
      <c r="P448" s="255"/>
      <c r="Q448" s="255"/>
      <c r="R448" s="255"/>
      <c r="S448" s="255"/>
      <c r="T448" s="256"/>
      <c r="AT448" s="257" t="s">
        <v>171</v>
      </c>
      <c r="AU448" s="257" t="s">
        <v>89</v>
      </c>
      <c r="AV448" s="12" t="s">
        <v>89</v>
      </c>
      <c r="AW448" s="12" t="s">
        <v>42</v>
      </c>
      <c r="AX448" s="12" t="s">
        <v>79</v>
      </c>
      <c r="AY448" s="257" t="s">
        <v>162</v>
      </c>
    </row>
    <row r="449" s="13" customFormat="1">
      <c r="B449" s="261"/>
      <c r="C449" s="262"/>
      <c r="D449" s="248" t="s">
        <v>171</v>
      </c>
      <c r="E449" s="263" t="s">
        <v>36</v>
      </c>
      <c r="F449" s="264" t="s">
        <v>2722</v>
      </c>
      <c r="G449" s="262"/>
      <c r="H449" s="263" t="s">
        <v>36</v>
      </c>
      <c r="I449" s="265"/>
      <c r="J449" s="262"/>
      <c r="K449" s="262"/>
      <c r="L449" s="266"/>
      <c r="M449" s="267"/>
      <c r="N449" s="268"/>
      <c r="O449" s="268"/>
      <c r="P449" s="268"/>
      <c r="Q449" s="268"/>
      <c r="R449" s="268"/>
      <c r="S449" s="268"/>
      <c r="T449" s="269"/>
      <c r="AT449" s="270" t="s">
        <v>171</v>
      </c>
      <c r="AU449" s="270" t="s">
        <v>89</v>
      </c>
      <c r="AV449" s="13" t="s">
        <v>87</v>
      </c>
      <c r="AW449" s="13" t="s">
        <v>42</v>
      </c>
      <c r="AX449" s="13" t="s">
        <v>79</v>
      </c>
      <c r="AY449" s="270" t="s">
        <v>162</v>
      </c>
    </row>
    <row r="450" s="12" customFormat="1">
      <c r="B450" s="246"/>
      <c r="C450" s="247"/>
      <c r="D450" s="248" t="s">
        <v>171</v>
      </c>
      <c r="E450" s="249" t="s">
        <v>36</v>
      </c>
      <c r="F450" s="250" t="s">
        <v>183</v>
      </c>
      <c r="G450" s="247"/>
      <c r="H450" s="251">
        <v>5</v>
      </c>
      <c r="I450" s="252"/>
      <c r="J450" s="247"/>
      <c r="K450" s="247"/>
      <c r="L450" s="253"/>
      <c r="M450" s="254"/>
      <c r="N450" s="255"/>
      <c r="O450" s="255"/>
      <c r="P450" s="255"/>
      <c r="Q450" s="255"/>
      <c r="R450" s="255"/>
      <c r="S450" s="255"/>
      <c r="T450" s="256"/>
      <c r="AT450" s="257" t="s">
        <v>171</v>
      </c>
      <c r="AU450" s="257" t="s">
        <v>89</v>
      </c>
      <c r="AV450" s="12" t="s">
        <v>89</v>
      </c>
      <c r="AW450" s="12" t="s">
        <v>42</v>
      </c>
      <c r="AX450" s="12" t="s">
        <v>79</v>
      </c>
      <c r="AY450" s="257" t="s">
        <v>162</v>
      </c>
    </row>
    <row r="451" s="14" customFormat="1">
      <c r="B451" s="283"/>
      <c r="C451" s="284"/>
      <c r="D451" s="248" t="s">
        <v>171</v>
      </c>
      <c r="E451" s="285" t="s">
        <v>36</v>
      </c>
      <c r="F451" s="286" t="s">
        <v>679</v>
      </c>
      <c r="G451" s="284"/>
      <c r="H451" s="287">
        <v>7</v>
      </c>
      <c r="I451" s="288"/>
      <c r="J451" s="284"/>
      <c r="K451" s="284"/>
      <c r="L451" s="289"/>
      <c r="M451" s="290"/>
      <c r="N451" s="291"/>
      <c r="O451" s="291"/>
      <c r="P451" s="291"/>
      <c r="Q451" s="291"/>
      <c r="R451" s="291"/>
      <c r="S451" s="291"/>
      <c r="T451" s="292"/>
      <c r="AT451" s="293" t="s">
        <v>171</v>
      </c>
      <c r="AU451" s="293" t="s">
        <v>89</v>
      </c>
      <c r="AV451" s="14" t="s">
        <v>179</v>
      </c>
      <c r="AW451" s="14" t="s">
        <v>42</v>
      </c>
      <c r="AX451" s="14" t="s">
        <v>87</v>
      </c>
      <c r="AY451" s="293" t="s">
        <v>162</v>
      </c>
    </row>
    <row r="452" s="1" customFormat="1" ht="25.5" customHeight="1">
      <c r="B452" s="48"/>
      <c r="C452" s="235" t="s">
        <v>513</v>
      </c>
      <c r="D452" s="235" t="s">
        <v>165</v>
      </c>
      <c r="E452" s="236" t="s">
        <v>1108</v>
      </c>
      <c r="F452" s="237" t="s">
        <v>1109</v>
      </c>
      <c r="G452" s="238" t="s">
        <v>174</v>
      </c>
      <c r="H452" s="239">
        <v>4</v>
      </c>
      <c r="I452" s="240"/>
      <c r="J452" s="239">
        <f>ROUND(I452*H452,1)</f>
        <v>0</v>
      </c>
      <c r="K452" s="237" t="s">
        <v>239</v>
      </c>
      <c r="L452" s="74"/>
      <c r="M452" s="241" t="s">
        <v>36</v>
      </c>
      <c r="N452" s="242" t="s">
        <v>50</v>
      </c>
      <c r="O452" s="49"/>
      <c r="P452" s="243">
        <f>O452*H452</f>
        <v>0</v>
      </c>
      <c r="Q452" s="243">
        <v>0.46009040600000001</v>
      </c>
      <c r="R452" s="243">
        <f>Q452*H452</f>
        <v>1.840361624</v>
      </c>
      <c r="S452" s="243">
        <v>0</v>
      </c>
      <c r="T452" s="244">
        <f>S452*H452</f>
        <v>0</v>
      </c>
      <c r="AR452" s="25" t="s">
        <v>179</v>
      </c>
      <c r="AT452" s="25" t="s">
        <v>165</v>
      </c>
      <c r="AU452" s="25" t="s">
        <v>89</v>
      </c>
      <c r="AY452" s="25" t="s">
        <v>162</v>
      </c>
      <c r="BE452" s="245">
        <f>IF(N452="základní",J452,0)</f>
        <v>0</v>
      </c>
      <c r="BF452" s="245">
        <f>IF(N452="snížená",J452,0)</f>
        <v>0</v>
      </c>
      <c r="BG452" s="245">
        <f>IF(N452="zákl. přenesená",J452,0)</f>
        <v>0</v>
      </c>
      <c r="BH452" s="245">
        <f>IF(N452="sníž. přenesená",J452,0)</f>
        <v>0</v>
      </c>
      <c r="BI452" s="245">
        <f>IF(N452="nulová",J452,0)</f>
        <v>0</v>
      </c>
      <c r="BJ452" s="25" t="s">
        <v>87</v>
      </c>
      <c r="BK452" s="245">
        <f>ROUND(I452*H452,1)</f>
        <v>0</v>
      </c>
      <c r="BL452" s="25" t="s">
        <v>179</v>
      </c>
      <c r="BM452" s="25" t="s">
        <v>2723</v>
      </c>
    </row>
    <row r="453" s="13" customFormat="1">
      <c r="B453" s="261"/>
      <c r="C453" s="262"/>
      <c r="D453" s="248" t="s">
        <v>171</v>
      </c>
      <c r="E453" s="263" t="s">
        <v>36</v>
      </c>
      <c r="F453" s="264" t="s">
        <v>2477</v>
      </c>
      <c r="G453" s="262"/>
      <c r="H453" s="263" t="s">
        <v>36</v>
      </c>
      <c r="I453" s="265"/>
      <c r="J453" s="262"/>
      <c r="K453" s="262"/>
      <c r="L453" s="266"/>
      <c r="M453" s="267"/>
      <c r="N453" s="268"/>
      <c r="O453" s="268"/>
      <c r="P453" s="268"/>
      <c r="Q453" s="268"/>
      <c r="R453" s="268"/>
      <c r="S453" s="268"/>
      <c r="T453" s="269"/>
      <c r="AT453" s="270" t="s">
        <v>171</v>
      </c>
      <c r="AU453" s="270" t="s">
        <v>89</v>
      </c>
      <c r="AV453" s="13" t="s">
        <v>87</v>
      </c>
      <c r="AW453" s="13" t="s">
        <v>42</v>
      </c>
      <c r="AX453" s="13" t="s">
        <v>79</v>
      </c>
      <c r="AY453" s="270" t="s">
        <v>162</v>
      </c>
    </row>
    <row r="454" s="13" customFormat="1">
      <c r="B454" s="261"/>
      <c r="C454" s="262"/>
      <c r="D454" s="248" t="s">
        <v>171</v>
      </c>
      <c r="E454" s="263" t="s">
        <v>36</v>
      </c>
      <c r="F454" s="264" t="s">
        <v>2498</v>
      </c>
      <c r="G454" s="262"/>
      <c r="H454" s="263" t="s">
        <v>36</v>
      </c>
      <c r="I454" s="265"/>
      <c r="J454" s="262"/>
      <c r="K454" s="262"/>
      <c r="L454" s="266"/>
      <c r="M454" s="267"/>
      <c r="N454" s="268"/>
      <c r="O454" s="268"/>
      <c r="P454" s="268"/>
      <c r="Q454" s="268"/>
      <c r="R454" s="268"/>
      <c r="S454" s="268"/>
      <c r="T454" s="269"/>
      <c r="AT454" s="270" t="s">
        <v>171</v>
      </c>
      <c r="AU454" s="270" t="s">
        <v>89</v>
      </c>
      <c r="AV454" s="13" t="s">
        <v>87</v>
      </c>
      <c r="AW454" s="13" t="s">
        <v>42</v>
      </c>
      <c r="AX454" s="13" t="s">
        <v>79</v>
      </c>
      <c r="AY454" s="270" t="s">
        <v>162</v>
      </c>
    </row>
    <row r="455" s="12" customFormat="1">
      <c r="B455" s="246"/>
      <c r="C455" s="247"/>
      <c r="D455" s="248" t="s">
        <v>171</v>
      </c>
      <c r="E455" s="249" t="s">
        <v>36</v>
      </c>
      <c r="F455" s="250" t="s">
        <v>89</v>
      </c>
      <c r="G455" s="247"/>
      <c r="H455" s="251">
        <v>2</v>
      </c>
      <c r="I455" s="252"/>
      <c r="J455" s="247"/>
      <c r="K455" s="247"/>
      <c r="L455" s="253"/>
      <c r="M455" s="254"/>
      <c r="N455" s="255"/>
      <c r="O455" s="255"/>
      <c r="P455" s="255"/>
      <c r="Q455" s="255"/>
      <c r="R455" s="255"/>
      <c r="S455" s="255"/>
      <c r="T455" s="256"/>
      <c r="AT455" s="257" t="s">
        <v>171</v>
      </c>
      <c r="AU455" s="257" t="s">
        <v>89</v>
      </c>
      <c r="AV455" s="12" t="s">
        <v>89</v>
      </c>
      <c r="AW455" s="12" t="s">
        <v>42</v>
      </c>
      <c r="AX455" s="12" t="s">
        <v>79</v>
      </c>
      <c r="AY455" s="257" t="s">
        <v>162</v>
      </c>
    </row>
    <row r="456" s="13" customFormat="1">
      <c r="B456" s="261"/>
      <c r="C456" s="262"/>
      <c r="D456" s="248" t="s">
        <v>171</v>
      </c>
      <c r="E456" s="263" t="s">
        <v>36</v>
      </c>
      <c r="F456" s="264" t="s">
        <v>2500</v>
      </c>
      <c r="G456" s="262"/>
      <c r="H456" s="263" t="s">
        <v>36</v>
      </c>
      <c r="I456" s="265"/>
      <c r="J456" s="262"/>
      <c r="K456" s="262"/>
      <c r="L456" s="266"/>
      <c r="M456" s="267"/>
      <c r="N456" s="268"/>
      <c r="O456" s="268"/>
      <c r="P456" s="268"/>
      <c r="Q456" s="268"/>
      <c r="R456" s="268"/>
      <c r="S456" s="268"/>
      <c r="T456" s="269"/>
      <c r="AT456" s="270" t="s">
        <v>171</v>
      </c>
      <c r="AU456" s="270" t="s">
        <v>89</v>
      </c>
      <c r="AV456" s="13" t="s">
        <v>87</v>
      </c>
      <c r="AW456" s="13" t="s">
        <v>42</v>
      </c>
      <c r="AX456" s="13" t="s">
        <v>79</v>
      </c>
      <c r="AY456" s="270" t="s">
        <v>162</v>
      </c>
    </row>
    <row r="457" s="12" customFormat="1">
      <c r="B457" s="246"/>
      <c r="C457" s="247"/>
      <c r="D457" s="248" t="s">
        <v>171</v>
      </c>
      <c r="E457" s="249" t="s">
        <v>36</v>
      </c>
      <c r="F457" s="250" t="s">
        <v>89</v>
      </c>
      <c r="G457" s="247"/>
      <c r="H457" s="251">
        <v>2</v>
      </c>
      <c r="I457" s="252"/>
      <c r="J457" s="247"/>
      <c r="K457" s="247"/>
      <c r="L457" s="253"/>
      <c r="M457" s="254"/>
      <c r="N457" s="255"/>
      <c r="O457" s="255"/>
      <c r="P457" s="255"/>
      <c r="Q457" s="255"/>
      <c r="R457" s="255"/>
      <c r="S457" s="255"/>
      <c r="T457" s="256"/>
      <c r="AT457" s="257" t="s">
        <v>171</v>
      </c>
      <c r="AU457" s="257" t="s">
        <v>89</v>
      </c>
      <c r="AV457" s="12" t="s">
        <v>89</v>
      </c>
      <c r="AW457" s="12" t="s">
        <v>42</v>
      </c>
      <c r="AX457" s="12" t="s">
        <v>79</v>
      </c>
      <c r="AY457" s="257" t="s">
        <v>162</v>
      </c>
    </row>
    <row r="458" s="14" customFormat="1">
      <c r="B458" s="283"/>
      <c r="C458" s="284"/>
      <c r="D458" s="248" t="s">
        <v>171</v>
      </c>
      <c r="E458" s="285" t="s">
        <v>36</v>
      </c>
      <c r="F458" s="286" t="s">
        <v>679</v>
      </c>
      <c r="G458" s="284"/>
      <c r="H458" s="287">
        <v>4</v>
      </c>
      <c r="I458" s="288"/>
      <c r="J458" s="284"/>
      <c r="K458" s="284"/>
      <c r="L458" s="289"/>
      <c r="M458" s="290"/>
      <c r="N458" s="291"/>
      <c r="O458" s="291"/>
      <c r="P458" s="291"/>
      <c r="Q458" s="291"/>
      <c r="R458" s="291"/>
      <c r="S458" s="291"/>
      <c r="T458" s="292"/>
      <c r="AT458" s="293" t="s">
        <v>171</v>
      </c>
      <c r="AU458" s="293" t="s">
        <v>89</v>
      </c>
      <c r="AV458" s="14" t="s">
        <v>179</v>
      </c>
      <c r="AW458" s="14" t="s">
        <v>42</v>
      </c>
      <c r="AX458" s="14" t="s">
        <v>87</v>
      </c>
      <c r="AY458" s="293" t="s">
        <v>162</v>
      </c>
    </row>
    <row r="459" s="1" customFormat="1" ht="25.5" customHeight="1">
      <c r="B459" s="48"/>
      <c r="C459" s="235" t="s">
        <v>517</v>
      </c>
      <c r="D459" s="235" t="s">
        <v>165</v>
      </c>
      <c r="E459" s="236" t="s">
        <v>2724</v>
      </c>
      <c r="F459" s="237" t="s">
        <v>2725</v>
      </c>
      <c r="G459" s="238" t="s">
        <v>174</v>
      </c>
      <c r="H459" s="239">
        <v>1</v>
      </c>
      <c r="I459" s="240"/>
      <c r="J459" s="239">
        <f>ROUND(I459*H459,1)</f>
        <v>0</v>
      </c>
      <c r="K459" s="237" t="s">
        <v>239</v>
      </c>
      <c r="L459" s="74"/>
      <c r="M459" s="241" t="s">
        <v>36</v>
      </c>
      <c r="N459" s="242" t="s">
        <v>50</v>
      </c>
      <c r="O459" s="49"/>
      <c r="P459" s="243">
        <f>O459*H459</f>
        <v>0</v>
      </c>
      <c r="Q459" s="243">
        <v>0.035728000000000003</v>
      </c>
      <c r="R459" s="243">
        <f>Q459*H459</f>
        <v>0.035728000000000003</v>
      </c>
      <c r="S459" s="243">
        <v>0</v>
      </c>
      <c r="T459" s="244">
        <f>S459*H459</f>
        <v>0</v>
      </c>
      <c r="AR459" s="25" t="s">
        <v>179</v>
      </c>
      <c r="AT459" s="25" t="s">
        <v>165</v>
      </c>
      <c r="AU459" s="25" t="s">
        <v>89</v>
      </c>
      <c r="AY459" s="25" t="s">
        <v>162</v>
      </c>
      <c r="BE459" s="245">
        <f>IF(N459="základní",J459,0)</f>
        <v>0</v>
      </c>
      <c r="BF459" s="245">
        <f>IF(N459="snížená",J459,0)</f>
        <v>0</v>
      </c>
      <c r="BG459" s="245">
        <f>IF(N459="zákl. přenesená",J459,0)</f>
        <v>0</v>
      </c>
      <c r="BH459" s="245">
        <f>IF(N459="sníž. přenesená",J459,0)</f>
        <v>0</v>
      </c>
      <c r="BI459" s="245">
        <f>IF(N459="nulová",J459,0)</f>
        <v>0</v>
      </c>
      <c r="BJ459" s="25" t="s">
        <v>87</v>
      </c>
      <c r="BK459" s="245">
        <f>ROUND(I459*H459,1)</f>
        <v>0</v>
      </c>
      <c r="BL459" s="25" t="s">
        <v>179</v>
      </c>
      <c r="BM459" s="25" t="s">
        <v>2726</v>
      </c>
    </row>
    <row r="460" s="13" customFormat="1">
      <c r="B460" s="261"/>
      <c r="C460" s="262"/>
      <c r="D460" s="248" t="s">
        <v>171</v>
      </c>
      <c r="E460" s="263" t="s">
        <v>36</v>
      </c>
      <c r="F460" s="264" t="s">
        <v>2613</v>
      </c>
      <c r="G460" s="262"/>
      <c r="H460" s="263" t="s">
        <v>36</v>
      </c>
      <c r="I460" s="265"/>
      <c r="J460" s="262"/>
      <c r="K460" s="262"/>
      <c r="L460" s="266"/>
      <c r="M460" s="267"/>
      <c r="N460" s="268"/>
      <c r="O460" s="268"/>
      <c r="P460" s="268"/>
      <c r="Q460" s="268"/>
      <c r="R460" s="268"/>
      <c r="S460" s="268"/>
      <c r="T460" s="269"/>
      <c r="AT460" s="270" t="s">
        <v>171</v>
      </c>
      <c r="AU460" s="270" t="s">
        <v>89</v>
      </c>
      <c r="AV460" s="13" t="s">
        <v>87</v>
      </c>
      <c r="AW460" s="13" t="s">
        <v>42</v>
      </c>
      <c r="AX460" s="13" t="s">
        <v>79</v>
      </c>
      <c r="AY460" s="270" t="s">
        <v>162</v>
      </c>
    </row>
    <row r="461" s="12" customFormat="1">
      <c r="B461" s="246"/>
      <c r="C461" s="247"/>
      <c r="D461" s="248" t="s">
        <v>171</v>
      </c>
      <c r="E461" s="249" t="s">
        <v>36</v>
      </c>
      <c r="F461" s="250" t="s">
        <v>87</v>
      </c>
      <c r="G461" s="247"/>
      <c r="H461" s="251">
        <v>1</v>
      </c>
      <c r="I461" s="252"/>
      <c r="J461" s="247"/>
      <c r="K461" s="247"/>
      <c r="L461" s="253"/>
      <c r="M461" s="254"/>
      <c r="N461" s="255"/>
      <c r="O461" s="255"/>
      <c r="P461" s="255"/>
      <c r="Q461" s="255"/>
      <c r="R461" s="255"/>
      <c r="S461" s="255"/>
      <c r="T461" s="256"/>
      <c r="AT461" s="257" t="s">
        <v>171</v>
      </c>
      <c r="AU461" s="257" t="s">
        <v>89</v>
      </c>
      <c r="AV461" s="12" t="s">
        <v>89</v>
      </c>
      <c r="AW461" s="12" t="s">
        <v>42</v>
      </c>
      <c r="AX461" s="12" t="s">
        <v>87</v>
      </c>
      <c r="AY461" s="257" t="s">
        <v>162</v>
      </c>
    </row>
    <row r="462" s="1" customFormat="1" ht="25.5" customHeight="1">
      <c r="B462" s="48"/>
      <c r="C462" s="235" t="s">
        <v>521</v>
      </c>
      <c r="D462" s="235" t="s">
        <v>165</v>
      </c>
      <c r="E462" s="236" t="s">
        <v>2727</v>
      </c>
      <c r="F462" s="237" t="s">
        <v>2728</v>
      </c>
      <c r="G462" s="238" t="s">
        <v>174</v>
      </c>
      <c r="H462" s="239">
        <v>1</v>
      </c>
      <c r="I462" s="240"/>
      <c r="J462" s="239">
        <f>ROUND(I462*H462,1)</f>
        <v>0</v>
      </c>
      <c r="K462" s="237" t="s">
        <v>239</v>
      </c>
      <c r="L462" s="74"/>
      <c r="M462" s="241" t="s">
        <v>36</v>
      </c>
      <c r="N462" s="242" t="s">
        <v>50</v>
      </c>
      <c r="O462" s="49"/>
      <c r="P462" s="243">
        <f>O462*H462</f>
        <v>0</v>
      </c>
      <c r="Q462" s="243">
        <v>2.4209299999999998</v>
      </c>
      <c r="R462" s="243">
        <f>Q462*H462</f>
        <v>2.4209299999999998</v>
      </c>
      <c r="S462" s="243">
        <v>0</v>
      </c>
      <c r="T462" s="244">
        <f>S462*H462</f>
        <v>0</v>
      </c>
      <c r="AR462" s="25" t="s">
        <v>179</v>
      </c>
      <c r="AT462" s="25" t="s">
        <v>165</v>
      </c>
      <c r="AU462" s="25" t="s">
        <v>89</v>
      </c>
      <c r="AY462" s="25" t="s">
        <v>162</v>
      </c>
      <c r="BE462" s="245">
        <f>IF(N462="základní",J462,0)</f>
        <v>0</v>
      </c>
      <c r="BF462" s="245">
        <f>IF(N462="snížená",J462,0)</f>
        <v>0</v>
      </c>
      <c r="BG462" s="245">
        <f>IF(N462="zákl. přenesená",J462,0)</f>
        <v>0</v>
      </c>
      <c r="BH462" s="245">
        <f>IF(N462="sníž. přenesená",J462,0)</f>
        <v>0</v>
      </c>
      <c r="BI462" s="245">
        <f>IF(N462="nulová",J462,0)</f>
        <v>0</v>
      </c>
      <c r="BJ462" s="25" t="s">
        <v>87</v>
      </c>
      <c r="BK462" s="245">
        <f>ROUND(I462*H462,1)</f>
        <v>0</v>
      </c>
      <c r="BL462" s="25" t="s">
        <v>179</v>
      </c>
      <c r="BM462" s="25" t="s">
        <v>2729</v>
      </c>
    </row>
    <row r="463" s="13" customFormat="1">
      <c r="B463" s="261"/>
      <c r="C463" s="262"/>
      <c r="D463" s="248" t="s">
        <v>171</v>
      </c>
      <c r="E463" s="263" t="s">
        <v>36</v>
      </c>
      <c r="F463" s="264" t="s">
        <v>2613</v>
      </c>
      <c r="G463" s="262"/>
      <c r="H463" s="263" t="s">
        <v>36</v>
      </c>
      <c r="I463" s="265"/>
      <c r="J463" s="262"/>
      <c r="K463" s="262"/>
      <c r="L463" s="266"/>
      <c r="M463" s="267"/>
      <c r="N463" s="268"/>
      <c r="O463" s="268"/>
      <c r="P463" s="268"/>
      <c r="Q463" s="268"/>
      <c r="R463" s="268"/>
      <c r="S463" s="268"/>
      <c r="T463" s="269"/>
      <c r="AT463" s="270" t="s">
        <v>171</v>
      </c>
      <c r="AU463" s="270" t="s">
        <v>89</v>
      </c>
      <c r="AV463" s="13" t="s">
        <v>87</v>
      </c>
      <c r="AW463" s="13" t="s">
        <v>42</v>
      </c>
      <c r="AX463" s="13" t="s">
        <v>79</v>
      </c>
      <c r="AY463" s="270" t="s">
        <v>162</v>
      </c>
    </row>
    <row r="464" s="12" customFormat="1">
      <c r="B464" s="246"/>
      <c r="C464" s="247"/>
      <c r="D464" s="248" t="s">
        <v>171</v>
      </c>
      <c r="E464" s="249" t="s">
        <v>36</v>
      </c>
      <c r="F464" s="250" t="s">
        <v>87</v>
      </c>
      <c r="G464" s="247"/>
      <c r="H464" s="251">
        <v>1</v>
      </c>
      <c r="I464" s="252"/>
      <c r="J464" s="247"/>
      <c r="K464" s="247"/>
      <c r="L464" s="253"/>
      <c r="M464" s="254"/>
      <c r="N464" s="255"/>
      <c r="O464" s="255"/>
      <c r="P464" s="255"/>
      <c r="Q464" s="255"/>
      <c r="R464" s="255"/>
      <c r="S464" s="255"/>
      <c r="T464" s="256"/>
      <c r="AT464" s="257" t="s">
        <v>171</v>
      </c>
      <c r="AU464" s="257" t="s">
        <v>89</v>
      </c>
      <c r="AV464" s="12" t="s">
        <v>89</v>
      </c>
      <c r="AW464" s="12" t="s">
        <v>42</v>
      </c>
      <c r="AX464" s="12" t="s">
        <v>87</v>
      </c>
      <c r="AY464" s="257" t="s">
        <v>162</v>
      </c>
    </row>
    <row r="465" s="1" customFormat="1" ht="16.5" customHeight="1">
      <c r="B465" s="48"/>
      <c r="C465" s="271" t="s">
        <v>523</v>
      </c>
      <c r="D465" s="271" t="s">
        <v>159</v>
      </c>
      <c r="E465" s="272" t="s">
        <v>2730</v>
      </c>
      <c r="F465" s="273" t="s">
        <v>2731</v>
      </c>
      <c r="G465" s="274" t="s">
        <v>174</v>
      </c>
      <c r="H465" s="275">
        <v>1</v>
      </c>
      <c r="I465" s="276"/>
      <c r="J465" s="275">
        <f>ROUND(I465*H465,1)</f>
        <v>0</v>
      </c>
      <c r="K465" s="273" t="s">
        <v>36</v>
      </c>
      <c r="L465" s="277"/>
      <c r="M465" s="278" t="s">
        <v>36</v>
      </c>
      <c r="N465" s="279" t="s">
        <v>50</v>
      </c>
      <c r="O465" s="49"/>
      <c r="P465" s="243">
        <f>O465*H465</f>
        <v>0</v>
      </c>
      <c r="Q465" s="243">
        <v>2.3999999999999999</v>
      </c>
      <c r="R465" s="243">
        <f>Q465*H465</f>
        <v>2.3999999999999999</v>
      </c>
      <c r="S465" s="243">
        <v>0</v>
      </c>
      <c r="T465" s="244">
        <f>S465*H465</f>
        <v>0</v>
      </c>
      <c r="AR465" s="25" t="s">
        <v>195</v>
      </c>
      <c r="AT465" s="25" t="s">
        <v>159</v>
      </c>
      <c r="AU465" s="25" t="s">
        <v>89</v>
      </c>
      <c r="AY465" s="25" t="s">
        <v>162</v>
      </c>
      <c r="BE465" s="245">
        <f>IF(N465="základní",J465,0)</f>
        <v>0</v>
      </c>
      <c r="BF465" s="245">
        <f>IF(N465="snížená",J465,0)</f>
        <v>0</v>
      </c>
      <c r="BG465" s="245">
        <f>IF(N465="zákl. přenesená",J465,0)</f>
        <v>0</v>
      </c>
      <c r="BH465" s="245">
        <f>IF(N465="sníž. přenesená",J465,0)</f>
        <v>0</v>
      </c>
      <c r="BI465" s="245">
        <f>IF(N465="nulová",J465,0)</f>
        <v>0</v>
      </c>
      <c r="BJ465" s="25" t="s">
        <v>87</v>
      </c>
      <c r="BK465" s="245">
        <f>ROUND(I465*H465,1)</f>
        <v>0</v>
      </c>
      <c r="BL465" s="25" t="s">
        <v>179</v>
      </c>
      <c r="BM465" s="25" t="s">
        <v>2732</v>
      </c>
    </row>
    <row r="466" s="13" customFormat="1">
      <c r="B466" s="261"/>
      <c r="C466" s="262"/>
      <c r="D466" s="248" t="s">
        <v>171</v>
      </c>
      <c r="E466" s="263" t="s">
        <v>36</v>
      </c>
      <c r="F466" s="264" t="s">
        <v>2613</v>
      </c>
      <c r="G466" s="262"/>
      <c r="H466" s="263" t="s">
        <v>36</v>
      </c>
      <c r="I466" s="265"/>
      <c r="J466" s="262"/>
      <c r="K466" s="262"/>
      <c r="L466" s="266"/>
      <c r="M466" s="267"/>
      <c r="N466" s="268"/>
      <c r="O466" s="268"/>
      <c r="P466" s="268"/>
      <c r="Q466" s="268"/>
      <c r="R466" s="268"/>
      <c r="S466" s="268"/>
      <c r="T466" s="269"/>
      <c r="AT466" s="270" t="s">
        <v>171</v>
      </c>
      <c r="AU466" s="270" t="s">
        <v>89</v>
      </c>
      <c r="AV466" s="13" t="s">
        <v>87</v>
      </c>
      <c r="AW466" s="13" t="s">
        <v>42</v>
      </c>
      <c r="AX466" s="13" t="s">
        <v>79</v>
      </c>
      <c r="AY466" s="270" t="s">
        <v>162</v>
      </c>
    </row>
    <row r="467" s="12" customFormat="1">
      <c r="B467" s="246"/>
      <c r="C467" s="247"/>
      <c r="D467" s="248" t="s">
        <v>171</v>
      </c>
      <c r="E467" s="249" t="s">
        <v>36</v>
      </c>
      <c r="F467" s="250" t="s">
        <v>87</v>
      </c>
      <c r="G467" s="247"/>
      <c r="H467" s="251">
        <v>1</v>
      </c>
      <c r="I467" s="252"/>
      <c r="J467" s="247"/>
      <c r="K467" s="247"/>
      <c r="L467" s="253"/>
      <c r="M467" s="254"/>
      <c r="N467" s="255"/>
      <c r="O467" s="255"/>
      <c r="P467" s="255"/>
      <c r="Q467" s="255"/>
      <c r="R467" s="255"/>
      <c r="S467" s="255"/>
      <c r="T467" s="256"/>
      <c r="AT467" s="257" t="s">
        <v>171</v>
      </c>
      <c r="AU467" s="257" t="s">
        <v>89</v>
      </c>
      <c r="AV467" s="12" t="s">
        <v>89</v>
      </c>
      <c r="AW467" s="12" t="s">
        <v>42</v>
      </c>
      <c r="AX467" s="12" t="s">
        <v>87</v>
      </c>
      <c r="AY467" s="257" t="s">
        <v>162</v>
      </c>
    </row>
    <row r="468" s="1" customFormat="1" ht="25.5" customHeight="1">
      <c r="B468" s="48"/>
      <c r="C468" s="235" t="s">
        <v>527</v>
      </c>
      <c r="D468" s="235" t="s">
        <v>165</v>
      </c>
      <c r="E468" s="236" t="s">
        <v>2733</v>
      </c>
      <c r="F468" s="237" t="s">
        <v>2734</v>
      </c>
      <c r="G468" s="238" t="s">
        <v>174</v>
      </c>
      <c r="H468" s="239">
        <v>3</v>
      </c>
      <c r="I468" s="240"/>
      <c r="J468" s="239">
        <f>ROUND(I468*H468,1)</f>
        <v>0</v>
      </c>
      <c r="K468" s="237" t="s">
        <v>239</v>
      </c>
      <c r="L468" s="74"/>
      <c r="M468" s="241" t="s">
        <v>36</v>
      </c>
      <c r="N468" s="242" t="s">
        <v>50</v>
      </c>
      <c r="O468" s="49"/>
      <c r="P468" s="243">
        <f>O468*H468</f>
        <v>0</v>
      </c>
      <c r="Q468" s="243">
        <v>2.1054900000000001</v>
      </c>
      <c r="R468" s="243">
        <f>Q468*H468</f>
        <v>6.3164700000000007</v>
      </c>
      <c r="S468" s="243">
        <v>0</v>
      </c>
      <c r="T468" s="244">
        <f>S468*H468</f>
        <v>0</v>
      </c>
      <c r="AR468" s="25" t="s">
        <v>179</v>
      </c>
      <c r="AT468" s="25" t="s">
        <v>165</v>
      </c>
      <c r="AU468" s="25" t="s">
        <v>89</v>
      </c>
      <c r="AY468" s="25" t="s">
        <v>162</v>
      </c>
      <c r="BE468" s="245">
        <f>IF(N468="základní",J468,0)</f>
        <v>0</v>
      </c>
      <c r="BF468" s="245">
        <f>IF(N468="snížená",J468,0)</f>
        <v>0</v>
      </c>
      <c r="BG468" s="245">
        <f>IF(N468="zákl. přenesená",J468,0)</f>
        <v>0</v>
      </c>
      <c r="BH468" s="245">
        <f>IF(N468="sníž. přenesená",J468,0)</f>
        <v>0</v>
      </c>
      <c r="BI468" s="245">
        <f>IF(N468="nulová",J468,0)</f>
        <v>0</v>
      </c>
      <c r="BJ468" s="25" t="s">
        <v>87</v>
      </c>
      <c r="BK468" s="245">
        <f>ROUND(I468*H468,1)</f>
        <v>0</v>
      </c>
      <c r="BL468" s="25" t="s">
        <v>179</v>
      </c>
      <c r="BM468" s="25" t="s">
        <v>2735</v>
      </c>
    </row>
    <row r="469" s="13" customFormat="1">
      <c r="B469" s="261"/>
      <c r="C469" s="262"/>
      <c r="D469" s="248" t="s">
        <v>171</v>
      </c>
      <c r="E469" s="263" t="s">
        <v>36</v>
      </c>
      <c r="F469" s="264" t="s">
        <v>2736</v>
      </c>
      <c r="G469" s="262"/>
      <c r="H469" s="263" t="s">
        <v>36</v>
      </c>
      <c r="I469" s="265"/>
      <c r="J469" s="262"/>
      <c r="K469" s="262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171</v>
      </c>
      <c r="AU469" s="270" t="s">
        <v>89</v>
      </c>
      <c r="AV469" s="13" t="s">
        <v>87</v>
      </c>
      <c r="AW469" s="13" t="s">
        <v>42</v>
      </c>
      <c r="AX469" s="13" t="s">
        <v>79</v>
      </c>
      <c r="AY469" s="270" t="s">
        <v>162</v>
      </c>
    </row>
    <row r="470" s="12" customFormat="1">
      <c r="B470" s="246"/>
      <c r="C470" s="247"/>
      <c r="D470" s="248" t="s">
        <v>171</v>
      </c>
      <c r="E470" s="249" t="s">
        <v>36</v>
      </c>
      <c r="F470" s="250" t="s">
        <v>87</v>
      </c>
      <c r="G470" s="247"/>
      <c r="H470" s="251">
        <v>1</v>
      </c>
      <c r="I470" s="252"/>
      <c r="J470" s="247"/>
      <c r="K470" s="247"/>
      <c r="L470" s="253"/>
      <c r="M470" s="254"/>
      <c r="N470" s="255"/>
      <c r="O470" s="255"/>
      <c r="P470" s="255"/>
      <c r="Q470" s="255"/>
      <c r="R470" s="255"/>
      <c r="S470" s="255"/>
      <c r="T470" s="256"/>
      <c r="AT470" s="257" t="s">
        <v>171</v>
      </c>
      <c r="AU470" s="257" t="s">
        <v>89</v>
      </c>
      <c r="AV470" s="12" t="s">
        <v>89</v>
      </c>
      <c r="AW470" s="12" t="s">
        <v>42</v>
      </c>
      <c r="AX470" s="12" t="s">
        <v>79</v>
      </c>
      <c r="AY470" s="257" t="s">
        <v>162</v>
      </c>
    </row>
    <row r="471" s="13" customFormat="1">
      <c r="B471" s="261"/>
      <c r="C471" s="262"/>
      <c r="D471" s="248" t="s">
        <v>171</v>
      </c>
      <c r="E471" s="263" t="s">
        <v>36</v>
      </c>
      <c r="F471" s="264" t="s">
        <v>2737</v>
      </c>
      <c r="G471" s="262"/>
      <c r="H471" s="263" t="s">
        <v>36</v>
      </c>
      <c r="I471" s="265"/>
      <c r="J471" s="262"/>
      <c r="K471" s="262"/>
      <c r="L471" s="266"/>
      <c r="M471" s="267"/>
      <c r="N471" s="268"/>
      <c r="O471" s="268"/>
      <c r="P471" s="268"/>
      <c r="Q471" s="268"/>
      <c r="R471" s="268"/>
      <c r="S471" s="268"/>
      <c r="T471" s="269"/>
      <c r="AT471" s="270" t="s">
        <v>171</v>
      </c>
      <c r="AU471" s="270" t="s">
        <v>89</v>
      </c>
      <c r="AV471" s="13" t="s">
        <v>87</v>
      </c>
      <c r="AW471" s="13" t="s">
        <v>42</v>
      </c>
      <c r="AX471" s="13" t="s">
        <v>79</v>
      </c>
      <c r="AY471" s="270" t="s">
        <v>162</v>
      </c>
    </row>
    <row r="472" s="12" customFormat="1">
      <c r="B472" s="246"/>
      <c r="C472" s="247"/>
      <c r="D472" s="248" t="s">
        <v>171</v>
      </c>
      <c r="E472" s="249" t="s">
        <v>36</v>
      </c>
      <c r="F472" s="250" t="s">
        <v>87</v>
      </c>
      <c r="G472" s="247"/>
      <c r="H472" s="251">
        <v>1</v>
      </c>
      <c r="I472" s="252"/>
      <c r="J472" s="247"/>
      <c r="K472" s="247"/>
      <c r="L472" s="253"/>
      <c r="M472" s="254"/>
      <c r="N472" s="255"/>
      <c r="O472" s="255"/>
      <c r="P472" s="255"/>
      <c r="Q472" s="255"/>
      <c r="R472" s="255"/>
      <c r="S472" s="255"/>
      <c r="T472" s="256"/>
      <c r="AT472" s="257" t="s">
        <v>171</v>
      </c>
      <c r="AU472" s="257" t="s">
        <v>89</v>
      </c>
      <c r="AV472" s="12" t="s">
        <v>89</v>
      </c>
      <c r="AW472" s="12" t="s">
        <v>42</v>
      </c>
      <c r="AX472" s="12" t="s">
        <v>79</v>
      </c>
      <c r="AY472" s="257" t="s">
        <v>162</v>
      </c>
    </row>
    <row r="473" s="13" customFormat="1">
      <c r="B473" s="261"/>
      <c r="C473" s="262"/>
      <c r="D473" s="248" t="s">
        <v>171</v>
      </c>
      <c r="E473" s="263" t="s">
        <v>36</v>
      </c>
      <c r="F473" s="264" t="s">
        <v>2710</v>
      </c>
      <c r="G473" s="262"/>
      <c r="H473" s="263" t="s">
        <v>36</v>
      </c>
      <c r="I473" s="265"/>
      <c r="J473" s="262"/>
      <c r="K473" s="262"/>
      <c r="L473" s="266"/>
      <c r="M473" s="267"/>
      <c r="N473" s="268"/>
      <c r="O473" s="268"/>
      <c r="P473" s="268"/>
      <c r="Q473" s="268"/>
      <c r="R473" s="268"/>
      <c r="S473" s="268"/>
      <c r="T473" s="269"/>
      <c r="AT473" s="270" t="s">
        <v>171</v>
      </c>
      <c r="AU473" s="270" t="s">
        <v>89</v>
      </c>
      <c r="AV473" s="13" t="s">
        <v>87</v>
      </c>
      <c r="AW473" s="13" t="s">
        <v>42</v>
      </c>
      <c r="AX473" s="13" t="s">
        <v>79</v>
      </c>
      <c r="AY473" s="270" t="s">
        <v>162</v>
      </c>
    </row>
    <row r="474" s="12" customFormat="1">
      <c r="B474" s="246"/>
      <c r="C474" s="247"/>
      <c r="D474" s="248" t="s">
        <v>171</v>
      </c>
      <c r="E474" s="249" t="s">
        <v>36</v>
      </c>
      <c r="F474" s="250" t="s">
        <v>87</v>
      </c>
      <c r="G474" s="247"/>
      <c r="H474" s="251">
        <v>1</v>
      </c>
      <c r="I474" s="252"/>
      <c r="J474" s="247"/>
      <c r="K474" s="247"/>
      <c r="L474" s="253"/>
      <c r="M474" s="254"/>
      <c r="N474" s="255"/>
      <c r="O474" s="255"/>
      <c r="P474" s="255"/>
      <c r="Q474" s="255"/>
      <c r="R474" s="255"/>
      <c r="S474" s="255"/>
      <c r="T474" s="256"/>
      <c r="AT474" s="257" t="s">
        <v>171</v>
      </c>
      <c r="AU474" s="257" t="s">
        <v>89</v>
      </c>
      <c r="AV474" s="12" t="s">
        <v>89</v>
      </c>
      <c r="AW474" s="12" t="s">
        <v>42</v>
      </c>
      <c r="AX474" s="12" t="s">
        <v>79</v>
      </c>
      <c r="AY474" s="257" t="s">
        <v>162</v>
      </c>
    </row>
    <row r="475" s="14" customFormat="1">
      <c r="B475" s="283"/>
      <c r="C475" s="284"/>
      <c r="D475" s="248" t="s">
        <v>171</v>
      </c>
      <c r="E475" s="285" t="s">
        <v>36</v>
      </c>
      <c r="F475" s="286" t="s">
        <v>679</v>
      </c>
      <c r="G475" s="284"/>
      <c r="H475" s="287">
        <v>3</v>
      </c>
      <c r="I475" s="288"/>
      <c r="J475" s="284"/>
      <c r="K475" s="284"/>
      <c r="L475" s="289"/>
      <c r="M475" s="290"/>
      <c r="N475" s="291"/>
      <c r="O475" s="291"/>
      <c r="P475" s="291"/>
      <c r="Q475" s="291"/>
      <c r="R475" s="291"/>
      <c r="S475" s="291"/>
      <c r="T475" s="292"/>
      <c r="AT475" s="293" t="s">
        <v>171</v>
      </c>
      <c r="AU475" s="293" t="s">
        <v>89</v>
      </c>
      <c r="AV475" s="14" t="s">
        <v>179</v>
      </c>
      <c r="AW475" s="14" t="s">
        <v>42</v>
      </c>
      <c r="AX475" s="14" t="s">
        <v>87</v>
      </c>
      <c r="AY475" s="293" t="s">
        <v>162</v>
      </c>
    </row>
    <row r="476" s="1" customFormat="1" ht="25.5" customHeight="1">
      <c r="B476" s="48"/>
      <c r="C476" s="271" t="s">
        <v>531</v>
      </c>
      <c r="D476" s="271" t="s">
        <v>159</v>
      </c>
      <c r="E476" s="272" t="s">
        <v>2738</v>
      </c>
      <c r="F476" s="273" t="s">
        <v>2739</v>
      </c>
      <c r="G476" s="274" t="s">
        <v>174</v>
      </c>
      <c r="H476" s="275">
        <v>3</v>
      </c>
      <c r="I476" s="276"/>
      <c r="J476" s="275">
        <f>ROUND(I476*H476,1)</f>
        <v>0</v>
      </c>
      <c r="K476" s="273" t="s">
        <v>239</v>
      </c>
      <c r="L476" s="277"/>
      <c r="M476" s="278" t="s">
        <v>36</v>
      </c>
      <c r="N476" s="279" t="s">
        <v>50</v>
      </c>
      <c r="O476" s="49"/>
      <c r="P476" s="243">
        <f>O476*H476</f>
        <v>0</v>
      </c>
      <c r="Q476" s="243">
        <v>1.363</v>
      </c>
      <c r="R476" s="243">
        <f>Q476*H476</f>
        <v>4.0890000000000004</v>
      </c>
      <c r="S476" s="243">
        <v>0</v>
      </c>
      <c r="T476" s="244">
        <f>S476*H476</f>
        <v>0</v>
      </c>
      <c r="AR476" s="25" t="s">
        <v>195</v>
      </c>
      <c r="AT476" s="25" t="s">
        <v>159</v>
      </c>
      <c r="AU476" s="25" t="s">
        <v>89</v>
      </c>
      <c r="AY476" s="25" t="s">
        <v>162</v>
      </c>
      <c r="BE476" s="245">
        <f>IF(N476="základní",J476,0)</f>
        <v>0</v>
      </c>
      <c r="BF476" s="245">
        <f>IF(N476="snížená",J476,0)</f>
        <v>0</v>
      </c>
      <c r="BG476" s="245">
        <f>IF(N476="zákl. přenesená",J476,0)</f>
        <v>0</v>
      </c>
      <c r="BH476" s="245">
        <f>IF(N476="sníž. přenesená",J476,0)</f>
        <v>0</v>
      </c>
      <c r="BI476" s="245">
        <f>IF(N476="nulová",J476,0)</f>
        <v>0</v>
      </c>
      <c r="BJ476" s="25" t="s">
        <v>87</v>
      </c>
      <c r="BK476" s="245">
        <f>ROUND(I476*H476,1)</f>
        <v>0</v>
      </c>
      <c r="BL476" s="25" t="s">
        <v>179</v>
      </c>
      <c r="BM476" s="25" t="s">
        <v>2740</v>
      </c>
    </row>
    <row r="477" s="1" customFormat="1" ht="25.5" customHeight="1">
      <c r="B477" s="48"/>
      <c r="C477" s="271" t="s">
        <v>535</v>
      </c>
      <c r="D477" s="271" t="s">
        <v>159</v>
      </c>
      <c r="E477" s="272" t="s">
        <v>2741</v>
      </c>
      <c r="F477" s="273" t="s">
        <v>2742</v>
      </c>
      <c r="G477" s="274" t="s">
        <v>174</v>
      </c>
      <c r="H477" s="275">
        <v>3</v>
      </c>
      <c r="I477" s="276"/>
      <c r="J477" s="275">
        <f>ROUND(I477*H477,1)</f>
        <v>0</v>
      </c>
      <c r="K477" s="273" t="s">
        <v>239</v>
      </c>
      <c r="L477" s="277"/>
      <c r="M477" s="278" t="s">
        <v>36</v>
      </c>
      <c r="N477" s="279" t="s">
        <v>50</v>
      </c>
      <c r="O477" s="49"/>
      <c r="P477" s="243">
        <f>O477*H477</f>
        <v>0</v>
      </c>
      <c r="Q477" s="243">
        <v>0.54800000000000004</v>
      </c>
      <c r="R477" s="243">
        <f>Q477*H477</f>
        <v>1.6440000000000001</v>
      </c>
      <c r="S477" s="243">
        <v>0</v>
      </c>
      <c r="T477" s="244">
        <f>S477*H477</f>
        <v>0</v>
      </c>
      <c r="AR477" s="25" t="s">
        <v>195</v>
      </c>
      <c r="AT477" s="25" t="s">
        <v>159</v>
      </c>
      <c r="AU477" s="25" t="s">
        <v>89</v>
      </c>
      <c r="AY477" s="25" t="s">
        <v>162</v>
      </c>
      <c r="BE477" s="245">
        <f>IF(N477="základní",J477,0)</f>
        <v>0</v>
      </c>
      <c r="BF477" s="245">
        <f>IF(N477="snížená",J477,0)</f>
        <v>0</v>
      </c>
      <c r="BG477" s="245">
        <f>IF(N477="zákl. přenesená",J477,0)</f>
        <v>0</v>
      </c>
      <c r="BH477" s="245">
        <f>IF(N477="sníž. přenesená",J477,0)</f>
        <v>0</v>
      </c>
      <c r="BI477" s="245">
        <f>IF(N477="nulová",J477,0)</f>
        <v>0</v>
      </c>
      <c r="BJ477" s="25" t="s">
        <v>87</v>
      </c>
      <c r="BK477" s="245">
        <f>ROUND(I477*H477,1)</f>
        <v>0</v>
      </c>
      <c r="BL477" s="25" t="s">
        <v>179</v>
      </c>
      <c r="BM477" s="25" t="s">
        <v>2743</v>
      </c>
    </row>
    <row r="478" s="1" customFormat="1" ht="16.5" customHeight="1">
      <c r="B478" s="48"/>
      <c r="C478" s="271" t="s">
        <v>539</v>
      </c>
      <c r="D478" s="271" t="s">
        <v>159</v>
      </c>
      <c r="E478" s="272" t="s">
        <v>2744</v>
      </c>
      <c r="F478" s="273" t="s">
        <v>2745</v>
      </c>
      <c r="G478" s="274" t="s">
        <v>174</v>
      </c>
      <c r="H478" s="275">
        <v>3</v>
      </c>
      <c r="I478" s="276"/>
      <c r="J478" s="275">
        <f>ROUND(I478*H478,1)</f>
        <v>0</v>
      </c>
      <c r="K478" s="273" t="s">
        <v>239</v>
      </c>
      <c r="L478" s="277"/>
      <c r="M478" s="278" t="s">
        <v>36</v>
      </c>
      <c r="N478" s="279" t="s">
        <v>50</v>
      </c>
      <c r="O478" s="49"/>
      <c r="P478" s="243">
        <f>O478*H478</f>
        <v>0</v>
      </c>
      <c r="Q478" s="243">
        <v>0.254</v>
      </c>
      <c r="R478" s="243">
        <f>Q478*H478</f>
        <v>0.76200000000000001</v>
      </c>
      <c r="S478" s="243">
        <v>0</v>
      </c>
      <c r="T478" s="244">
        <f>S478*H478</f>
        <v>0</v>
      </c>
      <c r="AR478" s="25" t="s">
        <v>195</v>
      </c>
      <c r="AT478" s="25" t="s">
        <v>159</v>
      </c>
      <c r="AU478" s="25" t="s">
        <v>89</v>
      </c>
      <c r="AY478" s="25" t="s">
        <v>162</v>
      </c>
      <c r="BE478" s="245">
        <f>IF(N478="základní",J478,0)</f>
        <v>0</v>
      </c>
      <c r="BF478" s="245">
        <f>IF(N478="snížená",J478,0)</f>
        <v>0</v>
      </c>
      <c r="BG478" s="245">
        <f>IF(N478="zákl. přenesená",J478,0)</f>
        <v>0</v>
      </c>
      <c r="BH478" s="245">
        <f>IF(N478="sníž. přenesená",J478,0)</f>
        <v>0</v>
      </c>
      <c r="BI478" s="245">
        <f>IF(N478="nulová",J478,0)</f>
        <v>0</v>
      </c>
      <c r="BJ478" s="25" t="s">
        <v>87</v>
      </c>
      <c r="BK478" s="245">
        <f>ROUND(I478*H478,1)</f>
        <v>0</v>
      </c>
      <c r="BL478" s="25" t="s">
        <v>179</v>
      </c>
      <c r="BM478" s="25" t="s">
        <v>2746</v>
      </c>
    </row>
    <row r="479" s="1" customFormat="1" ht="25.5" customHeight="1">
      <c r="B479" s="48"/>
      <c r="C479" s="235" t="s">
        <v>543</v>
      </c>
      <c r="D479" s="235" t="s">
        <v>165</v>
      </c>
      <c r="E479" s="236" t="s">
        <v>2747</v>
      </c>
      <c r="F479" s="237" t="s">
        <v>2748</v>
      </c>
      <c r="G479" s="238" t="s">
        <v>174</v>
      </c>
      <c r="H479" s="239">
        <v>4</v>
      </c>
      <c r="I479" s="240"/>
      <c r="J479" s="239">
        <f>ROUND(I479*H479,1)</f>
        <v>0</v>
      </c>
      <c r="K479" s="237" t="s">
        <v>239</v>
      </c>
      <c r="L479" s="74"/>
      <c r="M479" s="241" t="s">
        <v>36</v>
      </c>
      <c r="N479" s="242" t="s">
        <v>50</v>
      </c>
      <c r="O479" s="49"/>
      <c r="P479" s="243">
        <f>O479*H479</f>
        <v>0</v>
      </c>
      <c r="Q479" s="243">
        <v>0.21734000000000001</v>
      </c>
      <c r="R479" s="243">
        <f>Q479*H479</f>
        <v>0.86936000000000002</v>
      </c>
      <c r="S479" s="243">
        <v>0</v>
      </c>
      <c r="T479" s="244">
        <f>S479*H479</f>
        <v>0</v>
      </c>
      <c r="AR479" s="25" t="s">
        <v>179</v>
      </c>
      <c r="AT479" s="25" t="s">
        <v>165</v>
      </c>
      <c r="AU479" s="25" t="s">
        <v>89</v>
      </c>
      <c r="AY479" s="25" t="s">
        <v>162</v>
      </c>
      <c r="BE479" s="245">
        <f>IF(N479="základní",J479,0)</f>
        <v>0</v>
      </c>
      <c r="BF479" s="245">
        <f>IF(N479="snížená",J479,0)</f>
        <v>0</v>
      </c>
      <c r="BG479" s="245">
        <f>IF(N479="zákl. přenesená",J479,0)</f>
        <v>0</v>
      </c>
      <c r="BH479" s="245">
        <f>IF(N479="sníž. přenesená",J479,0)</f>
        <v>0</v>
      </c>
      <c r="BI479" s="245">
        <f>IF(N479="nulová",J479,0)</f>
        <v>0</v>
      </c>
      <c r="BJ479" s="25" t="s">
        <v>87</v>
      </c>
      <c r="BK479" s="245">
        <f>ROUND(I479*H479,1)</f>
        <v>0</v>
      </c>
      <c r="BL479" s="25" t="s">
        <v>179</v>
      </c>
      <c r="BM479" s="25" t="s">
        <v>2749</v>
      </c>
    </row>
    <row r="480" s="13" customFormat="1">
      <c r="B480" s="261"/>
      <c r="C480" s="262"/>
      <c r="D480" s="248" t="s">
        <v>171</v>
      </c>
      <c r="E480" s="263" t="s">
        <v>36</v>
      </c>
      <c r="F480" s="264" t="s">
        <v>2736</v>
      </c>
      <c r="G480" s="262"/>
      <c r="H480" s="263" t="s">
        <v>36</v>
      </c>
      <c r="I480" s="265"/>
      <c r="J480" s="262"/>
      <c r="K480" s="262"/>
      <c r="L480" s="266"/>
      <c r="M480" s="267"/>
      <c r="N480" s="268"/>
      <c r="O480" s="268"/>
      <c r="P480" s="268"/>
      <c r="Q480" s="268"/>
      <c r="R480" s="268"/>
      <c r="S480" s="268"/>
      <c r="T480" s="269"/>
      <c r="AT480" s="270" t="s">
        <v>171</v>
      </c>
      <c r="AU480" s="270" t="s">
        <v>89</v>
      </c>
      <c r="AV480" s="13" t="s">
        <v>87</v>
      </c>
      <c r="AW480" s="13" t="s">
        <v>42</v>
      </c>
      <c r="AX480" s="13" t="s">
        <v>79</v>
      </c>
      <c r="AY480" s="270" t="s">
        <v>162</v>
      </c>
    </row>
    <row r="481" s="12" customFormat="1">
      <c r="B481" s="246"/>
      <c r="C481" s="247"/>
      <c r="D481" s="248" t="s">
        <v>171</v>
      </c>
      <c r="E481" s="249" t="s">
        <v>36</v>
      </c>
      <c r="F481" s="250" t="s">
        <v>87</v>
      </c>
      <c r="G481" s="247"/>
      <c r="H481" s="251">
        <v>1</v>
      </c>
      <c r="I481" s="252"/>
      <c r="J481" s="247"/>
      <c r="K481" s="247"/>
      <c r="L481" s="253"/>
      <c r="M481" s="254"/>
      <c r="N481" s="255"/>
      <c r="O481" s="255"/>
      <c r="P481" s="255"/>
      <c r="Q481" s="255"/>
      <c r="R481" s="255"/>
      <c r="S481" s="255"/>
      <c r="T481" s="256"/>
      <c r="AT481" s="257" t="s">
        <v>171</v>
      </c>
      <c r="AU481" s="257" t="s">
        <v>89</v>
      </c>
      <c r="AV481" s="12" t="s">
        <v>89</v>
      </c>
      <c r="AW481" s="12" t="s">
        <v>42</v>
      </c>
      <c r="AX481" s="12" t="s">
        <v>79</v>
      </c>
      <c r="AY481" s="257" t="s">
        <v>162</v>
      </c>
    </row>
    <row r="482" s="13" customFormat="1">
      <c r="B482" s="261"/>
      <c r="C482" s="262"/>
      <c r="D482" s="248" t="s">
        <v>171</v>
      </c>
      <c r="E482" s="263" t="s">
        <v>36</v>
      </c>
      <c r="F482" s="264" t="s">
        <v>2737</v>
      </c>
      <c r="G482" s="262"/>
      <c r="H482" s="263" t="s">
        <v>36</v>
      </c>
      <c r="I482" s="265"/>
      <c r="J482" s="262"/>
      <c r="K482" s="262"/>
      <c r="L482" s="266"/>
      <c r="M482" s="267"/>
      <c r="N482" s="268"/>
      <c r="O482" s="268"/>
      <c r="P482" s="268"/>
      <c r="Q482" s="268"/>
      <c r="R482" s="268"/>
      <c r="S482" s="268"/>
      <c r="T482" s="269"/>
      <c r="AT482" s="270" t="s">
        <v>171</v>
      </c>
      <c r="AU482" s="270" t="s">
        <v>89</v>
      </c>
      <c r="AV482" s="13" t="s">
        <v>87</v>
      </c>
      <c r="AW482" s="13" t="s">
        <v>42</v>
      </c>
      <c r="AX482" s="13" t="s">
        <v>79</v>
      </c>
      <c r="AY482" s="270" t="s">
        <v>162</v>
      </c>
    </row>
    <row r="483" s="12" customFormat="1">
      <c r="B483" s="246"/>
      <c r="C483" s="247"/>
      <c r="D483" s="248" t="s">
        <v>171</v>
      </c>
      <c r="E483" s="249" t="s">
        <v>36</v>
      </c>
      <c r="F483" s="250" t="s">
        <v>87</v>
      </c>
      <c r="G483" s="247"/>
      <c r="H483" s="251">
        <v>1</v>
      </c>
      <c r="I483" s="252"/>
      <c r="J483" s="247"/>
      <c r="K483" s="247"/>
      <c r="L483" s="253"/>
      <c r="M483" s="254"/>
      <c r="N483" s="255"/>
      <c r="O483" s="255"/>
      <c r="P483" s="255"/>
      <c r="Q483" s="255"/>
      <c r="R483" s="255"/>
      <c r="S483" s="255"/>
      <c r="T483" s="256"/>
      <c r="AT483" s="257" t="s">
        <v>171</v>
      </c>
      <c r="AU483" s="257" t="s">
        <v>89</v>
      </c>
      <c r="AV483" s="12" t="s">
        <v>89</v>
      </c>
      <c r="AW483" s="12" t="s">
        <v>42</v>
      </c>
      <c r="AX483" s="12" t="s">
        <v>79</v>
      </c>
      <c r="AY483" s="257" t="s">
        <v>162</v>
      </c>
    </row>
    <row r="484" s="13" customFormat="1">
      <c r="B484" s="261"/>
      <c r="C484" s="262"/>
      <c r="D484" s="248" t="s">
        <v>171</v>
      </c>
      <c r="E484" s="263" t="s">
        <v>36</v>
      </c>
      <c r="F484" s="264" t="s">
        <v>2710</v>
      </c>
      <c r="G484" s="262"/>
      <c r="H484" s="263" t="s">
        <v>36</v>
      </c>
      <c r="I484" s="265"/>
      <c r="J484" s="262"/>
      <c r="K484" s="262"/>
      <c r="L484" s="266"/>
      <c r="M484" s="267"/>
      <c r="N484" s="268"/>
      <c r="O484" s="268"/>
      <c r="P484" s="268"/>
      <c r="Q484" s="268"/>
      <c r="R484" s="268"/>
      <c r="S484" s="268"/>
      <c r="T484" s="269"/>
      <c r="AT484" s="270" t="s">
        <v>171</v>
      </c>
      <c r="AU484" s="270" t="s">
        <v>89</v>
      </c>
      <c r="AV484" s="13" t="s">
        <v>87</v>
      </c>
      <c r="AW484" s="13" t="s">
        <v>42</v>
      </c>
      <c r="AX484" s="13" t="s">
        <v>79</v>
      </c>
      <c r="AY484" s="270" t="s">
        <v>162</v>
      </c>
    </row>
    <row r="485" s="12" customFormat="1">
      <c r="B485" s="246"/>
      <c r="C485" s="247"/>
      <c r="D485" s="248" t="s">
        <v>171</v>
      </c>
      <c r="E485" s="249" t="s">
        <v>36</v>
      </c>
      <c r="F485" s="250" t="s">
        <v>87</v>
      </c>
      <c r="G485" s="247"/>
      <c r="H485" s="251">
        <v>1</v>
      </c>
      <c r="I485" s="252"/>
      <c r="J485" s="247"/>
      <c r="K485" s="247"/>
      <c r="L485" s="253"/>
      <c r="M485" s="254"/>
      <c r="N485" s="255"/>
      <c r="O485" s="255"/>
      <c r="P485" s="255"/>
      <c r="Q485" s="255"/>
      <c r="R485" s="255"/>
      <c r="S485" s="255"/>
      <c r="T485" s="256"/>
      <c r="AT485" s="257" t="s">
        <v>171</v>
      </c>
      <c r="AU485" s="257" t="s">
        <v>89</v>
      </c>
      <c r="AV485" s="12" t="s">
        <v>89</v>
      </c>
      <c r="AW485" s="12" t="s">
        <v>42</v>
      </c>
      <c r="AX485" s="12" t="s">
        <v>79</v>
      </c>
      <c r="AY485" s="257" t="s">
        <v>162</v>
      </c>
    </row>
    <row r="486" s="13" customFormat="1">
      <c r="B486" s="261"/>
      <c r="C486" s="262"/>
      <c r="D486" s="248" t="s">
        <v>171</v>
      </c>
      <c r="E486" s="263" t="s">
        <v>36</v>
      </c>
      <c r="F486" s="264" t="s">
        <v>2605</v>
      </c>
      <c r="G486" s="262"/>
      <c r="H486" s="263" t="s">
        <v>36</v>
      </c>
      <c r="I486" s="265"/>
      <c r="J486" s="262"/>
      <c r="K486" s="262"/>
      <c r="L486" s="266"/>
      <c r="M486" s="267"/>
      <c r="N486" s="268"/>
      <c r="O486" s="268"/>
      <c r="P486" s="268"/>
      <c r="Q486" s="268"/>
      <c r="R486" s="268"/>
      <c r="S486" s="268"/>
      <c r="T486" s="269"/>
      <c r="AT486" s="270" t="s">
        <v>171</v>
      </c>
      <c r="AU486" s="270" t="s">
        <v>89</v>
      </c>
      <c r="AV486" s="13" t="s">
        <v>87</v>
      </c>
      <c r="AW486" s="13" t="s">
        <v>42</v>
      </c>
      <c r="AX486" s="13" t="s">
        <v>79</v>
      </c>
      <c r="AY486" s="270" t="s">
        <v>162</v>
      </c>
    </row>
    <row r="487" s="12" customFormat="1">
      <c r="B487" s="246"/>
      <c r="C487" s="247"/>
      <c r="D487" s="248" t="s">
        <v>171</v>
      </c>
      <c r="E487" s="249" t="s">
        <v>36</v>
      </c>
      <c r="F487" s="250" t="s">
        <v>87</v>
      </c>
      <c r="G487" s="247"/>
      <c r="H487" s="251">
        <v>1</v>
      </c>
      <c r="I487" s="252"/>
      <c r="J487" s="247"/>
      <c r="K487" s="247"/>
      <c r="L487" s="253"/>
      <c r="M487" s="254"/>
      <c r="N487" s="255"/>
      <c r="O487" s="255"/>
      <c r="P487" s="255"/>
      <c r="Q487" s="255"/>
      <c r="R487" s="255"/>
      <c r="S487" s="255"/>
      <c r="T487" s="256"/>
      <c r="AT487" s="257" t="s">
        <v>171</v>
      </c>
      <c r="AU487" s="257" t="s">
        <v>89</v>
      </c>
      <c r="AV487" s="12" t="s">
        <v>89</v>
      </c>
      <c r="AW487" s="12" t="s">
        <v>42</v>
      </c>
      <c r="AX487" s="12" t="s">
        <v>79</v>
      </c>
      <c r="AY487" s="257" t="s">
        <v>162</v>
      </c>
    </row>
    <row r="488" s="14" customFormat="1">
      <c r="B488" s="283"/>
      <c r="C488" s="284"/>
      <c r="D488" s="248" t="s">
        <v>171</v>
      </c>
      <c r="E488" s="285" t="s">
        <v>36</v>
      </c>
      <c r="F488" s="286" t="s">
        <v>679</v>
      </c>
      <c r="G488" s="284"/>
      <c r="H488" s="287">
        <v>4</v>
      </c>
      <c r="I488" s="288"/>
      <c r="J488" s="284"/>
      <c r="K488" s="284"/>
      <c r="L488" s="289"/>
      <c r="M488" s="290"/>
      <c r="N488" s="291"/>
      <c r="O488" s="291"/>
      <c r="P488" s="291"/>
      <c r="Q488" s="291"/>
      <c r="R488" s="291"/>
      <c r="S488" s="291"/>
      <c r="T488" s="292"/>
      <c r="AT488" s="293" t="s">
        <v>171</v>
      </c>
      <c r="AU488" s="293" t="s">
        <v>89</v>
      </c>
      <c r="AV488" s="14" t="s">
        <v>179</v>
      </c>
      <c r="AW488" s="14" t="s">
        <v>42</v>
      </c>
      <c r="AX488" s="14" t="s">
        <v>87</v>
      </c>
      <c r="AY488" s="293" t="s">
        <v>162</v>
      </c>
    </row>
    <row r="489" s="1" customFormat="1" ht="16.5" customHeight="1">
      <c r="B489" s="48"/>
      <c r="C489" s="271" t="s">
        <v>547</v>
      </c>
      <c r="D489" s="271" t="s">
        <v>159</v>
      </c>
      <c r="E489" s="272" t="s">
        <v>2750</v>
      </c>
      <c r="F489" s="273" t="s">
        <v>2751</v>
      </c>
      <c r="G489" s="274" t="s">
        <v>174</v>
      </c>
      <c r="H489" s="275">
        <v>4</v>
      </c>
      <c r="I489" s="276"/>
      <c r="J489" s="275">
        <f>ROUND(I489*H489,1)</f>
        <v>0</v>
      </c>
      <c r="K489" s="273" t="s">
        <v>239</v>
      </c>
      <c r="L489" s="277"/>
      <c r="M489" s="278" t="s">
        <v>36</v>
      </c>
      <c r="N489" s="279" t="s">
        <v>50</v>
      </c>
      <c r="O489" s="49"/>
      <c r="P489" s="243">
        <f>O489*H489</f>
        <v>0</v>
      </c>
      <c r="Q489" s="243">
        <v>0.044999999999999998</v>
      </c>
      <c r="R489" s="243">
        <f>Q489*H489</f>
        <v>0.17999999999999999</v>
      </c>
      <c r="S489" s="243">
        <v>0</v>
      </c>
      <c r="T489" s="244">
        <f>S489*H489</f>
        <v>0</v>
      </c>
      <c r="AR489" s="25" t="s">
        <v>195</v>
      </c>
      <c r="AT489" s="25" t="s">
        <v>159</v>
      </c>
      <c r="AU489" s="25" t="s">
        <v>89</v>
      </c>
      <c r="AY489" s="25" t="s">
        <v>162</v>
      </c>
      <c r="BE489" s="245">
        <f>IF(N489="základní",J489,0)</f>
        <v>0</v>
      </c>
      <c r="BF489" s="245">
        <f>IF(N489="snížená",J489,0)</f>
        <v>0</v>
      </c>
      <c r="BG489" s="245">
        <f>IF(N489="zákl. přenesená",J489,0)</f>
        <v>0</v>
      </c>
      <c r="BH489" s="245">
        <f>IF(N489="sníž. přenesená",J489,0)</f>
        <v>0</v>
      </c>
      <c r="BI489" s="245">
        <f>IF(N489="nulová",J489,0)</f>
        <v>0</v>
      </c>
      <c r="BJ489" s="25" t="s">
        <v>87</v>
      </c>
      <c r="BK489" s="245">
        <f>ROUND(I489*H489,1)</f>
        <v>0</v>
      </c>
      <c r="BL489" s="25" t="s">
        <v>179</v>
      </c>
      <c r="BM489" s="25" t="s">
        <v>2752</v>
      </c>
    </row>
    <row r="490" s="1" customFormat="1" ht="16.5" customHeight="1">
      <c r="B490" s="48"/>
      <c r="C490" s="235" t="s">
        <v>551</v>
      </c>
      <c r="D490" s="235" t="s">
        <v>165</v>
      </c>
      <c r="E490" s="236" t="s">
        <v>2753</v>
      </c>
      <c r="F490" s="237" t="s">
        <v>2754</v>
      </c>
      <c r="G490" s="238" t="s">
        <v>174</v>
      </c>
      <c r="H490" s="239">
        <v>1</v>
      </c>
      <c r="I490" s="240"/>
      <c r="J490" s="239">
        <f>ROUND(I490*H490,1)</f>
        <v>0</v>
      </c>
      <c r="K490" s="237" t="s">
        <v>239</v>
      </c>
      <c r="L490" s="74"/>
      <c r="M490" s="241" t="s">
        <v>36</v>
      </c>
      <c r="N490" s="242" t="s">
        <v>50</v>
      </c>
      <c r="O490" s="49"/>
      <c r="P490" s="243">
        <f>O490*H490</f>
        <v>0</v>
      </c>
      <c r="Q490" s="243">
        <v>0</v>
      </c>
      <c r="R490" s="243">
        <f>Q490*H490</f>
        <v>0</v>
      </c>
      <c r="S490" s="243">
        <v>0</v>
      </c>
      <c r="T490" s="244">
        <f>S490*H490</f>
        <v>0</v>
      </c>
      <c r="AR490" s="25" t="s">
        <v>179</v>
      </c>
      <c r="AT490" s="25" t="s">
        <v>165</v>
      </c>
      <c r="AU490" s="25" t="s">
        <v>89</v>
      </c>
      <c r="AY490" s="25" t="s">
        <v>162</v>
      </c>
      <c r="BE490" s="245">
        <f>IF(N490="základní",J490,0)</f>
        <v>0</v>
      </c>
      <c r="BF490" s="245">
        <f>IF(N490="snížená",J490,0)</f>
        <v>0</v>
      </c>
      <c r="BG490" s="245">
        <f>IF(N490="zákl. přenesená",J490,0)</f>
        <v>0</v>
      </c>
      <c r="BH490" s="245">
        <f>IF(N490="sníž. přenesená",J490,0)</f>
        <v>0</v>
      </c>
      <c r="BI490" s="245">
        <f>IF(N490="nulová",J490,0)</f>
        <v>0</v>
      </c>
      <c r="BJ490" s="25" t="s">
        <v>87</v>
      </c>
      <c r="BK490" s="245">
        <f>ROUND(I490*H490,1)</f>
        <v>0</v>
      </c>
      <c r="BL490" s="25" t="s">
        <v>179</v>
      </c>
      <c r="BM490" s="25" t="s">
        <v>2755</v>
      </c>
    </row>
    <row r="491" s="13" customFormat="1">
      <c r="B491" s="261"/>
      <c r="C491" s="262"/>
      <c r="D491" s="248" t="s">
        <v>171</v>
      </c>
      <c r="E491" s="263" t="s">
        <v>36</v>
      </c>
      <c r="F491" s="264" t="s">
        <v>2477</v>
      </c>
      <c r="G491" s="262"/>
      <c r="H491" s="263" t="s">
        <v>36</v>
      </c>
      <c r="I491" s="265"/>
      <c r="J491" s="262"/>
      <c r="K491" s="262"/>
      <c r="L491" s="266"/>
      <c r="M491" s="267"/>
      <c r="N491" s="268"/>
      <c r="O491" s="268"/>
      <c r="P491" s="268"/>
      <c r="Q491" s="268"/>
      <c r="R491" s="268"/>
      <c r="S491" s="268"/>
      <c r="T491" s="269"/>
      <c r="AT491" s="270" t="s">
        <v>171</v>
      </c>
      <c r="AU491" s="270" t="s">
        <v>89</v>
      </c>
      <c r="AV491" s="13" t="s">
        <v>87</v>
      </c>
      <c r="AW491" s="13" t="s">
        <v>42</v>
      </c>
      <c r="AX491" s="13" t="s">
        <v>79</v>
      </c>
      <c r="AY491" s="270" t="s">
        <v>162</v>
      </c>
    </row>
    <row r="492" s="12" customFormat="1">
      <c r="B492" s="246"/>
      <c r="C492" s="247"/>
      <c r="D492" s="248" t="s">
        <v>171</v>
      </c>
      <c r="E492" s="249" t="s">
        <v>36</v>
      </c>
      <c r="F492" s="250" t="s">
        <v>87</v>
      </c>
      <c r="G492" s="247"/>
      <c r="H492" s="251">
        <v>1</v>
      </c>
      <c r="I492" s="252"/>
      <c r="J492" s="247"/>
      <c r="K492" s="247"/>
      <c r="L492" s="253"/>
      <c r="M492" s="254"/>
      <c r="N492" s="255"/>
      <c r="O492" s="255"/>
      <c r="P492" s="255"/>
      <c r="Q492" s="255"/>
      <c r="R492" s="255"/>
      <c r="S492" s="255"/>
      <c r="T492" s="256"/>
      <c r="AT492" s="257" t="s">
        <v>171</v>
      </c>
      <c r="AU492" s="257" t="s">
        <v>89</v>
      </c>
      <c r="AV492" s="12" t="s">
        <v>89</v>
      </c>
      <c r="AW492" s="12" t="s">
        <v>42</v>
      </c>
      <c r="AX492" s="12" t="s">
        <v>87</v>
      </c>
      <c r="AY492" s="257" t="s">
        <v>162</v>
      </c>
    </row>
    <row r="493" s="1" customFormat="1" ht="16.5" customHeight="1">
      <c r="B493" s="48"/>
      <c r="C493" s="271" t="s">
        <v>555</v>
      </c>
      <c r="D493" s="271" t="s">
        <v>159</v>
      </c>
      <c r="E493" s="272" t="s">
        <v>2756</v>
      </c>
      <c r="F493" s="273" t="s">
        <v>2757</v>
      </c>
      <c r="G493" s="274" t="s">
        <v>174</v>
      </c>
      <c r="H493" s="275">
        <v>1</v>
      </c>
      <c r="I493" s="276"/>
      <c r="J493" s="275">
        <f>ROUND(I493*H493,1)</f>
        <v>0</v>
      </c>
      <c r="K493" s="273" t="s">
        <v>239</v>
      </c>
      <c r="L493" s="277"/>
      <c r="M493" s="278" t="s">
        <v>36</v>
      </c>
      <c r="N493" s="279" t="s">
        <v>50</v>
      </c>
      <c r="O493" s="49"/>
      <c r="P493" s="243">
        <f>O493*H493</f>
        <v>0</v>
      </c>
      <c r="Q493" s="243">
        <v>0.0068999999999999999</v>
      </c>
      <c r="R493" s="243">
        <f>Q493*H493</f>
        <v>0.0068999999999999999</v>
      </c>
      <c r="S493" s="243">
        <v>0</v>
      </c>
      <c r="T493" s="244">
        <f>S493*H493</f>
        <v>0</v>
      </c>
      <c r="AR493" s="25" t="s">
        <v>195</v>
      </c>
      <c r="AT493" s="25" t="s">
        <v>159</v>
      </c>
      <c r="AU493" s="25" t="s">
        <v>89</v>
      </c>
      <c r="AY493" s="25" t="s">
        <v>162</v>
      </c>
      <c r="BE493" s="245">
        <f>IF(N493="základní",J493,0)</f>
        <v>0</v>
      </c>
      <c r="BF493" s="245">
        <f>IF(N493="snížená",J493,0)</f>
        <v>0</v>
      </c>
      <c r="BG493" s="245">
        <f>IF(N493="zákl. přenesená",J493,0)</f>
        <v>0</v>
      </c>
      <c r="BH493" s="245">
        <f>IF(N493="sníž. přenesená",J493,0)</f>
        <v>0</v>
      </c>
      <c r="BI493" s="245">
        <f>IF(N493="nulová",J493,0)</f>
        <v>0</v>
      </c>
      <c r="BJ493" s="25" t="s">
        <v>87</v>
      </c>
      <c r="BK493" s="245">
        <f>ROUND(I493*H493,1)</f>
        <v>0</v>
      </c>
      <c r="BL493" s="25" t="s">
        <v>179</v>
      </c>
      <c r="BM493" s="25" t="s">
        <v>2758</v>
      </c>
    </row>
    <row r="494" s="1" customFormat="1" ht="16.5" customHeight="1">
      <c r="B494" s="48"/>
      <c r="C494" s="235" t="s">
        <v>562</v>
      </c>
      <c r="D494" s="235" t="s">
        <v>165</v>
      </c>
      <c r="E494" s="236" t="s">
        <v>1137</v>
      </c>
      <c r="F494" s="237" t="s">
        <v>1138</v>
      </c>
      <c r="G494" s="238" t="s">
        <v>247</v>
      </c>
      <c r="H494" s="239">
        <v>143</v>
      </c>
      <c r="I494" s="240"/>
      <c r="J494" s="239">
        <f>ROUND(I494*H494,1)</f>
        <v>0</v>
      </c>
      <c r="K494" s="237" t="s">
        <v>239</v>
      </c>
      <c r="L494" s="74"/>
      <c r="M494" s="241" t="s">
        <v>36</v>
      </c>
      <c r="N494" s="242" t="s">
        <v>50</v>
      </c>
      <c r="O494" s="49"/>
      <c r="P494" s="243">
        <f>O494*H494</f>
        <v>0</v>
      </c>
      <c r="Q494" s="243">
        <v>0.00019000000000000001</v>
      </c>
      <c r="R494" s="243">
        <f>Q494*H494</f>
        <v>0.027170000000000003</v>
      </c>
      <c r="S494" s="243">
        <v>0</v>
      </c>
      <c r="T494" s="244">
        <f>S494*H494</f>
        <v>0</v>
      </c>
      <c r="AR494" s="25" t="s">
        <v>179</v>
      </c>
      <c r="AT494" s="25" t="s">
        <v>165</v>
      </c>
      <c r="AU494" s="25" t="s">
        <v>89</v>
      </c>
      <c r="AY494" s="25" t="s">
        <v>162</v>
      </c>
      <c r="BE494" s="245">
        <f>IF(N494="základní",J494,0)</f>
        <v>0</v>
      </c>
      <c r="BF494" s="245">
        <f>IF(N494="snížená",J494,0)</f>
        <v>0</v>
      </c>
      <c r="BG494" s="245">
        <f>IF(N494="zákl. přenesená",J494,0)</f>
        <v>0</v>
      </c>
      <c r="BH494" s="245">
        <f>IF(N494="sníž. přenesená",J494,0)</f>
        <v>0</v>
      </c>
      <c r="BI494" s="245">
        <f>IF(N494="nulová",J494,0)</f>
        <v>0</v>
      </c>
      <c r="BJ494" s="25" t="s">
        <v>87</v>
      </c>
      <c r="BK494" s="245">
        <f>ROUND(I494*H494,1)</f>
        <v>0</v>
      </c>
      <c r="BL494" s="25" t="s">
        <v>179</v>
      </c>
      <c r="BM494" s="25" t="s">
        <v>2759</v>
      </c>
    </row>
    <row r="495" s="13" customFormat="1">
      <c r="B495" s="261"/>
      <c r="C495" s="262"/>
      <c r="D495" s="248" t="s">
        <v>171</v>
      </c>
      <c r="E495" s="263" t="s">
        <v>36</v>
      </c>
      <c r="F495" s="264" t="s">
        <v>2477</v>
      </c>
      <c r="G495" s="262"/>
      <c r="H495" s="263" t="s">
        <v>36</v>
      </c>
      <c r="I495" s="265"/>
      <c r="J495" s="262"/>
      <c r="K495" s="262"/>
      <c r="L495" s="266"/>
      <c r="M495" s="267"/>
      <c r="N495" s="268"/>
      <c r="O495" s="268"/>
      <c r="P495" s="268"/>
      <c r="Q495" s="268"/>
      <c r="R495" s="268"/>
      <c r="S495" s="268"/>
      <c r="T495" s="269"/>
      <c r="AT495" s="270" t="s">
        <v>171</v>
      </c>
      <c r="AU495" s="270" t="s">
        <v>89</v>
      </c>
      <c r="AV495" s="13" t="s">
        <v>87</v>
      </c>
      <c r="AW495" s="13" t="s">
        <v>42</v>
      </c>
      <c r="AX495" s="13" t="s">
        <v>79</v>
      </c>
      <c r="AY495" s="270" t="s">
        <v>162</v>
      </c>
    </row>
    <row r="496" s="13" customFormat="1">
      <c r="B496" s="261"/>
      <c r="C496" s="262"/>
      <c r="D496" s="248" t="s">
        <v>171</v>
      </c>
      <c r="E496" s="263" t="s">
        <v>36</v>
      </c>
      <c r="F496" s="264" t="s">
        <v>2498</v>
      </c>
      <c r="G496" s="262"/>
      <c r="H496" s="263" t="s">
        <v>36</v>
      </c>
      <c r="I496" s="265"/>
      <c r="J496" s="262"/>
      <c r="K496" s="262"/>
      <c r="L496" s="266"/>
      <c r="M496" s="267"/>
      <c r="N496" s="268"/>
      <c r="O496" s="268"/>
      <c r="P496" s="268"/>
      <c r="Q496" s="268"/>
      <c r="R496" s="268"/>
      <c r="S496" s="268"/>
      <c r="T496" s="269"/>
      <c r="AT496" s="270" t="s">
        <v>171</v>
      </c>
      <c r="AU496" s="270" t="s">
        <v>89</v>
      </c>
      <c r="AV496" s="13" t="s">
        <v>87</v>
      </c>
      <c r="AW496" s="13" t="s">
        <v>42</v>
      </c>
      <c r="AX496" s="13" t="s">
        <v>79</v>
      </c>
      <c r="AY496" s="270" t="s">
        <v>162</v>
      </c>
    </row>
    <row r="497" s="12" customFormat="1">
      <c r="B497" s="246"/>
      <c r="C497" s="247"/>
      <c r="D497" s="248" t="s">
        <v>171</v>
      </c>
      <c r="E497" s="249" t="s">
        <v>36</v>
      </c>
      <c r="F497" s="250" t="s">
        <v>2658</v>
      </c>
      <c r="G497" s="247"/>
      <c r="H497" s="251">
        <v>13.5</v>
      </c>
      <c r="I497" s="252"/>
      <c r="J497" s="247"/>
      <c r="K497" s="247"/>
      <c r="L497" s="253"/>
      <c r="M497" s="254"/>
      <c r="N497" s="255"/>
      <c r="O497" s="255"/>
      <c r="P497" s="255"/>
      <c r="Q497" s="255"/>
      <c r="R497" s="255"/>
      <c r="S497" s="255"/>
      <c r="T497" s="256"/>
      <c r="AT497" s="257" t="s">
        <v>171</v>
      </c>
      <c r="AU497" s="257" t="s">
        <v>89</v>
      </c>
      <c r="AV497" s="12" t="s">
        <v>89</v>
      </c>
      <c r="AW497" s="12" t="s">
        <v>42</v>
      </c>
      <c r="AX497" s="12" t="s">
        <v>79</v>
      </c>
      <c r="AY497" s="257" t="s">
        <v>162</v>
      </c>
    </row>
    <row r="498" s="13" customFormat="1">
      <c r="B498" s="261"/>
      <c r="C498" s="262"/>
      <c r="D498" s="248" t="s">
        <v>171</v>
      </c>
      <c r="E498" s="263" t="s">
        <v>36</v>
      </c>
      <c r="F498" s="264" t="s">
        <v>2500</v>
      </c>
      <c r="G498" s="262"/>
      <c r="H498" s="263" t="s">
        <v>36</v>
      </c>
      <c r="I498" s="265"/>
      <c r="J498" s="262"/>
      <c r="K498" s="262"/>
      <c r="L498" s="266"/>
      <c r="M498" s="267"/>
      <c r="N498" s="268"/>
      <c r="O498" s="268"/>
      <c r="P498" s="268"/>
      <c r="Q498" s="268"/>
      <c r="R498" s="268"/>
      <c r="S498" s="268"/>
      <c r="T498" s="269"/>
      <c r="AT498" s="270" t="s">
        <v>171</v>
      </c>
      <c r="AU498" s="270" t="s">
        <v>89</v>
      </c>
      <c r="AV498" s="13" t="s">
        <v>87</v>
      </c>
      <c r="AW498" s="13" t="s">
        <v>42</v>
      </c>
      <c r="AX498" s="13" t="s">
        <v>79</v>
      </c>
      <c r="AY498" s="270" t="s">
        <v>162</v>
      </c>
    </row>
    <row r="499" s="12" customFormat="1">
      <c r="B499" s="246"/>
      <c r="C499" s="247"/>
      <c r="D499" s="248" t="s">
        <v>171</v>
      </c>
      <c r="E499" s="249" t="s">
        <v>36</v>
      </c>
      <c r="F499" s="250" t="s">
        <v>2659</v>
      </c>
      <c r="G499" s="247"/>
      <c r="H499" s="251">
        <v>43</v>
      </c>
      <c r="I499" s="252"/>
      <c r="J499" s="247"/>
      <c r="K499" s="247"/>
      <c r="L499" s="253"/>
      <c r="M499" s="254"/>
      <c r="N499" s="255"/>
      <c r="O499" s="255"/>
      <c r="P499" s="255"/>
      <c r="Q499" s="255"/>
      <c r="R499" s="255"/>
      <c r="S499" s="255"/>
      <c r="T499" s="256"/>
      <c r="AT499" s="257" t="s">
        <v>171</v>
      </c>
      <c r="AU499" s="257" t="s">
        <v>89</v>
      </c>
      <c r="AV499" s="12" t="s">
        <v>89</v>
      </c>
      <c r="AW499" s="12" t="s">
        <v>42</v>
      </c>
      <c r="AX499" s="12" t="s">
        <v>79</v>
      </c>
      <c r="AY499" s="257" t="s">
        <v>162</v>
      </c>
    </row>
    <row r="500" s="13" customFormat="1">
      <c r="B500" s="261"/>
      <c r="C500" s="262"/>
      <c r="D500" s="248" t="s">
        <v>171</v>
      </c>
      <c r="E500" s="263" t="s">
        <v>36</v>
      </c>
      <c r="F500" s="264" t="s">
        <v>2650</v>
      </c>
      <c r="G500" s="262"/>
      <c r="H500" s="263" t="s">
        <v>36</v>
      </c>
      <c r="I500" s="265"/>
      <c r="J500" s="262"/>
      <c r="K500" s="262"/>
      <c r="L500" s="266"/>
      <c r="M500" s="267"/>
      <c r="N500" s="268"/>
      <c r="O500" s="268"/>
      <c r="P500" s="268"/>
      <c r="Q500" s="268"/>
      <c r="R500" s="268"/>
      <c r="S500" s="268"/>
      <c r="T500" s="269"/>
      <c r="AT500" s="270" t="s">
        <v>171</v>
      </c>
      <c r="AU500" s="270" t="s">
        <v>89</v>
      </c>
      <c r="AV500" s="13" t="s">
        <v>87</v>
      </c>
      <c r="AW500" s="13" t="s">
        <v>42</v>
      </c>
      <c r="AX500" s="13" t="s">
        <v>79</v>
      </c>
      <c r="AY500" s="270" t="s">
        <v>162</v>
      </c>
    </row>
    <row r="501" s="12" customFormat="1">
      <c r="B501" s="246"/>
      <c r="C501" s="247"/>
      <c r="D501" s="248" t="s">
        <v>171</v>
      </c>
      <c r="E501" s="249" t="s">
        <v>36</v>
      </c>
      <c r="F501" s="250" t="s">
        <v>393</v>
      </c>
      <c r="G501" s="247"/>
      <c r="H501" s="251">
        <v>40</v>
      </c>
      <c r="I501" s="252"/>
      <c r="J501" s="247"/>
      <c r="K501" s="247"/>
      <c r="L501" s="253"/>
      <c r="M501" s="254"/>
      <c r="N501" s="255"/>
      <c r="O501" s="255"/>
      <c r="P501" s="255"/>
      <c r="Q501" s="255"/>
      <c r="R501" s="255"/>
      <c r="S501" s="255"/>
      <c r="T501" s="256"/>
      <c r="AT501" s="257" t="s">
        <v>171</v>
      </c>
      <c r="AU501" s="257" t="s">
        <v>89</v>
      </c>
      <c r="AV501" s="12" t="s">
        <v>89</v>
      </c>
      <c r="AW501" s="12" t="s">
        <v>42</v>
      </c>
      <c r="AX501" s="12" t="s">
        <v>79</v>
      </c>
      <c r="AY501" s="257" t="s">
        <v>162</v>
      </c>
    </row>
    <row r="502" s="13" customFormat="1">
      <c r="B502" s="261"/>
      <c r="C502" s="262"/>
      <c r="D502" s="248" t="s">
        <v>171</v>
      </c>
      <c r="E502" s="263" t="s">
        <v>36</v>
      </c>
      <c r="F502" s="264" t="s">
        <v>2722</v>
      </c>
      <c r="G502" s="262"/>
      <c r="H502" s="263" t="s">
        <v>36</v>
      </c>
      <c r="I502" s="265"/>
      <c r="J502" s="262"/>
      <c r="K502" s="262"/>
      <c r="L502" s="266"/>
      <c r="M502" s="267"/>
      <c r="N502" s="268"/>
      <c r="O502" s="268"/>
      <c r="P502" s="268"/>
      <c r="Q502" s="268"/>
      <c r="R502" s="268"/>
      <c r="S502" s="268"/>
      <c r="T502" s="269"/>
      <c r="AT502" s="270" t="s">
        <v>171</v>
      </c>
      <c r="AU502" s="270" t="s">
        <v>89</v>
      </c>
      <c r="AV502" s="13" t="s">
        <v>87</v>
      </c>
      <c r="AW502" s="13" t="s">
        <v>42</v>
      </c>
      <c r="AX502" s="13" t="s">
        <v>79</v>
      </c>
      <c r="AY502" s="270" t="s">
        <v>162</v>
      </c>
    </row>
    <row r="503" s="12" customFormat="1">
      <c r="B503" s="246"/>
      <c r="C503" s="247"/>
      <c r="D503" s="248" t="s">
        <v>171</v>
      </c>
      <c r="E503" s="249" t="s">
        <v>36</v>
      </c>
      <c r="F503" s="250" t="s">
        <v>2760</v>
      </c>
      <c r="G503" s="247"/>
      <c r="H503" s="251">
        <v>40</v>
      </c>
      <c r="I503" s="252"/>
      <c r="J503" s="247"/>
      <c r="K503" s="247"/>
      <c r="L503" s="253"/>
      <c r="M503" s="254"/>
      <c r="N503" s="255"/>
      <c r="O503" s="255"/>
      <c r="P503" s="255"/>
      <c r="Q503" s="255"/>
      <c r="R503" s="255"/>
      <c r="S503" s="255"/>
      <c r="T503" s="256"/>
      <c r="AT503" s="257" t="s">
        <v>171</v>
      </c>
      <c r="AU503" s="257" t="s">
        <v>89</v>
      </c>
      <c r="AV503" s="12" t="s">
        <v>89</v>
      </c>
      <c r="AW503" s="12" t="s">
        <v>42</v>
      </c>
      <c r="AX503" s="12" t="s">
        <v>79</v>
      </c>
      <c r="AY503" s="257" t="s">
        <v>162</v>
      </c>
    </row>
    <row r="504" s="13" customFormat="1">
      <c r="B504" s="261"/>
      <c r="C504" s="262"/>
      <c r="D504" s="248" t="s">
        <v>171</v>
      </c>
      <c r="E504" s="263" t="s">
        <v>36</v>
      </c>
      <c r="F504" s="264" t="s">
        <v>2639</v>
      </c>
      <c r="G504" s="262"/>
      <c r="H504" s="263" t="s">
        <v>36</v>
      </c>
      <c r="I504" s="265"/>
      <c r="J504" s="262"/>
      <c r="K504" s="262"/>
      <c r="L504" s="266"/>
      <c r="M504" s="267"/>
      <c r="N504" s="268"/>
      <c r="O504" s="268"/>
      <c r="P504" s="268"/>
      <c r="Q504" s="268"/>
      <c r="R504" s="268"/>
      <c r="S504" s="268"/>
      <c r="T504" s="269"/>
      <c r="AT504" s="270" t="s">
        <v>171</v>
      </c>
      <c r="AU504" s="270" t="s">
        <v>89</v>
      </c>
      <c r="AV504" s="13" t="s">
        <v>87</v>
      </c>
      <c r="AW504" s="13" t="s">
        <v>42</v>
      </c>
      <c r="AX504" s="13" t="s">
        <v>79</v>
      </c>
      <c r="AY504" s="270" t="s">
        <v>162</v>
      </c>
    </row>
    <row r="505" s="12" customFormat="1">
      <c r="B505" s="246"/>
      <c r="C505" s="247"/>
      <c r="D505" s="248" t="s">
        <v>171</v>
      </c>
      <c r="E505" s="249" t="s">
        <v>36</v>
      </c>
      <c r="F505" s="250" t="s">
        <v>2640</v>
      </c>
      <c r="G505" s="247"/>
      <c r="H505" s="251">
        <v>2.5</v>
      </c>
      <c r="I505" s="252"/>
      <c r="J505" s="247"/>
      <c r="K505" s="247"/>
      <c r="L505" s="253"/>
      <c r="M505" s="254"/>
      <c r="N505" s="255"/>
      <c r="O505" s="255"/>
      <c r="P505" s="255"/>
      <c r="Q505" s="255"/>
      <c r="R505" s="255"/>
      <c r="S505" s="255"/>
      <c r="T505" s="256"/>
      <c r="AT505" s="257" t="s">
        <v>171</v>
      </c>
      <c r="AU505" s="257" t="s">
        <v>89</v>
      </c>
      <c r="AV505" s="12" t="s">
        <v>89</v>
      </c>
      <c r="AW505" s="12" t="s">
        <v>42</v>
      </c>
      <c r="AX505" s="12" t="s">
        <v>79</v>
      </c>
      <c r="AY505" s="257" t="s">
        <v>162</v>
      </c>
    </row>
    <row r="506" s="13" customFormat="1">
      <c r="B506" s="261"/>
      <c r="C506" s="262"/>
      <c r="D506" s="248" t="s">
        <v>171</v>
      </c>
      <c r="E506" s="263" t="s">
        <v>36</v>
      </c>
      <c r="F506" s="264" t="s">
        <v>2641</v>
      </c>
      <c r="G506" s="262"/>
      <c r="H506" s="263" t="s">
        <v>36</v>
      </c>
      <c r="I506" s="265"/>
      <c r="J506" s="262"/>
      <c r="K506" s="262"/>
      <c r="L506" s="266"/>
      <c r="M506" s="267"/>
      <c r="N506" s="268"/>
      <c r="O506" s="268"/>
      <c r="P506" s="268"/>
      <c r="Q506" s="268"/>
      <c r="R506" s="268"/>
      <c r="S506" s="268"/>
      <c r="T506" s="269"/>
      <c r="AT506" s="270" t="s">
        <v>171</v>
      </c>
      <c r="AU506" s="270" t="s">
        <v>89</v>
      </c>
      <c r="AV506" s="13" t="s">
        <v>87</v>
      </c>
      <c r="AW506" s="13" t="s">
        <v>42</v>
      </c>
      <c r="AX506" s="13" t="s">
        <v>79</v>
      </c>
      <c r="AY506" s="270" t="s">
        <v>162</v>
      </c>
    </row>
    <row r="507" s="12" customFormat="1">
      <c r="B507" s="246"/>
      <c r="C507" s="247"/>
      <c r="D507" s="248" t="s">
        <v>171</v>
      </c>
      <c r="E507" s="249" t="s">
        <v>36</v>
      </c>
      <c r="F507" s="250" t="s">
        <v>179</v>
      </c>
      <c r="G507" s="247"/>
      <c r="H507" s="251">
        <v>4</v>
      </c>
      <c r="I507" s="252"/>
      <c r="J507" s="247"/>
      <c r="K507" s="247"/>
      <c r="L507" s="253"/>
      <c r="M507" s="254"/>
      <c r="N507" s="255"/>
      <c r="O507" s="255"/>
      <c r="P507" s="255"/>
      <c r="Q507" s="255"/>
      <c r="R507" s="255"/>
      <c r="S507" s="255"/>
      <c r="T507" s="256"/>
      <c r="AT507" s="257" t="s">
        <v>171</v>
      </c>
      <c r="AU507" s="257" t="s">
        <v>89</v>
      </c>
      <c r="AV507" s="12" t="s">
        <v>89</v>
      </c>
      <c r="AW507" s="12" t="s">
        <v>42</v>
      </c>
      <c r="AX507" s="12" t="s">
        <v>79</v>
      </c>
      <c r="AY507" s="257" t="s">
        <v>162</v>
      </c>
    </row>
    <row r="508" s="14" customFormat="1">
      <c r="B508" s="283"/>
      <c r="C508" s="284"/>
      <c r="D508" s="248" t="s">
        <v>171</v>
      </c>
      <c r="E508" s="285" t="s">
        <v>36</v>
      </c>
      <c r="F508" s="286" t="s">
        <v>679</v>
      </c>
      <c r="G508" s="284"/>
      <c r="H508" s="287">
        <v>143</v>
      </c>
      <c r="I508" s="288"/>
      <c r="J508" s="284"/>
      <c r="K508" s="284"/>
      <c r="L508" s="289"/>
      <c r="M508" s="290"/>
      <c r="N508" s="291"/>
      <c r="O508" s="291"/>
      <c r="P508" s="291"/>
      <c r="Q508" s="291"/>
      <c r="R508" s="291"/>
      <c r="S508" s="291"/>
      <c r="T508" s="292"/>
      <c r="AT508" s="293" t="s">
        <v>171</v>
      </c>
      <c r="AU508" s="293" t="s">
        <v>89</v>
      </c>
      <c r="AV508" s="14" t="s">
        <v>179</v>
      </c>
      <c r="AW508" s="14" t="s">
        <v>42</v>
      </c>
      <c r="AX508" s="14" t="s">
        <v>87</v>
      </c>
      <c r="AY508" s="293" t="s">
        <v>162</v>
      </c>
    </row>
    <row r="509" s="1" customFormat="1" ht="16.5" customHeight="1">
      <c r="B509" s="48"/>
      <c r="C509" s="235" t="s">
        <v>566</v>
      </c>
      <c r="D509" s="235" t="s">
        <v>165</v>
      </c>
      <c r="E509" s="236" t="s">
        <v>1144</v>
      </c>
      <c r="F509" s="237" t="s">
        <v>1145</v>
      </c>
      <c r="G509" s="238" t="s">
        <v>247</v>
      </c>
      <c r="H509" s="239">
        <v>143</v>
      </c>
      <c r="I509" s="240"/>
      <c r="J509" s="239">
        <f>ROUND(I509*H509,1)</f>
        <v>0</v>
      </c>
      <c r="K509" s="237" t="s">
        <v>239</v>
      </c>
      <c r="L509" s="74"/>
      <c r="M509" s="241" t="s">
        <v>36</v>
      </c>
      <c r="N509" s="242" t="s">
        <v>50</v>
      </c>
      <c r="O509" s="49"/>
      <c r="P509" s="243">
        <f>O509*H509</f>
        <v>0</v>
      </c>
      <c r="Q509" s="243">
        <v>9.0000000000000006E-05</v>
      </c>
      <c r="R509" s="243">
        <f>Q509*H509</f>
        <v>0.012870000000000001</v>
      </c>
      <c r="S509" s="243">
        <v>0</v>
      </c>
      <c r="T509" s="244">
        <f>S509*H509</f>
        <v>0</v>
      </c>
      <c r="AR509" s="25" t="s">
        <v>179</v>
      </c>
      <c r="AT509" s="25" t="s">
        <v>165</v>
      </c>
      <c r="AU509" s="25" t="s">
        <v>89</v>
      </c>
      <c r="AY509" s="25" t="s">
        <v>162</v>
      </c>
      <c r="BE509" s="245">
        <f>IF(N509="základní",J509,0)</f>
        <v>0</v>
      </c>
      <c r="BF509" s="245">
        <f>IF(N509="snížená",J509,0)</f>
        <v>0</v>
      </c>
      <c r="BG509" s="245">
        <f>IF(N509="zákl. přenesená",J509,0)</f>
        <v>0</v>
      </c>
      <c r="BH509" s="245">
        <f>IF(N509="sníž. přenesená",J509,0)</f>
        <v>0</v>
      </c>
      <c r="BI509" s="245">
        <f>IF(N509="nulová",J509,0)</f>
        <v>0</v>
      </c>
      <c r="BJ509" s="25" t="s">
        <v>87</v>
      </c>
      <c r="BK509" s="245">
        <f>ROUND(I509*H509,1)</f>
        <v>0</v>
      </c>
      <c r="BL509" s="25" t="s">
        <v>179</v>
      </c>
      <c r="BM509" s="25" t="s">
        <v>2761</v>
      </c>
    </row>
    <row r="510" s="13" customFormat="1">
      <c r="B510" s="261"/>
      <c r="C510" s="262"/>
      <c r="D510" s="248" t="s">
        <v>171</v>
      </c>
      <c r="E510" s="263" t="s">
        <v>36</v>
      </c>
      <c r="F510" s="264" t="s">
        <v>2477</v>
      </c>
      <c r="G510" s="262"/>
      <c r="H510" s="263" t="s">
        <v>36</v>
      </c>
      <c r="I510" s="265"/>
      <c r="J510" s="262"/>
      <c r="K510" s="262"/>
      <c r="L510" s="266"/>
      <c r="M510" s="267"/>
      <c r="N510" s="268"/>
      <c r="O510" s="268"/>
      <c r="P510" s="268"/>
      <c r="Q510" s="268"/>
      <c r="R510" s="268"/>
      <c r="S510" s="268"/>
      <c r="T510" s="269"/>
      <c r="AT510" s="270" t="s">
        <v>171</v>
      </c>
      <c r="AU510" s="270" t="s">
        <v>89</v>
      </c>
      <c r="AV510" s="13" t="s">
        <v>87</v>
      </c>
      <c r="AW510" s="13" t="s">
        <v>42</v>
      </c>
      <c r="AX510" s="13" t="s">
        <v>79</v>
      </c>
      <c r="AY510" s="270" t="s">
        <v>162</v>
      </c>
    </row>
    <row r="511" s="13" customFormat="1">
      <c r="B511" s="261"/>
      <c r="C511" s="262"/>
      <c r="D511" s="248" t="s">
        <v>171</v>
      </c>
      <c r="E511" s="263" t="s">
        <v>36</v>
      </c>
      <c r="F511" s="264" t="s">
        <v>2498</v>
      </c>
      <c r="G511" s="262"/>
      <c r="H511" s="263" t="s">
        <v>36</v>
      </c>
      <c r="I511" s="265"/>
      <c r="J511" s="262"/>
      <c r="K511" s="262"/>
      <c r="L511" s="266"/>
      <c r="M511" s="267"/>
      <c r="N511" s="268"/>
      <c r="O511" s="268"/>
      <c r="P511" s="268"/>
      <c r="Q511" s="268"/>
      <c r="R511" s="268"/>
      <c r="S511" s="268"/>
      <c r="T511" s="269"/>
      <c r="AT511" s="270" t="s">
        <v>171</v>
      </c>
      <c r="AU511" s="270" t="s">
        <v>89</v>
      </c>
      <c r="AV511" s="13" t="s">
        <v>87</v>
      </c>
      <c r="AW511" s="13" t="s">
        <v>42</v>
      </c>
      <c r="AX511" s="13" t="s">
        <v>79</v>
      </c>
      <c r="AY511" s="270" t="s">
        <v>162</v>
      </c>
    </row>
    <row r="512" s="12" customFormat="1">
      <c r="B512" s="246"/>
      <c r="C512" s="247"/>
      <c r="D512" s="248" t="s">
        <v>171</v>
      </c>
      <c r="E512" s="249" t="s">
        <v>36</v>
      </c>
      <c r="F512" s="250" t="s">
        <v>2658</v>
      </c>
      <c r="G512" s="247"/>
      <c r="H512" s="251">
        <v>13.5</v>
      </c>
      <c r="I512" s="252"/>
      <c r="J512" s="247"/>
      <c r="K512" s="247"/>
      <c r="L512" s="253"/>
      <c r="M512" s="254"/>
      <c r="N512" s="255"/>
      <c r="O512" s="255"/>
      <c r="P512" s="255"/>
      <c r="Q512" s="255"/>
      <c r="R512" s="255"/>
      <c r="S512" s="255"/>
      <c r="T512" s="256"/>
      <c r="AT512" s="257" t="s">
        <v>171</v>
      </c>
      <c r="AU512" s="257" t="s">
        <v>89</v>
      </c>
      <c r="AV512" s="12" t="s">
        <v>89</v>
      </c>
      <c r="AW512" s="12" t="s">
        <v>42</v>
      </c>
      <c r="AX512" s="12" t="s">
        <v>79</v>
      </c>
      <c r="AY512" s="257" t="s">
        <v>162</v>
      </c>
    </row>
    <row r="513" s="13" customFormat="1">
      <c r="B513" s="261"/>
      <c r="C513" s="262"/>
      <c r="D513" s="248" t="s">
        <v>171</v>
      </c>
      <c r="E513" s="263" t="s">
        <v>36</v>
      </c>
      <c r="F513" s="264" t="s">
        <v>2500</v>
      </c>
      <c r="G513" s="262"/>
      <c r="H513" s="263" t="s">
        <v>36</v>
      </c>
      <c r="I513" s="265"/>
      <c r="J513" s="262"/>
      <c r="K513" s="262"/>
      <c r="L513" s="266"/>
      <c r="M513" s="267"/>
      <c r="N513" s="268"/>
      <c r="O513" s="268"/>
      <c r="P513" s="268"/>
      <c r="Q513" s="268"/>
      <c r="R513" s="268"/>
      <c r="S513" s="268"/>
      <c r="T513" s="269"/>
      <c r="AT513" s="270" t="s">
        <v>171</v>
      </c>
      <c r="AU513" s="270" t="s">
        <v>89</v>
      </c>
      <c r="AV513" s="13" t="s">
        <v>87</v>
      </c>
      <c r="AW513" s="13" t="s">
        <v>42</v>
      </c>
      <c r="AX513" s="13" t="s">
        <v>79</v>
      </c>
      <c r="AY513" s="270" t="s">
        <v>162</v>
      </c>
    </row>
    <row r="514" s="12" customFormat="1">
      <c r="B514" s="246"/>
      <c r="C514" s="247"/>
      <c r="D514" s="248" t="s">
        <v>171</v>
      </c>
      <c r="E514" s="249" t="s">
        <v>36</v>
      </c>
      <c r="F514" s="250" t="s">
        <v>2659</v>
      </c>
      <c r="G514" s="247"/>
      <c r="H514" s="251">
        <v>43</v>
      </c>
      <c r="I514" s="252"/>
      <c r="J514" s="247"/>
      <c r="K514" s="247"/>
      <c r="L514" s="253"/>
      <c r="M514" s="254"/>
      <c r="N514" s="255"/>
      <c r="O514" s="255"/>
      <c r="P514" s="255"/>
      <c r="Q514" s="255"/>
      <c r="R514" s="255"/>
      <c r="S514" s="255"/>
      <c r="T514" s="256"/>
      <c r="AT514" s="257" t="s">
        <v>171</v>
      </c>
      <c r="AU514" s="257" t="s">
        <v>89</v>
      </c>
      <c r="AV514" s="12" t="s">
        <v>89</v>
      </c>
      <c r="AW514" s="12" t="s">
        <v>42</v>
      </c>
      <c r="AX514" s="12" t="s">
        <v>79</v>
      </c>
      <c r="AY514" s="257" t="s">
        <v>162</v>
      </c>
    </row>
    <row r="515" s="13" customFormat="1">
      <c r="B515" s="261"/>
      <c r="C515" s="262"/>
      <c r="D515" s="248" t="s">
        <v>171</v>
      </c>
      <c r="E515" s="263" t="s">
        <v>36</v>
      </c>
      <c r="F515" s="264" t="s">
        <v>2650</v>
      </c>
      <c r="G515" s="262"/>
      <c r="H515" s="263" t="s">
        <v>36</v>
      </c>
      <c r="I515" s="265"/>
      <c r="J515" s="262"/>
      <c r="K515" s="262"/>
      <c r="L515" s="266"/>
      <c r="M515" s="267"/>
      <c r="N515" s="268"/>
      <c r="O515" s="268"/>
      <c r="P515" s="268"/>
      <c r="Q515" s="268"/>
      <c r="R515" s="268"/>
      <c r="S515" s="268"/>
      <c r="T515" s="269"/>
      <c r="AT515" s="270" t="s">
        <v>171</v>
      </c>
      <c r="AU515" s="270" t="s">
        <v>89</v>
      </c>
      <c r="AV515" s="13" t="s">
        <v>87</v>
      </c>
      <c r="AW515" s="13" t="s">
        <v>42</v>
      </c>
      <c r="AX515" s="13" t="s">
        <v>79</v>
      </c>
      <c r="AY515" s="270" t="s">
        <v>162</v>
      </c>
    </row>
    <row r="516" s="12" customFormat="1">
      <c r="B516" s="246"/>
      <c r="C516" s="247"/>
      <c r="D516" s="248" t="s">
        <v>171</v>
      </c>
      <c r="E516" s="249" t="s">
        <v>36</v>
      </c>
      <c r="F516" s="250" t="s">
        <v>393</v>
      </c>
      <c r="G516" s="247"/>
      <c r="H516" s="251">
        <v>40</v>
      </c>
      <c r="I516" s="252"/>
      <c r="J516" s="247"/>
      <c r="K516" s="247"/>
      <c r="L516" s="253"/>
      <c r="M516" s="254"/>
      <c r="N516" s="255"/>
      <c r="O516" s="255"/>
      <c r="P516" s="255"/>
      <c r="Q516" s="255"/>
      <c r="R516" s="255"/>
      <c r="S516" s="255"/>
      <c r="T516" s="256"/>
      <c r="AT516" s="257" t="s">
        <v>171</v>
      </c>
      <c r="AU516" s="257" t="s">
        <v>89</v>
      </c>
      <c r="AV516" s="12" t="s">
        <v>89</v>
      </c>
      <c r="AW516" s="12" t="s">
        <v>42</v>
      </c>
      <c r="AX516" s="12" t="s">
        <v>79</v>
      </c>
      <c r="AY516" s="257" t="s">
        <v>162</v>
      </c>
    </row>
    <row r="517" s="13" customFormat="1">
      <c r="B517" s="261"/>
      <c r="C517" s="262"/>
      <c r="D517" s="248" t="s">
        <v>171</v>
      </c>
      <c r="E517" s="263" t="s">
        <v>36</v>
      </c>
      <c r="F517" s="264" t="s">
        <v>2722</v>
      </c>
      <c r="G517" s="262"/>
      <c r="H517" s="263" t="s">
        <v>36</v>
      </c>
      <c r="I517" s="265"/>
      <c r="J517" s="262"/>
      <c r="K517" s="262"/>
      <c r="L517" s="266"/>
      <c r="M517" s="267"/>
      <c r="N517" s="268"/>
      <c r="O517" s="268"/>
      <c r="P517" s="268"/>
      <c r="Q517" s="268"/>
      <c r="R517" s="268"/>
      <c r="S517" s="268"/>
      <c r="T517" s="269"/>
      <c r="AT517" s="270" t="s">
        <v>171</v>
      </c>
      <c r="AU517" s="270" t="s">
        <v>89</v>
      </c>
      <c r="AV517" s="13" t="s">
        <v>87</v>
      </c>
      <c r="AW517" s="13" t="s">
        <v>42</v>
      </c>
      <c r="AX517" s="13" t="s">
        <v>79</v>
      </c>
      <c r="AY517" s="270" t="s">
        <v>162</v>
      </c>
    </row>
    <row r="518" s="12" customFormat="1">
      <c r="B518" s="246"/>
      <c r="C518" s="247"/>
      <c r="D518" s="248" t="s">
        <v>171</v>
      </c>
      <c r="E518" s="249" t="s">
        <v>36</v>
      </c>
      <c r="F518" s="250" t="s">
        <v>2760</v>
      </c>
      <c r="G518" s="247"/>
      <c r="H518" s="251">
        <v>40</v>
      </c>
      <c r="I518" s="252"/>
      <c r="J518" s="247"/>
      <c r="K518" s="247"/>
      <c r="L518" s="253"/>
      <c r="M518" s="254"/>
      <c r="N518" s="255"/>
      <c r="O518" s="255"/>
      <c r="P518" s="255"/>
      <c r="Q518" s="255"/>
      <c r="R518" s="255"/>
      <c r="S518" s="255"/>
      <c r="T518" s="256"/>
      <c r="AT518" s="257" t="s">
        <v>171</v>
      </c>
      <c r="AU518" s="257" t="s">
        <v>89</v>
      </c>
      <c r="AV518" s="12" t="s">
        <v>89</v>
      </c>
      <c r="AW518" s="12" t="s">
        <v>42</v>
      </c>
      <c r="AX518" s="12" t="s">
        <v>79</v>
      </c>
      <c r="AY518" s="257" t="s">
        <v>162</v>
      </c>
    </row>
    <row r="519" s="13" customFormat="1">
      <c r="B519" s="261"/>
      <c r="C519" s="262"/>
      <c r="D519" s="248" t="s">
        <v>171</v>
      </c>
      <c r="E519" s="263" t="s">
        <v>36</v>
      </c>
      <c r="F519" s="264" t="s">
        <v>2639</v>
      </c>
      <c r="G519" s="262"/>
      <c r="H519" s="263" t="s">
        <v>36</v>
      </c>
      <c r="I519" s="265"/>
      <c r="J519" s="262"/>
      <c r="K519" s="262"/>
      <c r="L519" s="266"/>
      <c r="M519" s="267"/>
      <c r="N519" s="268"/>
      <c r="O519" s="268"/>
      <c r="P519" s="268"/>
      <c r="Q519" s="268"/>
      <c r="R519" s="268"/>
      <c r="S519" s="268"/>
      <c r="T519" s="269"/>
      <c r="AT519" s="270" t="s">
        <v>171</v>
      </c>
      <c r="AU519" s="270" t="s">
        <v>89</v>
      </c>
      <c r="AV519" s="13" t="s">
        <v>87</v>
      </c>
      <c r="AW519" s="13" t="s">
        <v>42</v>
      </c>
      <c r="AX519" s="13" t="s">
        <v>79</v>
      </c>
      <c r="AY519" s="270" t="s">
        <v>162</v>
      </c>
    </row>
    <row r="520" s="12" customFormat="1">
      <c r="B520" s="246"/>
      <c r="C520" s="247"/>
      <c r="D520" s="248" t="s">
        <v>171</v>
      </c>
      <c r="E520" s="249" t="s">
        <v>36</v>
      </c>
      <c r="F520" s="250" t="s">
        <v>2640</v>
      </c>
      <c r="G520" s="247"/>
      <c r="H520" s="251">
        <v>2.5</v>
      </c>
      <c r="I520" s="252"/>
      <c r="J520" s="247"/>
      <c r="K520" s="247"/>
      <c r="L520" s="253"/>
      <c r="M520" s="254"/>
      <c r="N520" s="255"/>
      <c r="O520" s="255"/>
      <c r="P520" s="255"/>
      <c r="Q520" s="255"/>
      <c r="R520" s="255"/>
      <c r="S520" s="255"/>
      <c r="T520" s="256"/>
      <c r="AT520" s="257" t="s">
        <v>171</v>
      </c>
      <c r="AU520" s="257" t="s">
        <v>89</v>
      </c>
      <c r="AV520" s="12" t="s">
        <v>89</v>
      </c>
      <c r="AW520" s="12" t="s">
        <v>42</v>
      </c>
      <c r="AX520" s="12" t="s">
        <v>79</v>
      </c>
      <c r="AY520" s="257" t="s">
        <v>162</v>
      </c>
    </row>
    <row r="521" s="13" customFormat="1">
      <c r="B521" s="261"/>
      <c r="C521" s="262"/>
      <c r="D521" s="248" t="s">
        <v>171</v>
      </c>
      <c r="E521" s="263" t="s">
        <v>36</v>
      </c>
      <c r="F521" s="264" t="s">
        <v>2641</v>
      </c>
      <c r="G521" s="262"/>
      <c r="H521" s="263" t="s">
        <v>36</v>
      </c>
      <c r="I521" s="265"/>
      <c r="J521" s="262"/>
      <c r="K521" s="262"/>
      <c r="L521" s="266"/>
      <c r="M521" s="267"/>
      <c r="N521" s="268"/>
      <c r="O521" s="268"/>
      <c r="P521" s="268"/>
      <c r="Q521" s="268"/>
      <c r="R521" s="268"/>
      <c r="S521" s="268"/>
      <c r="T521" s="269"/>
      <c r="AT521" s="270" t="s">
        <v>171</v>
      </c>
      <c r="AU521" s="270" t="s">
        <v>89</v>
      </c>
      <c r="AV521" s="13" t="s">
        <v>87</v>
      </c>
      <c r="AW521" s="13" t="s">
        <v>42</v>
      </c>
      <c r="AX521" s="13" t="s">
        <v>79</v>
      </c>
      <c r="AY521" s="270" t="s">
        <v>162</v>
      </c>
    </row>
    <row r="522" s="12" customFormat="1">
      <c r="B522" s="246"/>
      <c r="C522" s="247"/>
      <c r="D522" s="248" t="s">
        <v>171</v>
      </c>
      <c r="E522" s="249" t="s">
        <v>36</v>
      </c>
      <c r="F522" s="250" t="s">
        <v>179</v>
      </c>
      <c r="G522" s="247"/>
      <c r="H522" s="251">
        <v>4</v>
      </c>
      <c r="I522" s="252"/>
      <c r="J522" s="247"/>
      <c r="K522" s="247"/>
      <c r="L522" s="253"/>
      <c r="M522" s="254"/>
      <c r="N522" s="255"/>
      <c r="O522" s="255"/>
      <c r="P522" s="255"/>
      <c r="Q522" s="255"/>
      <c r="R522" s="255"/>
      <c r="S522" s="255"/>
      <c r="T522" s="256"/>
      <c r="AT522" s="257" t="s">
        <v>171</v>
      </c>
      <c r="AU522" s="257" t="s">
        <v>89</v>
      </c>
      <c r="AV522" s="12" t="s">
        <v>89</v>
      </c>
      <c r="AW522" s="12" t="s">
        <v>42</v>
      </c>
      <c r="AX522" s="12" t="s">
        <v>79</v>
      </c>
      <c r="AY522" s="257" t="s">
        <v>162</v>
      </c>
    </row>
    <row r="523" s="14" customFormat="1">
      <c r="B523" s="283"/>
      <c r="C523" s="284"/>
      <c r="D523" s="248" t="s">
        <v>171</v>
      </c>
      <c r="E523" s="285" t="s">
        <v>36</v>
      </c>
      <c r="F523" s="286" t="s">
        <v>679</v>
      </c>
      <c r="G523" s="284"/>
      <c r="H523" s="287">
        <v>143</v>
      </c>
      <c r="I523" s="288"/>
      <c r="J523" s="284"/>
      <c r="K523" s="284"/>
      <c r="L523" s="289"/>
      <c r="M523" s="290"/>
      <c r="N523" s="291"/>
      <c r="O523" s="291"/>
      <c r="P523" s="291"/>
      <c r="Q523" s="291"/>
      <c r="R523" s="291"/>
      <c r="S523" s="291"/>
      <c r="T523" s="292"/>
      <c r="AT523" s="293" t="s">
        <v>171</v>
      </c>
      <c r="AU523" s="293" t="s">
        <v>89</v>
      </c>
      <c r="AV523" s="14" t="s">
        <v>179</v>
      </c>
      <c r="AW523" s="14" t="s">
        <v>42</v>
      </c>
      <c r="AX523" s="14" t="s">
        <v>87</v>
      </c>
      <c r="AY523" s="293" t="s">
        <v>162</v>
      </c>
    </row>
    <row r="524" s="11" customFormat="1" ht="29.88" customHeight="1">
      <c r="B524" s="219"/>
      <c r="C524" s="220"/>
      <c r="D524" s="221" t="s">
        <v>78</v>
      </c>
      <c r="E524" s="233" t="s">
        <v>199</v>
      </c>
      <c r="F524" s="233" t="s">
        <v>236</v>
      </c>
      <c r="G524" s="220"/>
      <c r="H524" s="220"/>
      <c r="I524" s="223"/>
      <c r="J524" s="234">
        <f>BK524</f>
        <v>0</v>
      </c>
      <c r="K524" s="220"/>
      <c r="L524" s="225"/>
      <c r="M524" s="226"/>
      <c r="N524" s="227"/>
      <c r="O524" s="227"/>
      <c r="P524" s="228">
        <f>SUM(P525:P536)</f>
        <v>0</v>
      </c>
      <c r="Q524" s="227"/>
      <c r="R524" s="228">
        <f>SUM(R525:R536)</f>
        <v>0.069569900000000004</v>
      </c>
      <c r="S524" s="227"/>
      <c r="T524" s="229">
        <f>SUM(T525:T536)</f>
        <v>0</v>
      </c>
      <c r="AR524" s="230" t="s">
        <v>87</v>
      </c>
      <c r="AT524" s="231" t="s">
        <v>78</v>
      </c>
      <c r="AU524" s="231" t="s">
        <v>87</v>
      </c>
      <c r="AY524" s="230" t="s">
        <v>162</v>
      </c>
      <c r="BK524" s="232">
        <f>SUM(BK525:BK536)</f>
        <v>0</v>
      </c>
    </row>
    <row r="525" s="1" customFormat="1" ht="25.5" customHeight="1">
      <c r="B525" s="48"/>
      <c r="C525" s="235" t="s">
        <v>570</v>
      </c>
      <c r="D525" s="235" t="s">
        <v>165</v>
      </c>
      <c r="E525" s="236" t="s">
        <v>2762</v>
      </c>
      <c r="F525" s="237" t="s">
        <v>2763</v>
      </c>
      <c r="G525" s="238" t="s">
        <v>614</v>
      </c>
      <c r="H525" s="239">
        <v>0.73999999999999999</v>
      </c>
      <c r="I525" s="240"/>
      <c r="J525" s="239">
        <f>ROUND(I525*H525,1)</f>
        <v>0</v>
      </c>
      <c r="K525" s="237" t="s">
        <v>239</v>
      </c>
      <c r="L525" s="74"/>
      <c r="M525" s="241" t="s">
        <v>36</v>
      </c>
      <c r="N525" s="242" t="s">
        <v>50</v>
      </c>
      <c r="O525" s="49"/>
      <c r="P525" s="243">
        <f>O525*H525</f>
        <v>0</v>
      </c>
      <c r="Q525" s="243">
        <v>0</v>
      </c>
      <c r="R525" s="243">
        <f>Q525*H525</f>
        <v>0</v>
      </c>
      <c r="S525" s="243">
        <v>0</v>
      </c>
      <c r="T525" s="244">
        <f>S525*H525</f>
        <v>0</v>
      </c>
      <c r="AR525" s="25" t="s">
        <v>179</v>
      </c>
      <c r="AT525" s="25" t="s">
        <v>165</v>
      </c>
      <c r="AU525" s="25" t="s">
        <v>89</v>
      </c>
      <c r="AY525" s="25" t="s">
        <v>162</v>
      </c>
      <c r="BE525" s="245">
        <f>IF(N525="základní",J525,0)</f>
        <v>0</v>
      </c>
      <c r="BF525" s="245">
        <f>IF(N525="snížená",J525,0)</f>
        <v>0</v>
      </c>
      <c r="BG525" s="245">
        <f>IF(N525="zákl. přenesená",J525,0)</f>
        <v>0</v>
      </c>
      <c r="BH525" s="245">
        <f>IF(N525="sníž. přenesená",J525,0)</f>
        <v>0</v>
      </c>
      <c r="BI525" s="245">
        <f>IF(N525="nulová",J525,0)</f>
        <v>0</v>
      </c>
      <c r="BJ525" s="25" t="s">
        <v>87</v>
      </c>
      <c r="BK525" s="245">
        <f>ROUND(I525*H525,1)</f>
        <v>0</v>
      </c>
      <c r="BL525" s="25" t="s">
        <v>179</v>
      </c>
      <c r="BM525" s="25" t="s">
        <v>2764</v>
      </c>
    </row>
    <row r="526" s="13" customFormat="1">
      <c r="B526" s="261"/>
      <c r="C526" s="262"/>
      <c r="D526" s="248" t="s">
        <v>171</v>
      </c>
      <c r="E526" s="263" t="s">
        <v>36</v>
      </c>
      <c r="F526" s="264" t="s">
        <v>2542</v>
      </c>
      <c r="G526" s="262"/>
      <c r="H526" s="263" t="s">
        <v>36</v>
      </c>
      <c r="I526" s="265"/>
      <c r="J526" s="262"/>
      <c r="K526" s="262"/>
      <c r="L526" s="266"/>
      <c r="M526" s="267"/>
      <c r="N526" s="268"/>
      <c r="O526" s="268"/>
      <c r="P526" s="268"/>
      <c r="Q526" s="268"/>
      <c r="R526" s="268"/>
      <c r="S526" s="268"/>
      <c r="T526" s="269"/>
      <c r="AT526" s="270" t="s">
        <v>171</v>
      </c>
      <c r="AU526" s="270" t="s">
        <v>89</v>
      </c>
      <c r="AV526" s="13" t="s">
        <v>87</v>
      </c>
      <c r="AW526" s="13" t="s">
        <v>42</v>
      </c>
      <c r="AX526" s="13" t="s">
        <v>79</v>
      </c>
      <c r="AY526" s="270" t="s">
        <v>162</v>
      </c>
    </row>
    <row r="527" s="12" customFormat="1">
      <c r="B527" s="246"/>
      <c r="C527" s="247"/>
      <c r="D527" s="248" t="s">
        <v>171</v>
      </c>
      <c r="E527" s="249" t="s">
        <v>36</v>
      </c>
      <c r="F527" s="250" t="s">
        <v>2765</v>
      </c>
      <c r="G527" s="247"/>
      <c r="H527" s="251">
        <v>0.73999999999999999</v>
      </c>
      <c r="I527" s="252"/>
      <c r="J527" s="247"/>
      <c r="K527" s="247"/>
      <c r="L527" s="253"/>
      <c r="M527" s="254"/>
      <c r="N527" s="255"/>
      <c r="O527" s="255"/>
      <c r="P527" s="255"/>
      <c r="Q527" s="255"/>
      <c r="R527" s="255"/>
      <c r="S527" s="255"/>
      <c r="T527" s="256"/>
      <c r="AT527" s="257" t="s">
        <v>171</v>
      </c>
      <c r="AU527" s="257" t="s">
        <v>89</v>
      </c>
      <c r="AV527" s="12" t="s">
        <v>89</v>
      </c>
      <c r="AW527" s="12" t="s">
        <v>42</v>
      </c>
      <c r="AX527" s="12" t="s">
        <v>87</v>
      </c>
      <c r="AY527" s="257" t="s">
        <v>162</v>
      </c>
    </row>
    <row r="528" s="1" customFormat="1" ht="16.5" customHeight="1">
      <c r="B528" s="48"/>
      <c r="C528" s="271" t="s">
        <v>574</v>
      </c>
      <c r="D528" s="271" t="s">
        <v>159</v>
      </c>
      <c r="E528" s="272" t="s">
        <v>2766</v>
      </c>
      <c r="F528" s="273" t="s">
        <v>2767</v>
      </c>
      <c r="G528" s="274" t="s">
        <v>614</v>
      </c>
      <c r="H528" s="275">
        <v>0.73999999999999999</v>
      </c>
      <c r="I528" s="276"/>
      <c r="J528" s="275">
        <f>ROUND(I528*H528,1)</f>
        <v>0</v>
      </c>
      <c r="K528" s="273" t="s">
        <v>239</v>
      </c>
      <c r="L528" s="277"/>
      <c r="M528" s="278" t="s">
        <v>36</v>
      </c>
      <c r="N528" s="279" t="s">
        <v>50</v>
      </c>
      <c r="O528" s="49"/>
      <c r="P528" s="243">
        <f>O528*H528</f>
        <v>0</v>
      </c>
      <c r="Q528" s="243">
        <v>0</v>
      </c>
      <c r="R528" s="243">
        <f>Q528*H528</f>
        <v>0</v>
      </c>
      <c r="S528" s="243">
        <v>0</v>
      </c>
      <c r="T528" s="244">
        <f>S528*H528</f>
        <v>0</v>
      </c>
      <c r="AR528" s="25" t="s">
        <v>195</v>
      </c>
      <c r="AT528" s="25" t="s">
        <v>159</v>
      </c>
      <c r="AU528" s="25" t="s">
        <v>89</v>
      </c>
      <c r="AY528" s="25" t="s">
        <v>162</v>
      </c>
      <c r="BE528" s="245">
        <f>IF(N528="základní",J528,0)</f>
        <v>0</v>
      </c>
      <c r="BF528" s="245">
        <f>IF(N528="snížená",J528,0)</f>
        <v>0</v>
      </c>
      <c r="BG528" s="245">
        <f>IF(N528="zákl. přenesená",J528,0)</f>
        <v>0</v>
      </c>
      <c r="BH528" s="245">
        <f>IF(N528="sníž. přenesená",J528,0)</f>
        <v>0</v>
      </c>
      <c r="BI528" s="245">
        <f>IF(N528="nulová",J528,0)</f>
        <v>0</v>
      </c>
      <c r="BJ528" s="25" t="s">
        <v>87</v>
      </c>
      <c r="BK528" s="245">
        <f>ROUND(I528*H528,1)</f>
        <v>0</v>
      </c>
      <c r="BL528" s="25" t="s">
        <v>179</v>
      </c>
      <c r="BM528" s="25" t="s">
        <v>2768</v>
      </c>
    </row>
    <row r="529" s="1" customFormat="1" ht="16.5" customHeight="1">
      <c r="B529" s="48"/>
      <c r="C529" s="235" t="s">
        <v>578</v>
      </c>
      <c r="D529" s="235" t="s">
        <v>165</v>
      </c>
      <c r="E529" s="236" t="s">
        <v>2769</v>
      </c>
      <c r="F529" s="237" t="s">
        <v>2770</v>
      </c>
      <c r="G529" s="238" t="s">
        <v>247</v>
      </c>
      <c r="H529" s="239">
        <v>6.4000000000000004</v>
      </c>
      <c r="I529" s="240"/>
      <c r="J529" s="239">
        <f>ROUND(I529*H529,1)</f>
        <v>0</v>
      </c>
      <c r="K529" s="237" t="s">
        <v>239</v>
      </c>
      <c r="L529" s="74"/>
      <c r="M529" s="241" t="s">
        <v>36</v>
      </c>
      <c r="N529" s="242" t="s">
        <v>50</v>
      </c>
      <c r="O529" s="49"/>
      <c r="P529" s="243">
        <f>O529*H529</f>
        <v>0</v>
      </c>
      <c r="Q529" s="243">
        <v>0.0088500000000000002</v>
      </c>
      <c r="R529" s="243">
        <f>Q529*H529</f>
        <v>0.056640000000000003</v>
      </c>
      <c r="S529" s="243">
        <v>0</v>
      </c>
      <c r="T529" s="244">
        <f>S529*H529</f>
        <v>0</v>
      </c>
      <c r="AR529" s="25" t="s">
        <v>179</v>
      </c>
      <c r="AT529" s="25" t="s">
        <v>165</v>
      </c>
      <c r="AU529" s="25" t="s">
        <v>89</v>
      </c>
      <c r="AY529" s="25" t="s">
        <v>162</v>
      </c>
      <c r="BE529" s="245">
        <f>IF(N529="základní",J529,0)</f>
        <v>0</v>
      </c>
      <c r="BF529" s="245">
        <f>IF(N529="snížená",J529,0)</f>
        <v>0</v>
      </c>
      <c r="BG529" s="245">
        <f>IF(N529="zákl. přenesená",J529,0)</f>
        <v>0</v>
      </c>
      <c r="BH529" s="245">
        <f>IF(N529="sníž. přenesená",J529,0)</f>
        <v>0</v>
      </c>
      <c r="BI529" s="245">
        <f>IF(N529="nulová",J529,0)</f>
        <v>0</v>
      </c>
      <c r="BJ529" s="25" t="s">
        <v>87</v>
      </c>
      <c r="BK529" s="245">
        <f>ROUND(I529*H529,1)</f>
        <v>0</v>
      </c>
      <c r="BL529" s="25" t="s">
        <v>179</v>
      </c>
      <c r="BM529" s="25" t="s">
        <v>2771</v>
      </c>
    </row>
    <row r="530" s="13" customFormat="1">
      <c r="B530" s="261"/>
      <c r="C530" s="262"/>
      <c r="D530" s="248" t="s">
        <v>171</v>
      </c>
      <c r="E530" s="263" t="s">
        <v>36</v>
      </c>
      <c r="F530" s="264" t="s">
        <v>2542</v>
      </c>
      <c r="G530" s="262"/>
      <c r="H530" s="263" t="s">
        <v>36</v>
      </c>
      <c r="I530" s="265"/>
      <c r="J530" s="262"/>
      <c r="K530" s="262"/>
      <c r="L530" s="266"/>
      <c r="M530" s="267"/>
      <c r="N530" s="268"/>
      <c r="O530" s="268"/>
      <c r="P530" s="268"/>
      <c r="Q530" s="268"/>
      <c r="R530" s="268"/>
      <c r="S530" s="268"/>
      <c r="T530" s="269"/>
      <c r="AT530" s="270" t="s">
        <v>171</v>
      </c>
      <c r="AU530" s="270" t="s">
        <v>89</v>
      </c>
      <c r="AV530" s="13" t="s">
        <v>87</v>
      </c>
      <c r="AW530" s="13" t="s">
        <v>42</v>
      </c>
      <c r="AX530" s="13" t="s">
        <v>79</v>
      </c>
      <c r="AY530" s="270" t="s">
        <v>162</v>
      </c>
    </row>
    <row r="531" s="12" customFormat="1">
      <c r="B531" s="246"/>
      <c r="C531" s="247"/>
      <c r="D531" s="248" t="s">
        <v>171</v>
      </c>
      <c r="E531" s="249" t="s">
        <v>36</v>
      </c>
      <c r="F531" s="250" t="s">
        <v>2772</v>
      </c>
      <c r="G531" s="247"/>
      <c r="H531" s="251">
        <v>6.4000000000000004</v>
      </c>
      <c r="I531" s="252"/>
      <c r="J531" s="247"/>
      <c r="K531" s="247"/>
      <c r="L531" s="253"/>
      <c r="M531" s="254"/>
      <c r="N531" s="255"/>
      <c r="O531" s="255"/>
      <c r="P531" s="255"/>
      <c r="Q531" s="255"/>
      <c r="R531" s="255"/>
      <c r="S531" s="255"/>
      <c r="T531" s="256"/>
      <c r="AT531" s="257" t="s">
        <v>171</v>
      </c>
      <c r="AU531" s="257" t="s">
        <v>89</v>
      </c>
      <c r="AV531" s="12" t="s">
        <v>89</v>
      </c>
      <c r="AW531" s="12" t="s">
        <v>42</v>
      </c>
      <c r="AX531" s="12" t="s">
        <v>87</v>
      </c>
      <c r="AY531" s="257" t="s">
        <v>162</v>
      </c>
    </row>
    <row r="532" s="1" customFormat="1" ht="25.5" customHeight="1">
      <c r="B532" s="48"/>
      <c r="C532" s="271" t="s">
        <v>582</v>
      </c>
      <c r="D532" s="271" t="s">
        <v>159</v>
      </c>
      <c r="E532" s="272" t="s">
        <v>2773</v>
      </c>
      <c r="F532" s="273" t="s">
        <v>2774</v>
      </c>
      <c r="G532" s="274" t="s">
        <v>247</v>
      </c>
      <c r="H532" s="275">
        <v>6.7199999999999998</v>
      </c>
      <c r="I532" s="276"/>
      <c r="J532" s="275">
        <f>ROUND(I532*H532,1)</f>
        <v>0</v>
      </c>
      <c r="K532" s="273" t="s">
        <v>239</v>
      </c>
      <c r="L532" s="277"/>
      <c r="M532" s="278" t="s">
        <v>36</v>
      </c>
      <c r="N532" s="279" t="s">
        <v>50</v>
      </c>
      <c r="O532" s="49"/>
      <c r="P532" s="243">
        <f>O532*H532</f>
        <v>0</v>
      </c>
      <c r="Q532" s="243">
        <v>0.0019200000000000001</v>
      </c>
      <c r="R532" s="243">
        <f>Q532*H532</f>
        <v>0.0129024</v>
      </c>
      <c r="S532" s="243">
        <v>0</v>
      </c>
      <c r="T532" s="244">
        <f>S532*H532</f>
        <v>0</v>
      </c>
      <c r="AR532" s="25" t="s">
        <v>195</v>
      </c>
      <c r="AT532" s="25" t="s">
        <v>159</v>
      </c>
      <c r="AU532" s="25" t="s">
        <v>89</v>
      </c>
      <c r="AY532" s="25" t="s">
        <v>162</v>
      </c>
      <c r="BE532" s="245">
        <f>IF(N532="základní",J532,0)</f>
        <v>0</v>
      </c>
      <c r="BF532" s="245">
        <f>IF(N532="snížená",J532,0)</f>
        <v>0</v>
      </c>
      <c r="BG532" s="245">
        <f>IF(N532="zákl. přenesená",J532,0)</f>
        <v>0</v>
      </c>
      <c r="BH532" s="245">
        <f>IF(N532="sníž. přenesená",J532,0)</f>
        <v>0</v>
      </c>
      <c r="BI532" s="245">
        <f>IF(N532="nulová",J532,0)</f>
        <v>0</v>
      </c>
      <c r="BJ532" s="25" t="s">
        <v>87</v>
      </c>
      <c r="BK532" s="245">
        <f>ROUND(I532*H532,1)</f>
        <v>0</v>
      </c>
      <c r="BL532" s="25" t="s">
        <v>179</v>
      </c>
      <c r="BM532" s="25" t="s">
        <v>2775</v>
      </c>
    </row>
    <row r="533" s="12" customFormat="1">
      <c r="B533" s="246"/>
      <c r="C533" s="247"/>
      <c r="D533" s="248" t="s">
        <v>171</v>
      </c>
      <c r="E533" s="247"/>
      <c r="F533" s="250" t="s">
        <v>2776</v>
      </c>
      <c r="G533" s="247"/>
      <c r="H533" s="251">
        <v>6.7199999999999998</v>
      </c>
      <c r="I533" s="252"/>
      <c r="J533" s="247"/>
      <c r="K533" s="247"/>
      <c r="L533" s="253"/>
      <c r="M533" s="254"/>
      <c r="N533" s="255"/>
      <c r="O533" s="255"/>
      <c r="P533" s="255"/>
      <c r="Q533" s="255"/>
      <c r="R533" s="255"/>
      <c r="S533" s="255"/>
      <c r="T533" s="256"/>
      <c r="AT533" s="257" t="s">
        <v>171</v>
      </c>
      <c r="AU533" s="257" t="s">
        <v>89</v>
      </c>
      <c r="AV533" s="12" t="s">
        <v>89</v>
      </c>
      <c r="AW533" s="12" t="s">
        <v>6</v>
      </c>
      <c r="AX533" s="12" t="s">
        <v>87</v>
      </c>
      <c r="AY533" s="257" t="s">
        <v>162</v>
      </c>
    </row>
    <row r="534" s="1" customFormat="1" ht="25.5" customHeight="1">
      <c r="B534" s="48"/>
      <c r="C534" s="235" t="s">
        <v>586</v>
      </c>
      <c r="D534" s="235" t="s">
        <v>165</v>
      </c>
      <c r="E534" s="236" t="s">
        <v>2777</v>
      </c>
      <c r="F534" s="237" t="s">
        <v>2778</v>
      </c>
      <c r="G534" s="238" t="s">
        <v>648</v>
      </c>
      <c r="H534" s="239">
        <v>2.75</v>
      </c>
      <c r="I534" s="240"/>
      <c r="J534" s="239">
        <f>ROUND(I534*H534,1)</f>
        <v>0</v>
      </c>
      <c r="K534" s="237" t="s">
        <v>239</v>
      </c>
      <c r="L534" s="74"/>
      <c r="M534" s="241" t="s">
        <v>36</v>
      </c>
      <c r="N534" s="242" t="s">
        <v>50</v>
      </c>
      <c r="O534" s="49"/>
      <c r="P534" s="243">
        <f>O534*H534</f>
        <v>0</v>
      </c>
      <c r="Q534" s="243">
        <v>1.0000000000000001E-05</v>
      </c>
      <c r="R534" s="243">
        <f>Q534*H534</f>
        <v>2.7500000000000001E-05</v>
      </c>
      <c r="S534" s="243">
        <v>0</v>
      </c>
      <c r="T534" s="244">
        <f>S534*H534</f>
        <v>0</v>
      </c>
      <c r="AR534" s="25" t="s">
        <v>179</v>
      </c>
      <c r="AT534" s="25" t="s">
        <v>165</v>
      </c>
      <c r="AU534" s="25" t="s">
        <v>89</v>
      </c>
      <c r="AY534" s="25" t="s">
        <v>162</v>
      </c>
      <c r="BE534" s="245">
        <f>IF(N534="základní",J534,0)</f>
        <v>0</v>
      </c>
      <c r="BF534" s="245">
        <f>IF(N534="snížená",J534,0)</f>
        <v>0</v>
      </c>
      <c r="BG534" s="245">
        <f>IF(N534="zákl. přenesená",J534,0)</f>
        <v>0</v>
      </c>
      <c r="BH534" s="245">
        <f>IF(N534="sníž. přenesená",J534,0)</f>
        <v>0</v>
      </c>
      <c r="BI534" s="245">
        <f>IF(N534="nulová",J534,0)</f>
        <v>0</v>
      </c>
      <c r="BJ534" s="25" t="s">
        <v>87</v>
      </c>
      <c r="BK534" s="245">
        <f>ROUND(I534*H534,1)</f>
        <v>0</v>
      </c>
      <c r="BL534" s="25" t="s">
        <v>179</v>
      </c>
      <c r="BM534" s="25" t="s">
        <v>2779</v>
      </c>
    </row>
    <row r="535" s="13" customFormat="1">
      <c r="B535" s="261"/>
      <c r="C535" s="262"/>
      <c r="D535" s="248" t="s">
        <v>171</v>
      </c>
      <c r="E535" s="263" t="s">
        <v>36</v>
      </c>
      <c r="F535" s="264" t="s">
        <v>2542</v>
      </c>
      <c r="G535" s="262"/>
      <c r="H535" s="263" t="s">
        <v>36</v>
      </c>
      <c r="I535" s="265"/>
      <c r="J535" s="262"/>
      <c r="K535" s="262"/>
      <c r="L535" s="266"/>
      <c r="M535" s="267"/>
      <c r="N535" s="268"/>
      <c r="O535" s="268"/>
      <c r="P535" s="268"/>
      <c r="Q535" s="268"/>
      <c r="R535" s="268"/>
      <c r="S535" s="268"/>
      <c r="T535" s="269"/>
      <c r="AT535" s="270" t="s">
        <v>171</v>
      </c>
      <c r="AU535" s="270" t="s">
        <v>89</v>
      </c>
      <c r="AV535" s="13" t="s">
        <v>87</v>
      </c>
      <c r="AW535" s="13" t="s">
        <v>42</v>
      </c>
      <c r="AX535" s="13" t="s">
        <v>79</v>
      </c>
      <c r="AY535" s="270" t="s">
        <v>162</v>
      </c>
    </row>
    <row r="536" s="12" customFormat="1">
      <c r="B536" s="246"/>
      <c r="C536" s="247"/>
      <c r="D536" s="248" t="s">
        <v>171</v>
      </c>
      <c r="E536" s="249" t="s">
        <v>36</v>
      </c>
      <c r="F536" s="250" t="s">
        <v>2780</v>
      </c>
      <c r="G536" s="247"/>
      <c r="H536" s="251">
        <v>2.75</v>
      </c>
      <c r="I536" s="252"/>
      <c r="J536" s="247"/>
      <c r="K536" s="247"/>
      <c r="L536" s="253"/>
      <c r="M536" s="254"/>
      <c r="N536" s="255"/>
      <c r="O536" s="255"/>
      <c r="P536" s="255"/>
      <c r="Q536" s="255"/>
      <c r="R536" s="255"/>
      <c r="S536" s="255"/>
      <c r="T536" s="256"/>
      <c r="AT536" s="257" t="s">
        <v>171</v>
      </c>
      <c r="AU536" s="257" t="s">
        <v>89</v>
      </c>
      <c r="AV536" s="12" t="s">
        <v>89</v>
      </c>
      <c r="AW536" s="12" t="s">
        <v>42</v>
      </c>
      <c r="AX536" s="12" t="s">
        <v>87</v>
      </c>
      <c r="AY536" s="257" t="s">
        <v>162</v>
      </c>
    </row>
    <row r="537" s="11" customFormat="1" ht="29.88" customHeight="1">
      <c r="B537" s="219"/>
      <c r="C537" s="220"/>
      <c r="D537" s="221" t="s">
        <v>78</v>
      </c>
      <c r="E537" s="233" t="s">
        <v>1200</v>
      </c>
      <c r="F537" s="233" t="s">
        <v>1201</v>
      </c>
      <c r="G537" s="220"/>
      <c r="H537" s="220"/>
      <c r="I537" s="223"/>
      <c r="J537" s="234">
        <f>BK537</f>
        <v>0</v>
      </c>
      <c r="K537" s="220"/>
      <c r="L537" s="225"/>
      <c r="M537" s="226"/>
      <c r="N537" s="227"/>
      <c r="O537" s="227"/>
      <c r="P537" s="228">
        <f>P538</f>
        <v>0</v>
      </c>
      <c r="Q537" s="227"/>
      <c r="R537" s="228">
        <f>R538</f>
        <v>0</v>
      </c>
      <c r="S537" s="227"/>
      <c r="T537" s="229">
        <f>T538</f>
        <v>0</v>
      </c>
      <c r="AR537" s="230" t="s">
        <v>87</v>
      </c>
      <c r="AT537" s="231" t="s">
        <v>78</v>
      </c>
      <c r="AU537" s="231" t="s">
        <v>87</v>
      </c>
      <c r="AY537" s="230" t="s">
        <v>162</v>
      </c>
      <c r="BK537" s="232">
        <f>BK538</f>
        <v>0</v>
      </c>
    </row>
    <row r="538" s="1" customFormat="1" ht="38.25" customHeight="1">
      <c r="B538" s="48"/>
      <c r="C538" s="235" t="s">
        <v>590</v>
      </c>
      <c r="D538" s="235" t="s">
        <v>165</v>
      </c>
      <c r="E538" s="236" t="s">
        <v>2781</v>
      </c>
      <c r="F538" s="237" t="s">
        <v>2782</v>
      </c>
      <c r="G538" s="238" t="s">
        <v>845</v>
      </c>
      <c r="H538" s="239">
        <v>141.72</v>
      </c>
      <c r="I538" s="240"/>
      <c r="J538" s="239">
        <f>ROUND(I538*H538,1)</f>
        <v>0</v>
      </c>
      <c r="K538" s="237" t="s">
        <v>239</v>
      </c>
      <c r="L538" s="74"/>
      <c r="M538" s="241" t="s">
        <v>36</v>
      </c>
      <c r="N538" s="305" t="s">
        <v>50</v>
      </c>
      <c r="O538" s="306"/>
      <c r="P538" s="307">
        <f>O538*H538</f>
        <v>0</v>
      </c>
      <c r="Q538" s="307">
        <v>0</v>
      </c>
      <c r="R538" s="307">
        <f>Q538*H538</f>
        <v>0</v>
      </c>
      <c r="S538" s="307">
        <v>0</v>
      </c>
      <c r="T538" s="308">
        <f>S538*H538</f>
        <v>0</v>
      </c>
      <c r="AR538" s="25" t="s">
        <v>179</v>
      </c>
      <c r="AT538" s="25" t="s">
        <v>165</v>
      </c>
      <c r="AU538" s="25" t="s">
        <v>89</v>
      </c>
      <c r="AY538" s="25" t="s">
        <v>162</v>
      </c>
      <c r="BE538" s="245">
        <f>IF(N538="základní",J538,0)</f>
        <v>0</v>
      </c>
      <c r="BF538" s="245">
        <f>IF(N538="snížená",J538,0)</f>
        <v>0</v>
      </c>
      <c r="BG538" s="245">
        <f>IF(N538="zákl. přenesená",J538,0)</f>
        <v>0</v>
      </c>
      <c r="BH538" s="245">
        <f>IF(N538="sníž. přenesená",J538,0)</f>
        <v>0</v>
      </c>
      <c r="BI538" s="245">
        <f>IF(N538="nulová",J538,0)</f>
        <v>0</v>
      </c>
      <c r="BJ538" s="25" t="s">
        <v>87</v>
      </c>
      <c r="BK538" s="245">
        <f>ROUND(I538*H538,1)</f>
        <v>0</v>
      </c>
      <c r="BL538" s="25" t="s">
        <v>179</v>
      </c>
      <c r="BM538" s="25" t="s">
        <v>2783</v>
      </c>
    </row>
    <row r="539" s="1" customFormat="1" ht="6.96" customHeight="1">
      <c r="B539" s="69"/>
      <c r="C539" s="70"/>
      <c r="D539" s="70"/>
      <c r="E539" s="70"/>
      <c r="F539" s="70"/>
      <c r="G539" s="70"/>
      <c r="H539" s="70"/>
      <c r="I539" s="180"/>
      <c r="J539" s="70"/>
      <c r="K539" s="70"/>
      <c r="L539" s="74"/>
    </row>
  </sheetData>
  <sheetProtection sheet="1" autoFilter="0" formatColumns="0" formatRows="0" objects="1" scenarios="1" spinCount="100000" saltValue="jrponTKYJxIa9RrEtmXsKpGkL4UsP5GaZ2bUZ4gVSMuws2vpIGJRtWLE/Z5SdoqwOfkZ6jy6TJsUedgdzmHqTA==" hashValue="E1vaoT4d4jZ7Aq/g5cMwy9Tjg5MCTYFrObrTaFvPZas5v17X9RSQD3Kx/j7PgXGEeSjwCGgkgPv0QqT+AlXn4w==" algorithmName="SHA-512" password="CC35"/>
  <autoFilter ref="C89:K538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8:H78"/>
    <mergeCell ref="E80:H80"/>
    <mergeCell ref="E82:H82"/>
    <mergeCell ref="G1:H1"/>
    <mergeCell ref="L2:V2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114</v>
      </c>
      <c r="AZ2" s="280" t="s">
        <v>2784</v>
      </c>
      <c r="BA2" s="280" t="s">
        <v>36</v>
      </c>
      <c r="BB2" s="280" t="s">
        <v>36</v>
      </c>
      <c r="BC2" s="280" t="s">
        <v>2785</v>
      </c>
      <c r="BD2" s="280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</row>
    <row r="8">
      <c r="B8" s="29"/>
      <c r="C8" s="30"/>
      <c r="D8" s="41" t="s">
        <v>136</v>
      </c>
      <c r="E8" s="30"/>
      <c r="F8" s="30"/>
      <c r="G8" s="30"/>
      <c r="H8" s="30"/>
      <c r="I8" s="156"/>
      <c r="J8" s="30"/>
      <c r="K8" s="32"/>
    </row>
    <row r="9" s="1" customFormat="1" ht="16.5" customHeight="1">
      <c r="B9" s="48"/>
      <c r="C9" s="49"/>
      <c r="D9" s="49"/>
      <c r="E9" s="157" t="s">
        <v>1548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1" t="s">
        <v>665</v>
      </c>
      <c r="E10" s="49"/>
      <c r="F10" s="49"/>
      <c r="G10" s="49"/>
      <c r="H10" s="49"/>
      <c r="I10" s="158"/>
      <c r="J10" s="49"/>
      <c r="K10" s="53"/>
    </row>
    <row r="11" s="1" customFormat="1" ht="36.96" customHeight="1">
      <c r="B11" s="48"/>
      <c r="C11" s="49"/>
      <c r="D11" s="49"/>
      <c r="E11" s="159" t="s">
        <v>2786</v>
      </c>
      <c r="F11" s="49"/>
      <c r="G11" s="49"/>
      <c r="H11" s="49"/>
      <c r="I11" s="158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8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0" t="s">
        <v>22</v>
      </c>
      <c r="J13" s="36" t="s">
        <v>36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0" t="s">
        <v>26</v>
      </c>
      <c r="J14" s="161" t="str">
        <f>'Rekapitulace stavby'!AN8</f>
        <v>23. 4. 2018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8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0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25</v>
      </c>
      <c r="F17" s="49"/>
      <c r="G17" s="49"/>
      <c r="H17" s="49"/>
      <c r="I17" s="160" t="s">
        <v>35</v>
      </c>
      <c r="J17" s="36" t="s">
        <v>36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8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0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0" t="s">
        <v>35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8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0" t="s">
        <v>33</v>
      </c>
      <c r="J22" s="36" t="s">
        <v>40</v>
      </c>
      <c r="K22" s="53"/>
    </row>
    <row r="23" s="1" customFormat="1" ht="18" customHeight="1">
      <c r="B23" s="48"/>
      <c r="C23" s="49"/>
      <c r="D23" s="49"/>
      <c r="E23" s="36" t="s">
        <v>41</v>
      </c>
      <c r="F23" s="49"/>
      <c r="G23" s="49"/>
      <c r="H23" s="49"/>
      <c r="I23" s="160" t="s">
        <v>35</v>
      </c>
      <c r="J23" s="36" t="s">
        <v>36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8"/>
      <c r="J24" s="49"/>
      <c r="K24" s="53"/>
    </row>
    <row r="25" s="1" customFormat="1" ht="14.4" customHeight="1">
      <c r="B25" s="48"/>
      <c r="C25" s="49"/>
      <c r="D25" s="41" t="s">
        <v>43</v>
      </c>
      <c r="E25" s="49"/>
      <c r="F25" s="49"/>
      <c r="G25" s="49"/>
      <c r="H25" s="49"/>
      <c r="I25" s="158"/>
      <c r="J25" s="49"/>
      <c r="K25" s="53"/>
    </row>
    <row r="26" s="7" customFormat="1" ht="16.5" customHeight="1">
      <c r="B26" s="162"/>
      <c r="C26" s="163"/>
      <c r="D26" s="163"/>
      <c r="E26" s="46" t="s">
        <v>36</v>
      </c>
      <c r="F26" s="46"/>
      <c r="G26" s="46"/>
      <c r="H26" s="46"/>
      <c r="I26" s="164"/>
      <c r="J26" s="163"/>
      <c r="K26" s="165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8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25.44" customHeight="1">
      <c r="B29" s="48"/>
      <c r="C29" s="49"/>
      <c r="D29" s="168" t="s">
        <v>45</v>
      </c>
      <c r="E29" s="49"/>
      <c r="F29" s="49"/>
      <c r="G29" s="49"/>
      <c r="H29" s="49"/>
      <c r="I29" s="158"/>
      <c r="J29" s="169">
        <f>ROUND(J86,1)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6"/>
      <c r="J30" s="108"/>
      <c r="K30" s="167"/>
    </row>
    <row r="31" s="1" customFormat="1" ht="14.4" customHeight="1">
      <c r="B31" s="48"/>
      <c r="C31" s="49"/>
      <c r="D31" s="49"/>
      <c r="E31" s="49"/>
      <c r="F31" s="54" t="s">
        <v>47</v>
      </c>
      <c r="G31" s="49"/>
      <c r="H31" s="49"/>
      <c r="I31" s="170" t="s">
        <v>46</v>
      </c>
      <c r="J31" s="54" t="s">
        <v>48</v>
      </c>
      <c r="K31" s="53"/>
    </row>
    <row r="32" s="1" customFormat="1" ht="14.4" customHeight="1">
      <c r="B32" s="48"/>
      <c r="C32" s="49"/>
      <c r="D32" s="57" t="s">
        <v>49</v>
      </c>
      <c r="E32" s="57" t="s">
        <v>50</v>
      </c>
      <c r="F32" s="171">
        <f>ROUND(SUM(BE86:BE143), 1)</f>
        <v>0</v>
      </c>
      <c r="G32" s="49"/>
      <c r="H32" s="49"/>
      <c r="I32" s="172">
        <v>0.20999999999999999</v>
      </c>
      <c r="J32" s="171">
        <f>ROUND(ROUND((SUM(BE86:BE143)), 1)*I32, 2)</f>
        <v>0</v>
      </c>
      <c r="K32" s="53"/>
    </row>
    <row r="33" s="1" customFormat="1" ht="14.4" customHeight="1">
      <c r="B33" s="48"/>
      <c r="C33" s="49"/>
      <c r="D33" s="49"/>
      <c r="E33" s="57" t="s">
        <v>51</v>
      </c>
      <c r="F33" s="171">
        <f>ROUND(SUM(BF86:BF143), 1)</f>
        <v>0</v>
      </c>
      <c r="G33" s="49"/>
      <c r="H33" s="49"/>
      <c r="I33" s="172">
        <v>0.14999999999999999</v>
      </c>
      <c r="J33" s="171">
        <f>ROUND(ROUND((SUM(BF86:BF143)), 1)*I33, 2)</f>
        <v>0</v>
      </c>
      <c r="K33" s="53"/>
    </row>
    <row r="34" hidden="1" s="1" customFormat="1" ht="14.4" customHeight="1">
      <c r="B34" s="48"/>
      <c r="C34" s="49"/>
      <c r="D34" s="49"/>
      <c r="E34" s="57" t="s">
        <v>52</v>
      </c>
      <c r="F34" s="171">
        <f>ROUND(SUM(BG86:BG143), 1)</f>
        <v>0</v>
      </c>
      <c r="G34" s="49"/>
      <c r="H34" s="49"/>
      <c r="I34" s="172">
        <v>0.20999999999999999</v>
      </c>
      <c r="J34" s="171">
        <v>0</v>
      </c>
      <c r="K34" s="53"/>
    </row>
    <row r="35" hidden="1" s="1" customFormat="1" ht="14.4" customHeight="1">
      <c r="B35" s="48"/>
      <c r="C35" s="49"/>
      <c r="D35" s="49"/>
      <c r="E35" s="57" t="s">
        <v>53</v>
      </c>
      <c r="F35" s="171">
        <f>ROUND(SUM(BH86:BH143), 1)</f>
        <v>0</v>
      </c>
      <c r="G35" s="49"/>
      <c r="H35" s="49"/>
      <c r="I35" s="172">
        <v>0.14999999999999999</v>
      </c>
      <c r="J35" s="171">
        <v>0</v>
      </c>
      <c r="K35" s="53"/>
    </row>
    <row r="36" hidden="1" s="1" customFormat="1" ht="14.4" customHeight="1">
      <c r="B36" s="48"/>
      <c r="C36" s="49"/>
      <c r="D36" s="49"/>
      <c r="E36" s="57" t="s">
        <v>54</v>
      </c>
      <c r="F36" s="171">
        <f>ROUND(SUM(BI86:BI143), 1)</f>
        <v>0</v>
      </c>
      <c r="G36" s="49"/>
      <c r="H36" s="49"/>
      <c r="I36" s="172">
        <v>0</v>
      </c>
      <c r="J36" s="171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8"/>
      <c r="J37" s="49"/>
      <c r="K37" s="53"/>
    </row>
    <row r="38" s="1" customFormat="1" ht="25.44" customHeight="1">
      <c r="B38" s="48"/>
      <c r="C38" s="173"/>
      <c r="D38" s="174" t="s">
        <v>55</v>
      </c>
      <c r="E38" s="100"/>
      <c r="F38" s="100"/>
      <c r="G38" s="175" t="s">
        <v>56</v>
      </c>
      <c r="H38" s="176" t="s">
        <v>57</v>
      </c>
      <c r="I38" s="177"/>
      <c r="J38" s="178">
        <f>SUM(J29:J36)</f>
        <v>0</v>
      </c>
      <c r="K38" s="179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0"/>
      <c r="J39" s="70"/>
      <c r="K39" s="71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8"/>
      <c r="C44" s="31" t="s">
        <v>138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8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6.5" customHeight="1">
      <c r="B47" s="48"/>
      <c r="C47" s="49"/>
      <c r="D47" s="49"/>
      <c r="E47" s="157" t="str">
        <f>E7</f>
        <v>Vrátkov - splašková kanalizace a ČOV</v>
      </c>
      <c r="F47" s="41"/>
      <c r="G47" s="41"/>
      <c r="H47" s="41"/>
      <c r="I47" s="158"/>
      <c r="J47" s="49"/>
      <c r="K47" s="53"/>
    </row>
    <row r="48">
      <c r="B48" s="29"/>
      <c r="C48" s="41" t="s">
        <v>136</v>
      </c>
      <c r="D48" s="30"/>
      <c r="E48" s="30"/>
      <c r="F48" s="30"/>
      <c r="G48" s="30"/>
      <c r="H48" s="30"/>
      <c r="I48" s="156"/>
      <c r="J48" s="30"/>
      <c r="K48" s="32"/>
    </row>
    <row r="49" s="1" customFormat="1" ht="16.5" customHeight="1">
      <c r="B49" s="48"/>
      <c r="C49" s="49"/>
      <c r="D49" s="49"/>
      <c r="E49" s="157" t="s">
        <v>1548</v>
      </c>
      <c r="F49" s="49"/>
      <c r="G49" s="49"/>
      <c r="H49" s="49"/>
      <c r="I49" s="158"/>
      <c r="J49" s="49"/>
      <c r="K49" s="53"/>
    </row>
    <row r="50" s="1" customFormat="1" ht="14.4" customHeight="1">
      <c r="B50" s="48"/>
      <c r="C50" s="41" t="s">
        <v>665</v>
      </c>
      <c r="D50" s="49"/>
      <c r="E50" s="49"/>
      <c r="F50" s="49"/>
      <c r="G50" s="49"/>
      <c r="H50" s="49"/>
      <c r="I50" s="158"/>
      <c r="J50" s="49"/>
      <c r="K50" s="53"/>
    </row>
    <row r="51" s="1" customFormat="1" ht="17.25" customHeight="1">
      <c r="B51" s="48"/>
      <c r="C51" s="49"/>
      <c r="D51" s="49"/>
      <c r="E51" s="159" t="str">
        <f>E11</f>
        <v>SO 02.3 - Studna</v>
      </c>
      <c r="F51" s="49"/>
      <c r="G51" s="49"/>
      <c r="H51" s="49"/>
      <c r="I51" s="158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8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obec Vrátkov</v>
      </c>
      <c r="G53" s="49"/>
      <c r="H53" s="49"/>
      <c r="I53" s="160" t="s">
        <v>26</v>
      </c>
      <c r="J53" s="161" t="str">
        <f>IF(J14="","",J14)</f>
        <v>23. 4. 2018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8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obec Vrátkov</v>
      </c>
      <c r="G55" s="49"/>
      <c r="H55" s="49"/>
      <c r="I55" s="160" t="s">
        <v>39</v>
      </c>
      <c r="J55" s="46" t="str">
        <f>E23</f>
        <v>Ing. Liběna Knapová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8"/>
      <c r="J56" s="185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8"/>
      <c r="J57" s="49"/>
      <c r="K57" s="53"/>
    </row>
    <row r="58" s="1" customFormat="1" ht="29.28" customHeight="1">
      <c r="B58" s="48"/>
      <c r="C58" s="186" t="s">
        <v>139</v>
      </c>
      <c r="D58" s="173"/>
      <c r="E58" s="173"/>
      <c r="F58" s="173"/>
      <c r="G58" s="173"/>
      <c r="H58" s="173"/>
      <c r="I58" s="187"/>
      <c r="J58" s="188" t="s">
        <v>140</v>
      </c>
      <c r="K58" s="189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29.28" customHeight="1">
      <c r="B60" s="48"/>
      <c r="C60" s="190" t="s">
        <v>141</v>
      </c>
      <c r="D60" s="49"/>
      <c r="E60" s="49"/>
      <c r="F60" s="49"/>
      <c r="G60" s="49"/>
      <c r="H60" s="49"/>
      <c r="I60" s="158"/>
      <c r="J60" s="169">
        <f>J86</f>
        <v>0</v>
      </c>
      <c r="K60" s="53"/>
      <c r="AU60" s="25" t="s">
        <v>142</v>
      </c>
    </row>
    <row r="61" s="8" customFormat="1" ht="24.96" customHeight="1">
      <c r="B61" s="191"/>
      <c r="C61" s="192"/>
      <c r="D61" s="193" t="s">
        <v>227</v>
      </c>
      <c r="E61" s="194"/>
      <c r="F61" s="194"/>
      <c r="G61" s="194"/>
      <c r="H61" s="194"/>
      <c r="I61" s="195"/>
      <c r="J61" s="196">
        <f>J87</f>
        <v>0</v>
      </c>
      <c r="K61" s="197"/>
    </row>
    <row r="62" s="9" customFormat="1" ht="19.92" customHeight="1">
      <c r="B62" s="198"/>
      <c r="C62" s="199"/>
      <c r="D62" s="200" t="s">
        <v>667</v>
      </c>
      <c r="E62" s="201"/>
      <c r="F62" s="201"/>
      <c r="G62" s="201"/>
      <c r="H62" s="201"/>
      <c r="I62" s="202"/>
      <c r="J62" s="203">
        <f>J88</f>
        <v>0</v>
      </c>
      <c r="K62" s="204"/>
    </row>
    <row r="63" s="9" customFormat="1" ht="19.92" customHeight="1">
      <c r="B63" s="198"/>
      <c r="C63" s="199"/>
      <c r="D63" s="200" t="s">
        <v>668</v>
      </c>
      <c r="E63" s="201"/>
      <c r="F63" s="201"/>
      <c r="G63" s="201"/>
      <c r="H63" s="201"/>
      <c r="I63" s="202"/>
      <c r="J63" s="203">
        <f>J102</f>
        <v>0</v>
      </c>
      <c r="K63" s="204"/>
    </row>
    <row r="64" s="9" customFormat="1" ht="19.92" customHeight="1">
      <c r="B64" s="198"/>
      <c r="C64" s="199"/>
      <c r="D64" s="200" t="s">
        <v>673</v>
      </c>
      <c r="E64" s="201"/>
      <c r="F64" s="201"/>
      <c r="G64" s="201"/>
      <c r="H64" s="201"/>
      <c r="I64" s="202"/>
      <c r="J64" s="203">
        <f>J142</f>
        <v>0</v>
      </c>
      <c r="K64" s="204"/>
    </row>
    <row r="65" s="1" customFormat="1" ht="21.84" customHeight="1">
      <c r="B65" s="48"/>
      <c r="C65" s="49"/>
      <c r="D65" s="49"/>
      <c r="E65" s="49"/>
      <c r="F65" s="49"/>
      <c r="G65" s="49"/>
      <c r="H65" s="49"/>
      <c r="I65" s="158"/>
      <c r="J65" s="49"/>
      <c r="K65" s="53"/>
    </row>
    <row r="66" s="1" customFormat="1" ht="6.96" customHeight="1">
      <c r="B66" s="69"/>
      <c r="C66" s="70"/>
      <c r="D66" s="70"/>
      <c r="E66" s="70"/>
      <c r="F66" s="70"/>
      <c r="G66" s="70"/>
      <c r="H66" s="70"/>
      <c r="I66" s="180"/>
      <c r="J66" s="70"/>
      <c r="K66" s="71"/>
    </row>
    <row r="70" s="1" customFormat="1" ht="6.96" customHeight="1">
      <c r="B70" s="72"/>
      <c r="C70" s="73"/>
      <c r="D70" s="73"/>
      <c r="E70" s="73"/>
      <c r="F70" s="73"/>
      <c r="G70" s="73"/>
      <c r="H70" s="73"/>
      <c r="I70" s="183"/>
      <c r="J70" s="73"/>
      <c r="K70" s="73"/>
      <c r="L70" s="74"/>
    </row>
    <row r="71" s="1" customFormat="1" ht="36.96" customHeight="1">
      <c r="B71" s="48"/>
      <c r="C71" s="75" t="s">
        <v>145</v>
      </c>
      <c r="D71" s="76"/>
      <c r="E71" s="76"/>
      <c r="F71" s="76"/>
      <c r="G71" s="76"/>
      <c r="H71" s="76"/>
      <c r="I71" s="205"/>
      <c r="J71" s="76"/>
      <c r="K71" s="76"/>
      <c r="L71" s="74"/>
    </row>
    <row r="72" s="1" customFormat="1" ht="6.96" customHeight="1">
      <c r="B72" s="48"/>
      <c r="C72" s="76"/>
      <c r="D72" s="76"/>
      <c r="E72" s="76"/>
      <c r="F72" s="76"/>
      <c r="G72" s="76"/>
      <c r="H72" s="76"/>
      <c r="I72" s="205"/>
      <c r="J72" s="76"/>
      <c r="K72" s="76"/>
      <c r="L72" s="74"/>
    </row>
    <row r="73" s="1" customFormat="1" ht="14.4" customHeight="1">
      <c r="B73" s="48"/>
      <c r="C73" s="78" t="s">
        <v>18</v>
      </c>
      <c r="D73" s="76"/>
      <c r="E73" s="76"/>
      <c r="F73" s="76"/>
      <c r="G73" s="76"/>
      <c r="H73" s="76"/>
      <c r="I73" s="205"/>
      <c r="J73" s="76"/>
      <c r="K73" s="76"/>
      <c r="L73" s="74"/>
    </row>
    <row r="74" s="1" customFormat="1" ht="16.5" customHeight="1">
      <c r="B74" s="48"/>
      <c r="C74" s="76"/>
      <c r="D74" s="76"/>
      <c r="E74" s="206" t="str">
        <f>E7</f>
        <v>Vrátkov - splašková kanalizace a ČOV</v>
      </c>
      <c r="F74" s="78"/>
      <c r="G74" s="78"/>
      <c r="H74" s="78"/>
      <c r="I74" s="205"/>
      <c r="J74" s="76"/>
      <c r="K74" s="76"/>
      <c r="L74" s="74"/>
    </row>
    <row r="75">
      <c r="B75" s="29"/>
      <c r="C75" s="78" t="s">
        <v>136</v>
      </c>
      <c r="D75" s="281"/>
      <c r="E75" s="281"/>
      <c r="F75" s="281"/>
      <c r="G75" s="281"/>
      <c r="H75" s="281"/>
      <c r="I75" s="150"/>
      <c r="J75" s="281"/>
      <c r="K75" s="281"/>
      <c r="L75" s="282"/>
    </row>
    <row r="76" s="1" customFormat="1" ht="16.5" customHeight="1">
      <c r="B76" s="48"/>
      <c r="C76" s="76"/>
      <c r="D76" s="76"/>
      <c r="E76" s="206" t="s">
        <v>1548</v>
      </c>
      <c r="F76" s="76"/>
      <c r="G76" s="76"/>
      <c r="H76" s="76"/>
      <c r="I76" s="205"/>
      <c r="J76" s="76"/>
      <c r="K76" s="76"/>
      <c r="L76" s="74"/>
    </row>
    <row r="77" s="1" customFormat="1" ht="14.4" customHeight="1">
      <c r="B77" s="48"/>
      <c r="C77" s="78" t="s">
        <v>665</v>
      </c>
      <c r="D77" s="76"/>
      <c r="E77" s="76"/>
      <c r="F77" s="76"/>
      <c r="G77" s="76"/>
      <c r="H77" s="76"/>
      <c r="I77" s="205"/>
      <c r="J77" s="76"/>
      <c r="K77" s="76"/>
      <c r="L77" s="74"/>
    </row>
    <row r="78" s="1" customFormat="1" ht="17.25" customHeight="1">
      <c r="B78" s="48"/>
      <c r="C78" s="76"/>
      <c r="D78" s="76"/>
      <c r="E78" s="84" t="str">
        <f>E11</f>
        <v>SO 02.3 - Studna</v>
      </c>
      <c r="F78" s="76"/>
      <c r="G78" s="76"/>
      <c r="H78" s="76"/>
      <c r="I78" s="205"/>
      <c r="J78" s="76"/>
      <c r="K78" s="76"/>
      <c r="L78" s="74"/>
    </row>
    <row r="79" s="1" customFormat="1" ht="6.96" customHeight="1">
      <c r="B79" s="48"/>
      <c r="C79" s="76"/>
      <c r="D79" s="76"/>
      <c r="E79" s="76"/>
      <c r="F79" s="76"/>
      <c r="G79" s="76"/>
      <c r="H79" s="76"/>
      <c r="I79" s="205"/>
      <c r="J79" s="76"/>
      <c r="K79" s="76"/>
      <c r="L79" s="74"/>
    </row>
    <row r="80" s="1" customFormat="1" ht="18" customHeight="1">
      <c r="B80" s="48"/>
      <c r="C80" s="78" t="s">
        <v>24</v>
      </c>
      <c r="D80" s="76"/>
      <c r="E80" s="76"/>
      <c r="F80" s="207" t="str">
        <f>F14</f>
        <v>obec Vrátkov</v>
      </c>
      <c r="G80" s="76"/>
      <c r="H80" s="76"/>
      <c r="I80" s="208" t="s">
        <v>26</v>
      </c>
      <c r="J80" s="87" t="str">
        <f>IF(J14="","",J14)</f>
        <v>23. 4. 2018</v>
      </c>
      <c r="K80" s="76"/>
      <c r="L80" s="74"/>
    </row>
    <row r="81" s="1" customFormat="1" ht="6.96" customHeight="1">
      <c r="B81" s="48"/>
      <c r="C81" s="76"/>
      <c r="D81" s="76"/>
      <c r="E81" s="76"/>
      <c r="F81" s="76"/>
      <c r="G81" s="76"/>
      <c r="H81" s="76"/>
      <c r="I81" s="205"/>
      <c r="J81" s="76"/>
      <c r="K81" s="76"/>
      <c r="L81" s="74"/>
    </row>
    <row r="82" s="1" customFormat="1">
      <c r="B82" s="48"/>
      <c r="C82" s="78" t="s">
        <v>32</v>
      </c>
      <c r="D82" s="76"/>
      <c r="E82" s="76"/>
      <c r="F82" s="207" t="str">
        <f>E17</f>
        <v>obec Vrátkov</v>
      </c>
      <c r="G82" s="76"/>
      <c r="H82" s="76"/>
      <c r="I82" s="208" t="s">
        <v>39</v>
      </c>
      <c r="J82" s="207" t="str">
        <f>E23</f>
        <v>Ing. Liběna Knapová</v>
      </c>
      <c r="K82" s="76"/>
      <c r="L82" s="74"/>
    </row>
    <row r="83" s="1" customFormat="1" ht="14.4" customHeight="1">
      <c r="B83" s="48"/>
      <c r="C83" s="78" t="s">
        <v>37</v>
      </c>
      <c r="D83" s="76"/>
      <c r="E83" s="76"/>
      <c r="F83" s="207" t="str">
        <f>IF(E20="","",E20)</f>
        <v/>
      </c>
      <c r="G83" s="76"/>
      <c r="H83" s="76"/>
      <c r="I83" s="205"/>
      <c r="J83" s="76"/>
      <c r="K83" s="76"/>
      <c r="L83" s="74"/>
    </row>
    <row r="84" s="1" customFormat="1" ht="10.32" customHeight="1">
      <c r="B84" s="48"/>
      <c r="C84" s="76"/>
      <c r="D84" s="76"/>
      <c r="E84" s="76"/>
      <c r="F84" s="76"/>
      <c r="G84" s="76"/>
      <c r="H84" s="76"/>
      <c r="I84" s="205"/>
      <c r="J84" s="76"/>
      <c r="K84" s="76"/>
      <c r="L84" s="74"/>
    </row>
    <row r="85" s="10" customFormat="1" ht="29.28" customHeight="1">
      <c r="B85" s="209"/>
      <c r="C85" s="210" t="s">
        <v>146</v>
      </c>
      <c r="D85" s="211" t="s">
        <v>64</v>
      </c>
      <c r="E85" s="211" t="s">
        <v>60</v>
      </c>
      <c r="F85" s="211" t="s">
        <v>147</v>
      </c>
      <c r="G85" s="211" t="s">
        <v>148</v>
      </c>
      <c r="H85" s="211" t="s">
        <v>149</v>
      </c>
      <c r="I85" s="212" t="s">
        <v>150</v>
      </c>
      <c r="J85" s="211" t="s">
        <v>140</v>
      </c>
      <c r="K85" s="213" t="s">
        <v>151</v>
      </c>
      <c r="L85" s="214"/>
      <c r="M85" s="104" t="s">
        <v>152</v>
      </c>
      <c r="N85" s="105" t="s">
        <v>49</v>
      </c>
      <c r="O85" s="105" t="s">
        <v>153</v>
      </c>
      <c r="P85" s="105" t="s">
        <v>154</v>
      </c>
      <c r="Q85" s="105" t="s">
        <v>155</v>
      </c>
      <c r="R85" s="105" t="s">
        <v>156</v>
      </c>
      <c r="S85" s="105" t="s">
        <v>157</v>
      </c>
      <c r="T85" s="106" t="s">
        <v>158</v>
      </c>
    </row>
    <row r="86" s="1" customFormat="1" ht="29.28" customHeight="1">
      <c r="B86" s="48"/>
      <c r="C86" s="110" t="s">
        <v>141</v>
      </c>
      <c r="D86" s="76"/>
      <c r="E86" s="76"/>
      <c r="F86" s="76"/>
      <c r="G86" s="76"/>
      <c r="H86" s="76"/>
      <c r="I86" s="205"/>
      <c r="J86" s="215">
        <f>BK86</f>
        <v>0</v>
      </c>
      <c r="K86" s="76"/>
      <c r="L86" s="74"/>
      <c r="M86" s="107"/>
      <c r="N86" s="108"/>
      <c r="O86" s="108"/>
      <c r="P86" s="216">
        <f>P87</f>
        <v>0</v>
      </c>
      <c r="Q86" s="108"/>
      <c r="R86" s="216">
        <f>R87</f>
        <v>52.514248500000001</v>
      </c>
      <c r="S86" s="108"/>
      <c r="T86" s="217">
        <f>T87</f>
        <v>0</v>
      </c>
      <c r="AT86" s="25" t="s">
        <v>78</v>
      </c>
      <c r="AU86" s="25" t="s">
        <v>142</v>
      </c>
      <c r="BK86" s="218">
        <f>BK87</f>
        <v>0</v>
      </c>
    </row>
    <row r="87" s="11" customFormat="1" ht="37.44001" customHeight="1">
      <c r="B87" s="219"/>
      <c r="C87" s="220"/>
      <c r="D87" s="221" t="s">
        <v>78</v>
      </c>
      <c r="E87" s="222" t="s">
        <v>234</v>
      </c>
      <c r="F87" s="222" t="s">
        <v>235</v>
      </c>
      <c r="G87" s="220"/>
      <c r="H87" s="220"/>
      <c r="I87" s="223"/>
      <c r="J87" s="224">
        <f>BK87</f>
        <v>0</v>
      </c>
      <c r="K87" s="220"/>
      <c r="L87" s="225"/>
      <c r="M87" s="226"/>
      <c r="N87" s="227"/>
      <c r="O87" s="227"/>
      <c r="P87" s="228">
        <f>P88+P102+P142</f>
        <v>0</v>
      </c>
      <c r="Q87" s="227"/>
      <c r="R87" s="228">
        <f>R88+R102+R142</f>
        <v>52.514248500000001</v>
      </c>
      <c r="S87" s="227"/>
      <c r="T87" s="229">
        <f>T88+T102+T142</f>
        <v>0</v>
      </c>
      <c r="AR87" s="230" t="s">
        <v>87</v>
      </c>
      <c r="AT87" s="231" t="s">
        <v>78</v>
      </c>
      <c r="AU87" s="231" t="s">
        <v>79</v>
      </c>
      <c r="AY87" s="230" t="s">
        <v>162</v>
      </c>
      <c r="BK87" s="232">
        <f>BK88+BK102+BK142</f>
        <v>0</v>
      </c>
    </row>
    <row r="88" s="11" customFormat="1" ht="19.92" customHeight="1">
      <c r="B88" s="219"/>
      <c r="C88" s="220"/>
      <c r="D88" s="221" t="s">
        <v>78</v>
      </c>
      <c r="E88" s="233" t="s">
        <v>87</v>
      </c>
      <c r="F88" s="233" t="s">
        <v>674</v>
      </c>
      <c r="G88" s="220"/>
      <c r="H88" s="220"/>
      <c r="I88" s="223"/>
      <c r="J88" s="234">
        <f>BK88</f>
        <v>0</v>
      </c>
      <c r="K88" s="220"/>
      <c r="L88" s="225"/>
      <c r="M88" s="226"/>
      <c r="N88" s="227"/>
      <c r="O88" s="227"/>
      <c r="P88" s="228">
        <f>SUM(P89:P101)</f>
        <v>0</v>
      </c>
      <c r="Q88" s="227"/>
      <c r="R88" s="228">
        <f>SUM(R89:R101)</f>
        <v>0.25134000000000001</v>
      </c>
      <c r="S88" s="227"/>
      <c r="T88" s="229">
        <f>SUM(T89:T101)</f>
        <v>0</v>
      </c>
      <c r="AR88" s="230" t="s">
        <v>87</v>
      </c>
      <c r="AT88" s="231" t="s">
        <v>78</v>
      </c>
      <c r="AU88" s="231" t="s">
        <v>87</v>
      </c>
      <c r="AY88" s="230" t="s">
        <v>162</v>
      </c>
      <c r="BK88" s="232">
        <f>SUM(BK89:BK101)</f>
        <v>0</v>
      </c>
    </row>
    <row r="89" s="1" customFormat="1" ht="63.75" customHeight="1">
      <c r="B89" s="48"/>
      <c r="C89" s="235" t="s">
        <v>87</v>
      </c>
      <c r="D89" s="235" t="s">
        <v>165</v>
      </c>
      <c r="E89" s="236" t="s">
        <v>2787</v>
      </c>
      <c r="F89" s="237" t="s">
        <v>2788</v>
      </c>
      <c r="G89" s="238" t="s">
        <v>614</v>
      </c>
      <c r="H89" s="239">
        <v>23.600000000000001</v>
      </c>
      <c r="I89" s="240"/>
      <c r="J89" s="239">
        <f>ROUND(I89*H89,1)</f>
        <v>0</v>
      </c>
      <c r="K89" s="237" t="s">
        <v>239</v>
      </c>
      <c r="L89" s="74"/>
      <c r="M89" s="241" t="s">
        <v>36</v>
      </c>
      <c r="N89" s="242" t="s">
        <v>50</v>
      </c>
      <c r="O89" s="49"/>
      <c r="P89" s="243">
        <f>O89*H89</f>
        <v>0</v>
      </c>
      <c r="Q89" s="243">
        <v>0.01065</v>
      </c>
      <c r="R89" s="243">
        <f>Q89*H89</f>
        <v>0.25134000000000001</v>
      </c>
      <c r="S89" s="243">
        <v>0</v>
      </c>
      <c r="T89" s="244">
        <f>S89*H89</f>
        <v>0</v>
      </c>
      <c r="AR89" s="25" t="s">
        <v>179</v>
      </c>
      <c r="AT89" s="25" t="s">
        <v>165</v>
      </c>
      <c r="AU89" s="25" t="s">
        <v>89</v>
      </c>
      <c r="AY89" s="25" t="s">
        <v>162</v>
      </c>
      <c r="BE89" s="245">
        <f>IF(N89="základní",J89,0)</f>
        <v>0</v>
      </c>
      <c r="BF89" s="245">
        <f>IF(N89="snížená",J89,0)</f>
        <v>0</v>
      </c>
      <c r="BG89" s="245">
        <f>IF(N89="zákl. přenesená",J89,0)</f>
        <v>0</v>
      </c>
      <c r="BH89" s="245">
        <f>IF(N89="sníž. přenesená",J89,0)</f>
        <v>0</v>
      </c>
      <c r="BI89" s="245">
        <f>IF(N89="nulová",J89,0)</f>
        <v>0</v>
      </c>
      <c r="BJ89" s="25" t="s">
        <v>87</v>
      </c>
      <c r="BK89" s="245">
        <f>ROUND(I89*H89,1)</f>
        <v>0</v>
      </c>
      <c r="BL89" s="25" t="s">
        <v>179</v>
      </c>
      <c r="BM89" s="25" t="s">
        <v>2789</v>
      </c>
    </row>
    <row r="90" s="13" customFormat="1">
      <c r="B90" s="261"/>
      <c r="C90" s="262"/>
      <c r="D90" s="248" t="s">
        <v>171</v>
      </c>
      <c r="E90" s="263" t="s">
        <v>36</v>
      </c>
      <c r="F90" s="264" t="s">
        <v>2790</v>
      </c>
      <c r="G90" s="262"/>
      <c r="H90" s="263" t="s">
        <v>36</v>
      </c>
      <c r="I90" s="265"/>
      <c r="J90" s="262"/>
      <c r="K90" s="262"/>
      <c r="L90" s="266"/>
      <c r="M90" s="267"/>
      <c r="N90" s="268"/>
      <c r="O90" s="268"/>
      <c r="P90" s="268"/>
      <c r="Q90" s="268"/>
      <c r="R90" s="268"/>
      <c r="S90" s="268"/>
      <c r="T90" s="269"/>
      <c r="AT90" s="270" t="s">
        <v>171</v>
      </c>
      <c r="AU90" s="270" t="s">
        <v>89</v>
      </c>
      <c r="AV90" s="13" t="s">
        <v>87</v>
      </c>
      <c r="AW90" s="13" t="s">
        <v>42</v>
      </c>
      <c r="AX90" s="13" t="s">
        <v>79</v>
      </c>
      <c r="AY90" s="270" t="s">
        <v>162</v>
      </c>
    </row>
    <row r="91" s="12" customFormat="1">
      <c r="B91" s="246"/>
      <c r="C91" s="247"/>
      <c r="D91" s="248" t="s">
        <v>171</v>
      </c>
      <c r="E91" s="249" t="s">
        <v>36</v>
      </c>
      <c r="F91" s="250" t="s">
        <v>2791</v>
      </c>
      <c r="G91" s="247"/>
      <c r="H91" s="251">
        <v>21.66</v>
      </c>
      <c r="I91" s="252"/>
      <c r="J91" s="247"/>
      <c r="K91" s="247"/>
      <c r="L91" s="253"/>
      <c r="M91" s="254"/>
      <c r="N91" s="255"/>
      <c r="O91" s="255"/>
      <c r="P91" s="255"/>
      <c r="Q91" s="255"/>
      <c r="R91" s="255"/>
      <c r="S91" s="255"/>
      <c r="T91" s="256"/>
      <c r="AT91" s="257" t="s">
        <v>171</v>
      </c>
      <c r="AU91" s="257" t="s">
        <v>89</v>
      </c>
      <c r="AV91" s="12" t="s">
        <v>89</v>
      </c>
      <c r="AW91" s="12" t="s">
        <v>42</v>
      </c>
      <c r="AX91" s="12" t="s">
        <v>79</v>
      </c>
      <c r="AY91" s="257" t="s">
        <v>162</v>
      </c>
    </row>
    <row r="92" s="12" customFormat="1">
      <c r="B92" s="246"/>
      <c r="C92" s="247"/>
      <c r="D92" s="248" t="s">
        <v>171</v>
      </c>
      <c r="E92" s="249" t="s">
        <v>36</v>
      </c>
      <c r="F92" s="250" t="s">
        <v>2792</v>
      </c>
      <c r="G92" s="247"/>
      <c r="H92" s="251">
        <v>1.94</v>
      </c>
      <c r="I92" s="252"/>
      <c r="J92" s="247"/>
      <c r="K92" s="247"/>
      <c r="L92" s="253"/>
      <c r="M92" s="254"/>
      <c r="N92" s="255"/>
      <c r="O92" s="255"/>
      <c r="P92" s="255"/>
      <c r="Q92" s="255"/>
      <c r="R92" s="255"/>
      <c r="S92" s="255"/>
      <c r="T92" s="256"/>
      <c r="AT92" s="257" t="s">
        <v>171</v>
      </c>
      <c r="AU92" s="257" t="s">
        <v>89</v>
      </c>
      <c r="AV92" s="12" t="s">
        <v>89</v>
      </c>
      <c r="AW92" s="12" t="s">
        <v>42</v>
      </c>
      <c r="AX92" s="12" t="s">
        <v>79</v>
      </c>
      <c r="AY92" s="257" t="s">
        <v>162</v>
      </c>
    </row>
    <row r="93" s="14" customFormat="1">
      <c r="B93" s="283"/>
      <c r="C93" s="284"/>
      <c r="D93" s="248" t="s">
        <v>171</v>
      </c>
      <c r="E93" s="285" t="s">
        <v>2784</v>
      </c>
      <c r="F93" s="286" t="s">
        <v>679</v>
      </c>
      <c r="G93" s="284"/>
      <c r="H93" s="287">
        <v>23.600000000000001</v>
      </c>
      <c r="I93" s="288"/>
      <c r="J93" s="284"/>
      <c r="K93" s="284"/>
      <c r="L93" s="289"/>
      <c r="M93" s="290"/>
      <c r="N93" s="291"/>
      <c r="O93" s="291"/>
      <c r="P93" s="291"/>
      <c r="Q93" s="291"/>
      <c r="R93" s="291"/>
      <c r="S93" s="291"/>
      <c r="T93" s="292"/>
      <c r="AT93" s="293" t="s">
        <v>171</v>
      </c>
      <c r="AU93" s="293" t="s">
        <v>89</v>
      </c>
      <c r="AV93" s="14" t="s">
        <v>179</v>
      </c>
      <c r="AW93" s="14" t="s">
        <v>42</v>
      </c>
      <c r="AX93" s="14" t="s">
        <v>87</v>
      </c>
      <c r="AY93" s="293" t="s">
        <v>162</v>
      </c>
    </row>
    <row r="94" s="1" customFormat="1" ht="38.25" customHeight="1">
      <c r="B94" s="48"/>
      <c r="C94" s="235" t="s">
        <v>89</v>
      </c>
      <c r="D94" s="235" t="s">
        <v>165</v>
      </c>
      <c r="E94" s="236" t="s">
        <v>826</v>
      </c>
      <c r="F94" s="237" t="s">
        <v>827</v>
      </c>
      <c r="G94" s="238" t="s">
        <v>614</v>
      </c>
      <c r="H94" s="239">
        <v>23.600000000000001</v>
      </c>
      <c r="I94" s="240"/>
      <c r="J94" s="239">
        <f>ROUND(I94*H94,1)</f>
        <v>0</v>
      </c>
      <c r="K94" s="237" t="s">
        <v>239</v>
      </c>
      <c r="L94" s="74"/>
      <c r="M94" s="241" t="s">
        <v>36</v>
      </c>
      <c r="N94" s="242" t="s">
        <v>50</v>
      </c>
      <c r="O94" s="49"/>
      <c r="P94" s="243">
        <f>O94*H94</f>
        <v>0</v>
      </c>
      <c r="Q94" s="243">
        <v>0</v>
      </c>
      <c r="R94" s="243">
        <f>Q94*H94</f>
        <v>0</v>
      </c>
      <c r="S94" s="243">
        <v>0</v>
      </c>
      <c r="T94" s="244">
        <f>S94*H94</f>
        <v>0</v>
      </c>
      <c r="AR94" s="25" t="s">
        <v>179</v>
      </c>
      <c r="AT94" s="25" t="s">
        <v>165</v>
      </c>
      <c r="AU94" s="25" t="s">
        <v>89</v>
      </c>
      <c r="AY94" s="25" t="s">
        <v>162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87</v>
      </c>
      <c r="BK94" s="245">
        <f>ROUND(I94*H94,1)</f>
        <v>0</v>
      </c>
      <c r="BL94" s="25" t="s">
        <v>179</v>
      </c>
      <c r="BM94" s="25" t="s">
        <v>2793</v>
      </c>
    </row>
    <row r="95" s="12" customFormat="1">
      <c r="B95" s="246"/>
      <c r="C95" s="247"/>
      <c r="D95" s="248" t="s">
        <v>171</v>
      </c>
      <c r="E95" s="249" t="s">
        <v>36</v>
      </c>
      <c r="F95" s="250" t="s">
        <v>2784</v>
      </c>
      <c r="G95" s="247"/>
      <c r="H95" s="251">
        <v>23.600000000000001</v>
      </c>
      <c r="I95" s="252"/>
      <c r="J95" s="247"/>
      <c r="K95" s="247"/>
      <c r="L95" s="253"/>
      <c r="M95" s="254"/>
      <c r="N95" s="255"/>
      <c r="O95" s="255"/>
      <c r="P95" s="255"/>
      <c r="Q95" s="255"/>
      <c r="R95" s="255"/>
      <c r="S95" s="255"/>
      <c r="T95" s="256"/>
      <c r="AT95" s="257" t="s">
        <v>171</v>
      </c>
      <c r="AU95" s="257" t="s">
        <v>89</v>
      </c>
      <c r="AV95" s="12" t="s">
        <v>89</v>
      </c>
      <c r="AW95" s="12" t="s">
        <v>42</v>
      </c>
      <c r="AX95" s="12" t="s">
        <v>87</v>
      </c>
      <c r="AY95" s="257" t="s">
        <v>162</v>
      </c>
    </row>
    <row r="96" s="1" customFormat="1" ht="25.5" customHeight="1">
      <c r="B96" s="48"/>
      <c r="C96" s="235" t="s">
        <v>161</v>
      </c>
      <c r="D96" s="235" t="s">
        <v>165</v>
      </c>
      <c r="E96" s="236" t="s">
        <v>1638</v>
      </c>
      <c r="F96" s="237" t="s">
        <v>1639</v>
      </c>
      <c r="G96" s="238" t="s">
        <v>614</v>
      </c>
      <c r="H96" s="239">
        <v>23.600000000000001</v>
      </c>
      <c r="I96" s="240"/>
      <c r="J96" s="239">
        <f>ROUND(I96*H96,1)</f>
        <v>0</v>
      </c>
      <c r="K96" s="237" t="s">
        <v>239</v>
      </c>
      <c r="L96" s="74"/>
      <c r="M96" s="241" t="s">
        <v>36</v>
      </c>
      <c r="N96" s="242" t="s">
        <v>50</v>
      </c>
      <c r="O96" s="49"/>
      <c r="P96" s="243">
        <f>O96*H96</f>
        <v>0</v>
      </c>
      <c r="Q96" s="243">
        <v>0</v>
      </c>
      <c r="R96" s="243">
        <f>Q96*H96</f>
        <v>0</v>
      </c>
      <c r="S96" s="243">
        <v>0</v>
      </c>
      <c r="T96" s="244">
        <f>S96*H96</f>
        <v>0</v>
      </c>
      <c r="AR96" s="25" t="s">
        <v>179</v>
      </c>
      <c r="AT96" s="25" t="s">
        <v>165</v>
      </c>
      <c r="AU96" s="25" t="s">
        <v>89</v>
      </c>
      <c r="AY96" s="25" t="s">
        <v>162</v>
      </c>
      <c r="BE96" s="245">
        <f>IF(N96="základní",J96,0)</f>
        <v>0</v>
      </c>
      <c r="BF96" s="245">
        <f>IF(N96="snížená",J96,0)</f>
        <v>0</v>
      </c>
      <c r="BG96" s="245">
        <f>IF(N96="zákl. přenesená",J96,0)</f>
        <v>0</v>
      </c>
      <c r="BH96" s="245">
        <f>IF(N96="sníž. přenesená",J96,0)</f>
        <v>0</v>
      </c>
      <c r="BI96" s="245">
        <f>IF(N96="nulová",J96,0)</f>
        <v>0</v>
      </c>
      <c r="BJ96" s="25" t="s">
        <v>87</v>
      </c>
      <c r="BK96" s="245">
        <f>ROUND(I96*H96,1)</f>
        <v>0</v>
      </c>
      <c r="BL96" s="25" t="s">
        <v>179</v>
      </c>
      <c r="BM96" s="25" t="s">
        <v>2794</v>
      </c>
    </row>
    <row r="97" s="12" customFormat="1">
      <c r="B97" s="246"/>
      <c r="C97" s="247"/>
      <c r="D97" s="248" t="s">
        <v>171</v>
      </c>
      <c r="E97" s="249" t="s">
        <v>36</v>
      </c>
      <c r="F97" s="250" t="s">
        <v>2784</v>
      </c>
      <c r="G97" s="247"/>
      <c r="H97" s="251">
        <v>23.600000000000001</v>
      </c>
      <c r="I97" s="252"/>
      <c r="J97" s="247"/>
      <c r="K97" s="247"/>
      <c r="L97" s="253"/>
      <c r="M97" s="254"/>
      <c r="N97" s="255"/>
      <c r="O97" s="255"/>
      <c r="P97" s="255"/>
      <c r="Q97" s="255"/>
      <c r="R97" s="255"/>
      <c r="S97" s="255"/>
      <c r="T97" s="256"/>
      <c r="AT97" s="257" t="s">
        <v>171</v>
      </c>
      <c r="AU97" s="257" t="s">
        <v>89</v>
      </c>
      <c r="AV97" s="12" t="s">
        <v>89</v>
      </c>
      <c r="AW97" s="12" t="s">
        <v>42</v>
      </c>
      <c r="AX97" s="12" t="s">
        <v>87</v>
      </c>
      <c r="AY97" s="257" t="s">
        <v>162</v>
      </c>
    </row>
    <row r="98" s="1" customFormat="1" ht="16.5" customHeight="1">
      <c r="B98" s="48"/>
      <c r="C98" s="235" t="s">
        <v>179</v>
      </c>
      <c r="D98" s="235" t="s">
        <v>165</v>
      </c>
      <c r="E98" s="236" t="s">
        <v>839</v>
      </c>
      <c r="F98" s="237" t="s">
        <v>840</v>
      </c>
      <c r="G98" s="238" t="s">
        <v>614</v>
      </c>
      <c r="H98" s="239">
        <v>23.600000000000001</v>
      </c>
      <c r="I98" s="240"/>
      <c r="J98" s="239">
        <f>ROUND(I98*H98,1)</f>
        <v>0</v>
      </c>
      <c r="K98" s="237" t="s">
        <v>239</v>
      </c>
      <c r="L98" s="74"/>
      <c r="M98" s="241" t="s">
        <v>36</v>
      </c>
      <c r="N98" s="242" t="s">
        <v>50</v>
      </c>
      <c r="O98" s="49"/>
      <c r="P98" s="243">
        <f>O98*H98</f>
        <v>0</v>
      </c>
      <c r="Q98" s="243">
        <v>0</v>
      </c>
      <c r="R98" s="243">
        <f>Q98*H98</f>
        <v>0</v>
      </c>
      <c r="S98" s="243">
        <v>0</v>
      </c>
      <c r="T98" s="244">
        <f>S98*H98</f>
        <v>0</v>
      </c>
      <c r="AR98" s="25" t="s">
        <v>179</v>
      </c>
      <c r="AT98" s="25" t="s">
        <v>165</v>
      </c>
      <c r="AU98" s="25" t="s">
        <v>89</v>
      </c>
      <c r="AY98" s="25" t="s">
        <v>162</v>
      </c>
      <c r="BE98" s="245">
        <f>IF(N98="základní",J98,0)</f>
        <v>0</v>
      </c>
      <c r="BF98" s="245">
        <f>IF(N98="snížená",J98,0)</f>
        <v>0</v>
      </c>
      <c r="BG98" s="245">
        <f>IF(N98="zákl. přenesená",J98,0)</f>
        <v>0</v>
      </c>
      <c r="BH98" s="245">
        <f>IF(N98="sníž. přenesená",J98,0)</f>
        <v>0</v>
      </c>
      <c r="BI98" s="245">
        <f>IF(N98="nulová",J98,0)</f>
        <v>0</v>
      </c>
      <c r="BJ98" s="25" t="s">
        <v>87</v>
      </c>
      <c r="BK98" s="245">
        <f>ROUND(I98*H98,1)</f>
        <v>0</v>
      </c>
      <c r="BL98" s="25" t="s">
        <v>179</v>
      </c>
      <c r="BM98" s="25" t="s">
        <v>2795</v>
      </c>
    </row>
    <row r="99" s="12" customFormat="1">
      <c r="B99" s="246"/>
      <c r="C99" s="247"/>
      <c r="D99" s="248" t="s">
        <v>171</v>
      </c>
      <c r="E99" s="249" t="s">
        <v>36</v>
      </c>
      <c r="F99" s="250" t="s">
        <v>2784</v>
      </c>
      <c r="G99" s="247"/>
      <c r="H99" s="251">
        <v>23.600000000000001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171</v>
      </c>
      <c r="AU99" s="257" t="s">
        <v>89</v>
      </c>
      <c r="AV99" s="12" t="s">
        <v>89</v>
      </c>
      <c r="AW99" s="12" t="s">
        <v>42</v>
      </c>
      <c r="AX99" s="12" t="s">
        <v>87</v>
      </c>
      <c r="AY99" s="257" t="s">
        <v>162</v>
      </c>
    </row>
    <row r="100" s="1" customFormat="1" ht="25.5" customHeight="1">
      <c r="B100" s="48"/>
      <c r="C100" s="235" t="s">
        <v>183</v>
      </c>
      <c r="D100" s="235" t="s">
        <v>165</v>
      </c>
      <c r="E100" s="236" t="s">
        <v>843</v>
      </c>
      <c r="F100" s="237" t="s">
        <v>844</v>
      </c>
      <c r="G100" s="238" t="s">
        <v>845</v>
      </c>
      <c r="H100" s="239">
        <v>23.600000000000001</v>
      </c>
      <c r="I100" s="240"/>
      <c r="J100" s="239">
        <f>ROUND(I100*H100,1)</f>
        <v>0</v>
      </c>
      <c r="K100" s="237" t="s">
        <v>239</v>
      </c>
      <c r="L100" s="74"/>
      <c r="M100" s="241" t="s">
        <v>36</v>
      </c>
      <c r="N100" s="242" t="s">
        <v>50</v>
      </c>
      <c r="O100" s="49"/>
      <c r="P100" s="243">
        <f>O100*H100</f>
        <v>0</v>
      </c>
      <c r="Q100" s="243">
        <v>0</v>
      </c>
      <c r="R100" s="243">
        <f>Q100*H100</f>
        <v>0</v>
      </c>
      <c r="S100" s="243">
        <v>0</v>
      </c>
      <c r="T100" s="244">
        <f>S100*H100</f>
        <v>0</v>
      </c>
      <c r="AR100" s="25" t="s">
        <v>179</v>
      </c>
      <c r="AT100" s="25" t="s">
        <v>165</v>
      </c>
      <c r="AU100" s="25" t="s">
        <v>89</v>
      </c>
      <c r="AY100" s="25" t="s">
        <v>162</v>
      </c>
      <c r="BE100" s="245">
        <f>IF(N100="základní",J100,0)</f>
        <v>0</v>
      </c>
      <c r="BF100" s="245">
        <f>IF(N100="snížená",J100,0)</f>
        <v>0</v>
      </c>
      <c r="BG100" s="245">
        <f>IF(N100="zákl. přenesená",J100,0)</f>
        <v>0</v>
      </c>
      <c r="BH100" s="245">
        <f>IF(N100="sníž. přenesená",J100,0)</f>
        <v>0</v>
      </c>
      <c r="BI100" s="245">
        <f>IF(N100="nulová",J100,0)</f>
        <v>0</v>
      </c>
      <c r="BJ100" s="25" t="s">
        <v>87</v>
      </c>
      <c r="BK100" s="245">
        <f>ROUND(I100*H100,1)</f>
        <v>0</v>
      </c>
      <c r="BL100" s="25" t="s">
        <v>179</v>
      </c>
      <c r="BM100" s="25" t="s">
        <v>2796</v>
      </c>
    </row>
    <row r="101" s="12" customFormat="1">
      <c r="B101" s="246"/>
      <c r="C101" s="247"/>
      <c r="D101" s="248" t="s">
        <v>171</v>
      </c>
      <c r="E101" s="249" t="s">
        <v>36</v>
      </c>
      <c r="F101" s="250" t="s">
        <v>2784</v>
      </c>
      <c r="G101" s="247"/>
      <c r="H101" s="251">
        <v>23.600000000000001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171</v>
      </c>
      <c r="AU101" s="257" t="s">
        <v>89</v>
      </c>
      <c r="AV101" s="12" t="s">
        <v>89</v>
      </c>
      <c r="AW101" s="12" t="s">
        <v>42</v>
      </c>
      <c r="AX101" s="12" t="s">
        <v>87</v>
      </c>
      <c r="AY101" s="257" t="s">
        <v>162</v>
      </c>
    </row>
    <row r="102" s="11" customFormat="1" ht="29.88" customHeight="1">
      <c r="B102" s="219"/>
      <c r="C102" s="220"/>
      <c r="D102" s="221" t="s">
        <v>78</v>
      </c>
      <c r="E102" s="233" t="s">
        <v>89</v>
      </c>
      <c r="F102" s="233" t="s">
        <v>888</v>
      </c>
      <c r="G102" s="220"/>
      <c r="H102" s="220"/>
      <c r="I102" s="223"/>
      <c r="J102" s="234">
        <f>BK102</f>
        <v>0</v>
      </c>
      <c r="K102" s="220"/>
      <c r="L102" s="225"/>
      <c r="M102" s="226"/>
      <c r="N102" s="227"/>
      <c r="O102" s="227"/>
      <c r="P102" s="228">
        <f>SUM(P103:P141)</f>
        <v>0</v>
      </c>
      <c r="Q102" s="227"/>
      <c r="R102" s="228">
        <f>SUM(R103:R141)</f>
        <v>52.262908500000002</v>
      </c>
      <c r="S102" s="227"/>
      <c r="T102" s="229">
        <f>SUM(T103:T141)</f>
        <v>0</v>
      </c>
      <c r="AR102" s="230" t="s">
        <v>87</v>
      </c>
      <c r="AT102" s="231" t="s">
        <v>78</v>
      </c>
      <c r="AU102" s="231" t="s">
        <v>87</v>
      </c>
      <c r="AY102" s="230" t="s">
        <v>162</v>
      </c>
      <c r="BK102" s="232">
        <f>SUM(BK103:BK141)</f>
        <v>0</v>
      </c>
    </row>
    <row r="103" s="1" customFormat="1" ht="25.5" customHeight="1">
      <c r="B103" s="48"/>
      <c r="C103" s="235" t="s">
        <v>187</v>
      </c>
      <c r="D103" s="235" t="s">
        <v>165</v>
      </c>
      <c r="E103" s="236" t="s">
        <v>2797</v>
      </c>
      <c r="F103" s="237" t="s">
        <v>2798</v>
      </c>
      <c r="G103" s="238" t="s">
        <v>247</v>
      </c>
      <c r="H103" s="239">
        <v>7.5</v>
      </c>
      <c r="I103" s="240"/>
      <c r="J103" s="239">
        <f>ROUND(I103*H103,1)</f>
        <v>0</v>
      </c>
      <c r="K103" s="237" t="s">
        <v>239</v>
      </c>
      <c r="L103" s="74"/>
      <c r="M103" s="241" t="s">
        <v>36</v>
      </c>
      <c r="N103" s="242" t="s">
        <v>50</v>
      </c>
      <c r="O103" s="49"/>
      <c r="P103" s="243">
        <f>O103*H103</f>
        <v>0</v>
      </c>
      <c r="Q103" s="243">
        <v>0.024639999999999999</v>
      </c>
      <c r="R103" s="243">
        <f>Q103*H103</f>
        <v>0.18479999999999999</v>
      </c>
      <c r="S103" s="243">
        <v>0</v>
      </c>
      <c r="T103" s="244">
        <f>S103*H103</f>
        <v>0</v>
      </c>
      <c r="AR103" s="25" t="s">
        <v>179</v>
      </c>
      <c r="AT103" s="25" t="s">
        <v>165</v>
      </c>
      <c r="AU103" s="25" t="s">
        <v>89</v>
      </c>
      <c r="AY103" s="25" t="s">
        <v>162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87</v>
      </c>
      <c r="BK103" s="245">
        <f>ROUND(I103*H103,1)</f>
        <v>0</v>
      </c>
      <c r="BL103" s="25" t="s">
        <v>179</v>
      </c>
      <c r="BM103" s="25" t="s">
        <v>2799</v>
      </c>
    </row>
    <row r="104" s="13" customFormat="1">
      <c r="B104" s="261"/>
      <c r="C104" s="262"/>
      <c r="D104" s="248" t="s">
        <v>171</v>
      </c>
      <c r="E104" s="263" t="s">
        <v>36</v>
      </c>
      <c r="F104" s="264" t="s">
        <v>2790</v>
      </c>
      <c r="G104" s="262"/>
      <c r="H104" s="263" t="s">
        <v>36</v>
      </c>
      <c r="I104" s="265"/>
      <c r="J104" s="262"/>
      <c r="K104" s="262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171</v>
      </c>
      <c r="AU104" s="270" t="s">
        <v>89</v>
      </c>
      <c r="AV104" s="13" t="s">
        <v>87</v>
      </c>
      <c r="AW104" s="13" t="s">
        <v>42</v>
      </c>
      <c r="AX104" s="13" t="s">
        <v>79</v>
      </c>
      <c r="AY104" s="270" t="s">
        <v>162</v>
      </c>
    </row>
    <row r="105" s="12" customFormat="1">
      <c r="B105" s="246"/>
      <c r="C105" s="247"/>
      <c r="D105" s="248" t="s">
        <v>171</v>
      </c>
      <c r="E105" s="249" t="s">
        <v>36</v>
      </c>
      <c r="F105" s="250" t="s">
        <v>2800</v>
      </c>
      <c r="G105" s="247"/>
      <c r="H105" s="251">
        <v>7.5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171</v>
      </c>
      <c r="AU105" s="257" t="s">
        <v>89</v>
      </c>
      <c r="AV105" s="12" t="s">
        <v>89</v>
      </c>
      <c r="AW105" s="12" t="s">
        <v>42</v>
      </c>
      <c r="AX105" s="12" t="s">
        <v>87</v>
      </c>
      <c r="AY105" s="257" t="s">
        <v>162</v>
      </c>
    </row>
    <row r="106" s="1" customFormat="1" ht="16.5" customHeight="1">
      <c r="B106" s="48"/>
      <c r="C106" s="271" t="s">
        <v>191</v>
      </c>
      <c r="D106" s="271" t="s">
        <v>159</v>
      </c>
      <c r="E106" s="272" t="s">
        <v>2801</v>
      </c>
      <c r="F106" s="273" t="s">
        <v>2802</v>
      </c>
      <c r="G106" s="274" t="s">
        <v>174</v>
      </c>
      <c r="H106" s="275">
        <v>7.1399999999999997</v>
      </c>
      <c r="I106" s="276"/>
      <c r="J106" s="275">
        <f>ROUND(I106*H106,1)</f>
        <v>0</v>
      </c>
      <c r="K106" s="273" t="s">
        <v>239</v>
      </c>
      <c r="L106" s="277"/>
      <c r="M106" s="278" t="s">
        <v>36</v>
      </c>
      <c r="N106" s="279" t="s">
        <v>50</v>
      </c>
      <c r="O106" s="49"/>
      <c r="P106" s="243">
        <f>O106*H106</f>
        <v>0</v>
      </c>
      <c r="Q106" s="243">
        <v>0.79000000000000004</v>
      </c>
      <c r="R106" s="243">
        <f>Q106*H106</f>
        <v>5.6406000000000001</v>
      </c>
      <c r="S106" s="243">
        <v>0</v>
      </c>
      <c r="T106" s="244">
        <f>S106*H106</f>
        <v>0</v>
      </c>
      <c r="AR106" s="25" t="s">
        <v>195</v>
      </c>
      <c r="AT106" s="25" t="s">
        <v>159</v>
      </c>
      <c r="AU106" s="25" t="s">
        <v>89</v>
      </c>
      <c r="AY106" s="25" t="s">
        <v>162</v>
      </c>
      <c r="BE106" s="245">
        <f>IF(N106="základní",J106,0)</f>
        <v>0</v>
      </c>
      <c r="BF106" s="245">
        <f>IF(N106="snížená",J106,0)</f>
        <v>0</v>
      </c>
      <c r="BG106" s="245">
        <f>IF(N106="zákl. přenesená",J106,0)</f>
        <v>0</v>
      </c>
      <c r="BH106" s="245">
        <f>IF(N106="sníž. přenesená",J106,0)</f>
        <v>0</v>
      </c>
      <c r="BI106" s="245">
        <f>IF(N106="nulová",J106,0)</f>
        <v>0</v>
      </c>
      <c r="BJ106" s="25" t="s">
        <v>87</v>
      </c>
      <c r="BK106" s="245">
        <f>ROUND(I106*H106,1)</f>
        <v>0</v>
      </c>
      <c r="BL106" s="25" t="s">
        <v>179</v>
      </c>
      <c r="BM106" s="25" t="s">
        <v>2803</v>
      </c>
    </row>
    <row r="107" s="13" customFormat="1">
      <c r="B107" s="261"/>
      <c r="C107" s="262"/>
      <c r="D107" s="248" t="s">
        <v>171</v>
      </c>
      <c r="E107" s="263" t="s">
        <v>36</v>
      </c>
      <c r="F107" s="264" t="s">
        <v>2804</v>
      </c>
      <c r="G107" s="262"/>
      <c r="H107" s="263" t="s">
        <v>36</v>
      </c>
      <c r="I107" s="265"/>
      <c r="J107" s="262"/>
      <c r="K107" s="262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171</v>
      </c>
      <c r="AU107" s="270" t="s">
        <v>89</v>
      </c>
      <c r="AV107" s="13" t="s">
        <v>87</v>
      </c>
      <c r="AW107" s="13" t="s">
        <v>42</v>
      </c>
      <c r="AX107" s="13" t="s">
        <v>79</v>
      </c>
      <c r="AY107" s="270" t="s">
        <v>162</v>
      </c>
    </row>
    <row r="108" s="12" customFormat="1">
      <c r="B108" s="246"/>
      <c r="C108" s="247"/>
      <c r="D108" s="248" t="s">
        <v>171</v>
      </c>
      <c r="E108" s="249" t="s">
        <v>36</v>
      </c>
      <c r="F108" s="250" t="s">
        <v>191</v>
      </c>
      <c r="G108" s="247"/>
      <c r="H108" s="251">
        <v>7</v>
      </c>
      <c r="I108" s="252"/>
      <c r="J108" s="247"/>
      <c r="K108" s="247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171</v>
      </c>
      <c r="AU108" s="257" t="s">
        <v>89</v>
      </c>
      <c r="AV108" s="12" t="s">
        <v>89</v>
      </c>
      <c r="AW108" s="12" t="s">
        <v>42</v>
      </c>
      <c r="AX108" s="12" t="s">
        <v>87</v>
      </c>
      <c r="AY108" s="257" t="s">
        <v>162</v>
      </c>
    </row>
    <row r="109" s="12" customFormat="1">
      <c r="B109" s="246"/>
      <c r="C109" s="247"/>
      <c r="D109" s="248" t="s">
        <v>171</v>
      </c>
      <c r="E109" s="247"/>
      <c r="F109" s="250" t="s">
        <v>2805</v>
      </c>
      <c r="G109" s="247"/>
      <c r="H109" s="251">
        <v>7.1399999999999997</v>
      </c>
      <c r="I109" s="252"/>
      <c r="J109" s="247"/>
      <c r="K109" s="247"/>
      <c r="L109" s="253"/>
      <c r="M109" s="254"/>
      <c r="N109" s="255"/>
      <c r="O109" s="255"/>
      <c r="P109" s="255"/>
      <c r="Q109" s="255"/>
      <c r="R109" s="255"/>
      <c r="S109" s="255"/>
      <c r="T109" s="256"/>
      <c r="AT109" s="257" t="s">
        <v>171</v>
      </c>
      <c r="AU109" s="257" t="s">
        <v>89</v>
      </c>
      <c r="AV109" s="12" t="s">
        <v>89</v>
      </c>
      <c r="AW109" s="12" t="s">
        <v>6</v>
      </c>
      <c r="AX109" s="12" t="s">
        <v>87</v>
      </c>
      <c r="AY109" s="257" t="s">
        <v>162</v>
      </c>
    </row>
    <row r="110" s="1" customFormat="1" ht="16.5" customHeight="1">
      <c r="B110" s="48"/>
      <c r="C110" s="271" t="s">
        <v>195</v>
      </c>
      <c r="D110" s="271" t="s">
        <v>159</v>
      </c>
      <c r="E110" s="272" t="s">
        <v>2806</v>
      </c>
      <c r="F110" s="273" t="s">
        <v>2807</v>
      </c>
      <c r="G110" s="274" t="s">
        <v>174</v>
      </c>
      <c r="H110" s="275">
        <v>1.02</v>
      </c>
      <c r="I110" s="276"/>
      <c r="J110" s="275">
        <f>ROUND(I110*H110,1)</f>
        <v>0</v>
      </c>
      <c r="K110" s="273" t="s">
        <v>239</v>
      </c>
      <c r="L110" s="277"/>
      <c r="M110" s="278" t="s">
        <v>36</v>
      </c>
      <c r="N110" s="279" t="s">
        <v>50</v>
      </c>
      <c r="O110" s="49"/>
      <c r="P110" s="243">
        <f>O110*H110</f>
        <v>0</v>
      </c>
      <c r="Q110" s="243">
        <v>0.35499999999999998</v>
      </c>
      <c r="R110" s="243">
        <f>Q110*H110</f>
        <v>0.36209999999999998</v>
      </c>
      <c r="S110" s="243">
        <v>0</v>
      </c>
      <c r="T110" s="244">
        <f>S110*H110</f>
        <v>0</v>
      </c>
      <c r="AR110" s="25" t="s">
        <v>195</v>
      </c>
      <c r="AT110" s="25" t="s">
        <v>159</v>
      </c>
      <c r="AU110" s="25" t="s">
        <v>89</v>
      </c>
      <c r="AY110" s="25" t="s">
        <v>162</v>
      </c>
      <c r="BE110" s="245">
        <f>IF(N110="základní",J110,0)</f>
        <v>0</v>
      </c>
      <c r="BF110" s="245">
        <f>IF(N110="snížená",J110,0)</f>
        <v>0</v>
      </c>
      <c r="BG110" s="245">
        <f>IF(N110="zákl. přenesená",J110,0)</f>
        <v>0</v>
      </c>
      <c r="BH110" s="245">
        <f>IF(N110="sníž. přenesená",J110,0)</f>
        <v>0</v>
      </c>
      <c r="BI110" s="245">
        <f>IF(N110="nulová",J110,0)</f>
        <v>0</v>
      </c>
      <c r="BJ110" s="25" t="s">
        <v>87</v>
      </c>
      <c r="BK110" s="245">
        <f>ROUND(I110*H110,1)</f>
        <v>0</v>
      </c>
      <c r="BL110" s="25" t="s">
        <v>179</v>
      </c>
      <c r="BM110" s="25" t="s">
        <v>2808</v>
      </c>
    </row>
    <row r="111" s="13" customFormat="1">
      <c r="B111" s="261"/>
      <c r="C111" s="262"/>
      <c r="D111" s="248" t="s">
        <v>171</v>
      </c>
      <c r="E111" s="263" t="s">
        <v>36</v>
      </c>
      <c r="F111" s="264" t="s">
        <v>2804</v>
      </c>
      <c r="G111" s="262"/>
      <c r="H111" s="263" t="s">
        <v>36</v>
      </c>
      <c r="I111" s="265"/>
      <c r="J111" s="262"/>
      <c r="K111" s="262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171</v>
      </c>
      <c r="AU111" s="270" t="s">
        <v>89</v>
      </c>
      <c r="AV111" s="13" t="s">
        <v>87</v>
      </c>
      <c r="AW111" s="13" t="s">
        <v>42</v>
      </c>
      <c r="AX111" s="13" t="s">
        <v>79</v>
      </c>
      <c r="AY111" s="270" t="s">
        <v>162</v>
      </c>
    </row>
    <row r="112" s="12" customFormat="1">
      <c r="B112" s="246"/>
      <c r="C112" s="247"/>
      <c r="D112" s="248" t="s">
        <v>171</v>
      </c>
      <c r="E112" s="249" t="s">
        <v>36</v>
      </c>
      <c r="F112" s="250" t="s">
        <v>87</v>
      </c>
      <c r="G112" s="247"/>
      <c r="H112" s="251">
        <v>1</v>
      </c>
      <c r="I112" s="252"/>
      <c r="J112" s="247"/>
      <c r="K112" s="247"/>
      <c r="L112" s="253"/>
      <c r="M112" s="254"/>
      <c r="N112" s="255"/>
      <c r="O112" s="255"/>
      <c r="P112" s="255"/>
      <c r="Q112" s="255"/>
      <c r="R112" s="255"/>
      <c r="S112" s="255"/>
      <c r="T112" s="256"/>
      <c r="AT112" s="257" t="s">
        <v>171</v>
      </c>
      <c r="AU112" s="257" t="s">
        <v>89</v>
      </c>
      <c r="AV112" s="12" t="s">
        <v>89</v>
      </c>
      <c r="AW112" s="12" t="s">
        <v>42</v>
      </c>
      <c r="AX112" s="12" t="s">
        <v>87</v>
      </c>
      <c r="AY112" s="257" t="s">
        <v>162</v>
      </c>
    </row>
    <row r="113" s="12" customFormat="1">
      <c r="B113" s="246"/>
      <c r="C113" s="247"/>
      <c r="D113" s="248" t="s">
        <v>171</v>
      </c>
      <c r="E113" s="247"/>
      <c r="F113" s="250" t="s">
        <v>2809</v>
      </c>
      <c r="G113" s="247"/>
      <c r="H113" s="251">
        <v>1.02</v>
      </c>
      <c r="I113" s="252"/>
      <c r="J113" s="247"/>
      <c r="K113" s="247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171</v>
      </c>
      <c r="AU113" s="257" t="s">
        <v>89</v>
      </c>
      <c r="AV113" s="12" t="s">
        <v>89</v>
      </c>
      <c r="AW113" s="12" t="s">
        <v>6</v>
      </c>
      <c r="AX113" s="12" t="s">
        <v>87</v>
      </c>
      <c r="AY113" s="257" t="s">
        <v>162</v>
      </c>
    </row>
    <row r="114" s="1" customFormat="1" ht="38.25" customHeight="1">
      <c r="B114" s="48"/>
      <c r="C114" s="235" t="s">
        <v>199</v>
      </c>
      <c r="D114" s="235" t="s">
        <v>165</v>
      </c>
      <c r="E114" s="236" t="s">
        <v>2810</v>
      </c>
      <c r="F114" s="237" t="s">
        <v>2811</v>
      </c>
      <c r="G114" s="238" t="s">
        <v>247</v>
      </c>
      <c r="H114" s="239">
        <v>3.5</v>
      </c>
      <c r="I114" s="240"/>
      <c r="J114" s="239">
        <f>ROUND(I114*H114,1)</f>
        <v>0</v>
      </c>
      <c r="K114" s="237" t="s">
        <v>239</v>
      </c>
      <c r="L114" s="74"/>
      <c r="M114" s="241" t="s">
        <v>36</v>
      </c>
      <c r="N114" s="242" t="s">
        <v>50</v>
      </c>
      <c r="O114" s="49"/>
      <c r="P114" s="243">
        <f>O114*H114</f>
        <v>0</v>
      </c>
      <c r="Q114" s="243">
        <v>0</v>
      </c>
      <c r="R114" s="243">
        <f>Q114*H114</f>
        <v>0</v>
      </c>
      <c r="S114" s="243">
        <v>0</v>
      </c>
      <c r="T114" s="244">
        <f>S114*H114</f>
        <v>0</v>
      </c>
      <c r="AR114" s="25" t="s">
        <v>179</v>
      </c>
      <c r="AT114" s="25" t="s">
        <v>165</v>
      </c>
      <c r="AU114" s="25" t="s">
        <v>89</v>
      </c>
      <c r="AY114" s="25" t="s">
        <v>162</v>
      </c>
      <c r="BE114" s="245">
        <f>IF(N114="základní",J114,0)</f>
        <v>0</v>
      </c>
      <c r="BF114" s="245">
        <f>IF(N114="snížená",J114,0)</f>
        <v>0</v>
      </c>
      <c r="BG114" s="245">
        <f>IF(N114="zákl. přenesená",J114,0)</f>
        <v>0</v>
      </c>
      <c r="BH114" s="245">
        <f>IF(N114="sníž. přenesená",J114,0)</f>
        <v>0</v>
      </c>
      <c r="BI114" s="245">
        <f>IF(N114="nulová",J114,0)</f>
        <v>0</v>
      </c>
      <c r="BJ114" s="25" t="s">
        <v>87</v>
      </c>
      <c r="BK114" s="245">
        <f>ROUND(I114*H114,1)</f>
        <v>0</v>
      </c>
      <c r="BL114" s="25" t="s">
        <v>179</v>
      </c>
      <c r="BM114" s="25" t="s">
        <v>2812</v>
      </c>
    </row>
    <row r="115" s="13" customFormat="1">
      <c r="B115" s="261"/>
      <c r="C115" s="262"/>
      <c r="D115" s="248" t="s">
        <v>171</v>
      </c>
      <c r="E115" s="263" t="s">
        <v>36</v>
      </c>
      <c r="F115" s="264" t="s">
        <v>2790</v>
      </c>
      <c r="G115" s="262"/>
      <c r="H115" s="263" t="s">
        <v>36</v>
      </c>
      <c r="I115" s="265"/>
      <c r="J115" s="262"/>
      <c r="K115" s="262"/>
      <c r="L115" s="266"/>
      <c r="M115" s="267"/>
      <c r="N115" s="268"/>
      <c r="O115" s="268"/>
      <c r="P115" s="268"/>
      <c r="Q115" s="268"/>
      <c r="R115" s="268"/>
      <c r="S115" s="268"/>
      <c r="T115" s="269"/>
      <c r="AT115" s="270" t="s">
        <v>171</v>
      </c>
      <c r="AU115" s="270" t="s">
        <v>89</v>
      </c>
      <c r="AV115" s="13" t="s">
        <v>87</v>
      </c>
      <c r="AW115" s="13" t="s">
        <v>42</v>
      </c>
      <c r="AX115" s="13" t="s">
        <v>79</v>
      </c>
      <c r="AY115" s="270" t="s">
        <v>162</v>
      </c>
    </row>
    <row r="116" s="12" customFormat="1">
      <c r="B116" s="246"/>
      <c r="C116" s="247"/>
      <c r="D116" s="248" t="s">
        <v>171</v>
      </c>
      <c r="E116" s="249" t="s">
        <v>36</v>
      </c>
      <c r="F116" s="250" t="s">
        <v>2119</v>
      </c>
      <c r="G116" s="247"/>
      <c r="H116" s="251">
        <v>3.5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171</v>
      </c>
      <c r="AU116" s="257" t="s">
        <v>89</v>
      </c>
      <c r="AV116" s="12" t="s">
        <v>89</v>
      </c>
      <c r="AW116" s="12" t="s">
        <v>42</v>
      </c>
      <c r="AX116" s="12" t="s">
        <v>87</v>
      </c>
      <c r="AY116" s="257" t="s">
        <v>162</v>
      </c>
    </row>
    <row r="117" s="1" customFormat="1" ht="25.5" customHeight="1">
      <c r="B117" s="48"/>
      <c r="C117" s="235" t="s">
        <v>203</v>
      </c>
      <c r="D117" s="235" t="s">
        <v>165</v>
      </c>
      <c r="E117" s="236" t="s">
        <v>2813</v>
      </c>
      <c r="F117" s="237" t="s">
        <v>2814</v>
      </c>
      <c r="G117" s="238" t="s">
        <v>614</v>
      </c>
      <c r="H117" s="239">
        <v>1.8100000000000001</v>
      </c>
      <c r="I117" s="240"/>
      <c r="J117" s="239">
        <f>ROUND(I117*H117,1)</f>
        <v>0</v>
      </c>
      <c r="K117" s="237" t="s">
        <v>239</v>
      </c>
      <c r="L117" s="74"/>
      <c r="M117" s="241" t="s">
        <v>36</v>
      </c>
      <c r="N117" s="242" t="s">
        <v>50</v>
      </c>
      <c r="O117" s="49"/>
      <c r="P117" s="243">
        <f>O117*H117</f>
        <v>0</v>
      </c>
      <c r="Q117" s="243">
        <v>2.004</v>
      </c>
      <c r="R117" s="243">
        <f>Q117*H117</f>
        <v>3.62724</v>
      </c>
      <c r="S117" s="243">
        <v>0</v>
      </c>
      <c r="T117" s="244">
        <f>S117*H117</f>
        <v>0</v>
      </c>
      <c r="AR117" s="25" t="s">
        <v>179</v>
      </c>
      <c r="AT117" s="25" t="s">
        <v>165</v>
      </c>
      <c r="AU117" s="25" t="s">
        <v>89</v>
      </c>
      <c r="AY117" s="25" t="s">
        <v>162</v>
      </c>
      <c r="BE117" s="245">
        <f>IF(N117="základní",J117,0)</f>
        <v>0</v>
      </c>
      <c r="BF117" s="245">
        <f>IF(N117="snížená",J117,0)</f>
        <v>0</v>
      </c>
      <c r="BG117" s="245">
        <f>IF(N117="zákl. přenesená",J117,0)</f>
        <v>0</v>
      </c>
      <c r="BH117" s="245">
        <f>IF(N117="sníž. přenesená",J117,0)</f>
        <v>0</v>
      </c>
      <c r="BI117" s="245">
        <f>IF(N117="nulová",J117,0)</f>
        <v>0</v>
      </c>
      <c r="BJ117" s="25" t="s">
        <v>87</v>
      </c>
      <c r="BK117" s="245">
        <f>ROUND(I117*H117,1)</f>
        <v>0</v>
      </c>
      <c r="BL117" s="25" t="s">
        <v>179</v>
      </c>
      <c r="BM117" s="25" t="s">
        <v>2815</v>
      </c>
    </row>
    <row r="118" s="13" customFormat="1">
      <c r="B118" s="261"/>
      <c r="C118" s="262"/>
      <c r="D118" s="248" t="s">
        <v>171</v>
      </c>
      <c r="E118" s="263" t="s">
        <v>36</v>
      </c>
      <c r="F118" s="264" t="s">
        <v>2790</v>
      </c>
      <c r="G118" s="262"/>
      <c r="H118" s="263" t="s">
        <v>36</v>
      </c>
      <c r="I118" s="265"/>
      <c r="J118" s="262"/>
      <c r="K118" s="262"/>
      <c r="L118" s="266"/>
      <c r="M118" s="267"/>
      <c r="N118" s="268"/>
      <c r="O118" s="268"/>
      <c r="P118" s="268"/>
      <c r="Q118" s="268"/>
      <c r="R118" s="268"/>
      <c r="S118" s="268"/>
      <c r="T118" s="269"/>
      <c r="AT118" s="270" t="s">
        <v>171</v>
      </c>
      <c r="AU118" s="270" t="s">
        <v>89</v>
      </c>
      <c r="AV118" s="13" t="s">
        <v>87</v>
      </c>
      <c r="AW118" s="13" t="s">
        <v>42</v>
      </c>
      <c r="AX118" s="13" t="s">
        <v>79</v>
      </c>
      <c r="AY118" s="270" t="s">
        <v>162</v>
      </c>
    </row>
    <row r="119" s="12" customFormat="1">
      <c r="B119" s="246"/>
      <c r="C119" s="247"/>
      <c r="D119" s="248" t="s">
        <v>171</v>
      </c>
      <c r="E119" s="249" t="s">
        <v>36</v>
      </c>
      <c r="F119" s="250" t="s">
        <v>2816</v>
      </c>
      <c r="G119" s="247"/>
      <c r="H119" s="251">
        <v>1.8100000000000001</v>
      </c>
      <c r="I119" s="252"/>
      <c r="J119" s="247"/>
      <c r="K119" s="247"/>
      <c r="L119" s="253"/>
      <c r="M119" s="254"/>
      <c r="N119" s="255"/>
      <c r="O119" s="255"/>
      <c r="P119" s="255"/>
      <c r="Q119" s="255"/>
      <c r="R119" s="255"/>
      <c r="S119" s="255"/>
      <c r="T119" s="256"/>
      <c r="AT119" s="257" t="s">
        <v>171</v>
      </c>
      <c r="AU119" s="257" t="s">
        <v>89</v>
      </c>
      <c r="AV119" s="12" t="s">
        <v>89</v>
      </c>
      <c r="AW119" s="12" t="s">
        <v>42</v>
      </c>
      <c r="AX119" s="12" t="s">
        <v>87</v>
      </c>
      <c r="AY119" s="257" t="s">
        <v>162</v>
      </c>
    </row>
    <row r="120" s="1" customFormat="1" ht="25.5" customHeight="1">
      <c r="B120" s="48"/>
      <c r="C120" s="235" t="s">
        <v>207</v>
      </c>
      <c r="D120" s="235" t="s">
        <v>165</v>
      </c>
      <c r="E120" s="236" t="s">
        <v>2817</v>
      </c>
      <c r="F120" s="237" t="s">
        <v>2818</v>
      </c>
      <c r="G120" s="238" t="s">
        <v>845</v>
      </c>
      <c r="H120" s="239">
        <v>0.23000000000000001</v>
      </c>
      <c r="I120" s="240"/>
      <c r="J120" s="239">
        <f>ROUND(I120*H120,1)</f>
        <v>0</v>
      </c>
      <c r="K120" s="237" t="s">
        <v>239</v>
      </c>
      <c r="L120" s="74"/>
      <c r="M120" s="241" t="s">
        <v>36</v>
      </c>
      <c r="N120" s="242" t="s">
        <v>50</v>
      </c>
      <c r="O120" s="49"/>
      <c r="P120" s="243">
        <f>O120*H120</f>
        <v>0</v>
      </c>
      <c r="Q120" s="243">
        <v>0.10445</v>
      </c>
      <c r="R120" s="243">
        <f>Q120*H120</f>
        <v>0.0240235</v>
      </c>
      <c r="S120" s="243">
        <v>0</v>
      </c>
      <c r="T120" s="244">
        <f>S120*H120</f>
        <v>0</v>
      </c>
      <c r="AR120" s="25" t="s">
        <v>179</v>
      </c>
      <c r="AT120" s="25" t="s">
        <v>165</v>
      </c>
      <c r="AU120" s="25" t="s">
        <v>89</v>
      </c>
      <c r="AY120" s="25" t="s">
        <v>162</v>
      </c>
      <c r="BE120" s="245">
        <f>IF(N120="základní",J120,0)</f>
        <v>0</v>
      </c>
      <c r="BF120" s="245">
        <f>IF(N120="snížená",J120,0)</f>
        <v>0</v>
      </c>
      <c r="BG120" s="245">
        <f>IF(N120="zákl. přenesená",J120,0)</f>
        <v>0</v>
      </c>
      <c r="BH120" s="245">
        <f>IF(N120="sníž. přenesená",J120,0)</f>
        <v>0</v>
      </c>
      <c r="BI120" s="245">
        <f>IF(N120="nulová",J120,0)</f>
        <v>0</v>
      </c>
      <c r="BJ120" s="25" t="s">
        <v>87</v>
      </c>
      <c r="BK120" s="245">
        <f>ROUND(I120*H120,1)</f>
        <v>0</v>
      </c>
      <c r="BL120" s="25" t="s">
        <v>179</v>
      </c>
      <c r="BM120" s="25" t="s">
        <v>2819</v>
      </c>
    </row>
    <row r="121" s="13" customFormat="1">
      <c r="B121" s="261"/>
      <c r="C121" s="262"/>
      <c r="D121" s="248" t="s">
        <v>171</v>
      </c>
      <c r="E121" s="263" t="s">
        <v>36</v>
      </c>
      <c r="F121" s="264" t="s">
        <v>2790</v>
      </c>
      <c r="G121" s="262"/>
      <c r="H121" s="263" t="s">
        <v>36</v>
      </c>
      <c r="I121" s="265"/>
      <c r="J121" s="262"/>
      <c r="K121" s="262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171</v>
      </c>
      <c r="AU121" s="270" t="s">
        <v>89</v>
      </c>
      <c r="AV121" s="13" t="s">
        <v>87</v>
      </c>
      <c r="AW121" s="13" t="s">
        <v>42</v>
      </c>
      <c r="AX121" s="13" t="s">
        <v>79</v>
      </c>
      <c r="AY121" s="270" t="s">
        <v>162</v>
      </c>
    </row>
    <row r="122" s="12" customFormat="1">
      <c r="B122" s="246"/>
      <c r="C122" s="247"/>
      <c r="D122" s="248" t="s">
        <v>171</v>
      </c>
      <c r="E122" s="249" t="s">
        <v>36</v>
      </c>
      <c r="F122" s="250" t="s">
        <v>2820</v>
      </c>
      <c r="G122" s="247"/>
      <c r="H122" s="251">
        <v>0.23000000000000001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171</v>
      </c>
      <c r="AU122" s="257" t="s">
        <v>89</v>
      </c>
      <c r="AV122" s="12" t="s">
        <v>89</v>
      </c>
      <c r="AW122" s="12" t="s">
        <v>42</v>
      </c>
      <c r="AX122" s="12" t="s">
        <v>87</v>
      </c>
      <c r="AY122" s="257" t="s">
        <v>162</v>
      </c>
    </row>
    <row r="123" s="1" customFormat="1" ht="16.5" customHeight="1">
      <c r="B123" s="48"/>
      <c r="C123" s="271" t="s">
        <v>211</v>
      </c>
      <c r="D123" s="271" t="s">
        <v>159</v>
      </c>
      <c r="E123" s="272" t="s">
        <v>2821</v>
      </c>
      <c r="F123" s="273" t="s">
        <v>2822</v>
      </c>
      <c r="G123" s="274" t="s">
        <v>174</v>
      </c>
      <c r="H123" s="275">
        <v>1</v>
      </c>
      <c r="I123" s="276"/>
      <c r="J123" s="275">
        <f>ROUND(I123*H123,1)</f>
        <v>0</v>
      </c>
      <c r="K123" s="273" t="s">
        <v>239</v>
      </c>
      <c r="L123" s="277"/>
      <c r="M123" s="278" t="s">
        <v>36</v>
      </c>
      <c r="N123" s="279" t="s">
        <v>50</v>
      </c>
      <c r="O123" s="49"/>
      <c r="P123" s="243">
        <f>O123*H123</f>
        <v>0</v>
      </c>
      <c r="Q123" s="243">
        <v>0.22800000000000001</v>
      </c>
      <c r="R123" s="243">
        <f>Q123*H123</f>
        <v>0.22800000000000001</v>
      </c>
      <c r="S123" s="243">
        <v>0</v>
      </c>
      <c r="T123" s="244">
        <f>S123*H123</f>
        <v>0</v>
      </c>
      <c r="AR123" s="25" t="s">
        <v>195</v>
      </c>
      <c r="AT123" s="25" t="s">
        <v>159</v>
      </c>
      <c r="AU123" s="25" t="s">
        <v>89</v>
      </c>
      <c r="AY123" s="25" t="s">
        <v>162</v>
      </c>
      <c r="BE123" s="245">
        <f>IF(N123="základní",J123,0)</f>
        <v>0</v>
      </c>
      <c r="BF123" s="245">
        <f>IF(N123="snížená",J123,0)</f>
        <v>0</v>
      </c>
      <c r="BG123" s="245">
        <f>IF(N123="zákl. přenesená",J123,0)</f>
        <v>0</v>
      </c>
      <c r="BH123" s="245">
        <f>IF(N123="sníž. přenesená",J123,0)</f>
        <v>0</v>
      </c>
      <c r="BI123" s="245">
        <f>IF(N123="nulová",J123,0)</f>
        <v>0</v>
      </c>
      <c r="BJ123" s="25" t="s">
        <v>87</v>
      </c>
      <c r="BK123" s="245">
        <f>ROUND(I123*H123,1)</f>
        <v>0</v>
      </c>
      <c r="BL123" s="25" t="s">
        <v>179</v>
      </c>
      <c r="BM123" s="25" t="s">
        <v>2823</v>
      </c>
    </row>
    <row r="124" s="13" customFormat="1">
      <c r="B124" s="261"/>
      <c r="C124" s="262"/>
      <c r="D124" s="248" t="s">
        <v>171</v>
      </c>
      <c r="E124" s="263" t="s">
        <v>36</v>
      </c>
      <c r="F124" s="264" t="s">
        <v>2804</v>
      </c>
      <c r="G124" s="262"/>
      <c r="H124" s="263" t="s">
        <v>36</v>
      </c>
      <c r="I124" s="265"/>
      <c r="J124" s="262"/>
      <c r="K124" s="262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171</v>
      </c>
      <c r="AU124" s="270" t="s">
        <v>89</v>
      </c>
      <c r="AV124" s="13" t="s">
        <v>87</v>
      </c>
      <c r="AW124" s="13" t="s">
        <v>42</v>
      </c>
      <c r="AX124" s="13" t="s">
        <v>79</v>
      </c>
      <c r="AY124" s="270" t="s">
        <v>162</v>
      </c>
    </row>
    <row r="125" s="12" customFormat="1">
      <c r="B125" s="246"/>
      <c r="C125" s="247"/>
      <c r="D125" s="248" t="s">
        <v>171</v>
      </c>
      <c r="E125" s="249" t="s">
        <v>36</v>
      </c>
      <c r="F125" s="250" t="s">
        <v>87</v>
      </c>
      <c r="G125" s="247"/>
      <c r="H125" s="251">
        <v>1</v>
      </c>
      <c r="I125" s="252"/>
      <c r="J125" s="247"/>
      <c r="K125" s="247"/>
      <c r="L125" s="253"/>
      <c r="M125" s="254"/>
      <c r="N125" s="255"/>
      <c r="O125" s="255"/>
      <c r="P125" s="255"/>
      <c r="Q125" s="255"/>
      <c r="R125" s="255"/>
      <c r="S125" s="255"/>
      <c r="T125" s="256"/>
      <c r="AT125" s="257" t="s">
        <v>171</v>
      </c>
      <c r="AU125" s="257" t="s">
        <v>89</v>
      </c>
      <c r="AV125" s="12" t="s">
        <v>89</v>
      </c>
      <c r="AW125" s="12" t="s">
        <v>42</v>
      </c>
      <c r="AX125" s="12" t="s">
        <v>87</v>
      </c>
      <c r="AY125" s="257" t="s">
        <v>162</v>
      </c>
    </row>
    <row r="126" s="1" customFormat="1" ht="25.5" customHeight="1">
      <c r="B126" s="48"/>
      <c r="C126" s="235" t="s">
        <v>215</v>
      </c>
      <c r="D126" s="235" t="s">
        <v>165</v>
      </c>
      <c r="E126" s="236" t="s">
        <v>2824</v>
      </c>
      <c r="F126" s="237" t="s">
        <v>2825</v>
      </c>
      <c r="G126" s="238" t="s">
        <v>614</v>
      </c>
      <c r="H126" s="239">
        <v>13.85</v>
      </c>
      <c r="I126" s="240"/>
      <c r="J126" s="239">
        <f>ROUND(I126*H126,1)</f>
        <v>0</v>
      </c>
      <c r="K126" s="237" t="s">
        <v>239</v>
      </c>
      <c r="L126" s="74"/>
      <c r="M126" s="241" t="s">
        <v>36</v>
      </c>
      <c r="N126" s="242" t="s">
        <v>50</v>
      </c>
      <c r="O126" s="49"/>
      <c r="P126" s="243">
        <f>O126*H126</f>
        <v>0</v>
      </c>
      <c r="Q126" s="243">
        <v>2.4777</v>
      </c>
      <c r="R126" s="243">
        <f>Q126*H126</f>
        <v>34.316144999999999</v>
      </c>
      <c r="S126" s="243">
        <v>0</v>
      </c>
      <c r="T126" s="244">
        <f>S126*H126</f>
        <v>0</v>
      </c>
      <c r="AR126" s="25" t="s">
        <v>179</v>
      </c>
      <c r="AT126" s="25" t="s">
        <v>165</v>
      </c>
      <c r="AU126" s="25" t="s">
        <v>89</v>
      </c>
      <c r="AY126" s="25" t="s">
        <v>162</v>
      </c>
      <c r="BE126" s="245">
        <f>IF(N126="základní",J126,0)</f>
        <v>0</v>
      </c>
      <c r="BF126" s="245">
        <f>IF(N126="snížená",J126,0)</f>
        <v>0</v>
      </c>
      <c r="BG126" s="245">
        <f>IF(N126="zákl. přenesená",J126,0)</f>
        <v>0</v>
      </c>
      <c r="BH126" s="245">
        <f>IF(N126="sníž. přenesená",J126,0)</f>
        <v>0</v>
      </c>
      <c r="BI126" s="245">
        <f>IF(N126="nulová",J126,0)</f>
        <v>0</v>
      </c>
      <c r="BJ126" s="25" t="s">
        <v>87</v>
      </c>
      <c r="BK126" s="245">
        <f>ROUND(I126*H126,1)</f>
        <v>0</v>
      </c>
      <c r="BL126" s="25" t="s">
        <v>179</v>
      </c>
      <c r="BM126" s="25" t="s">
        <v>2826</v>
      </c>
    </row>
    <row r="127" s="13" customFormat="1">
      <c r="B127" s="261"/>
      <c r="C127" s="262"/>
      <c r="D127" s="248" t="s">
        <v>171</v>
      </c>
      <c r="E127" s="263" t="s">
        <v>36</v>
      </c>
      <c r="F127" s="264" t="s">
        <v>2790</v>
      </c>
      <c r="G127" s="262"/>
      <c r="H127" s="263" t="s">
        <v>36</v>
      </c>
      <c r="I127" s="265"/>
      <c r="J127" s="262"/>
      <c r="K127" s="262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171</v>
      </c>
      <c r="AU127" s="270" t="s">
        <v>89</v>
      </c>
      <c r="AV127" s="13" t="s">
        <v>87</v>
      </c>
      <c r="AW127" s="13" t="s">
        <v>42</v>
      </c>
      <c r="AX127" s="13" t="s">
        <v>79</v>
      </c>
      <c r="AY127" s="270" t="s">
        <v>162</v>
      </c>
    </row>
    <row r="128" s="12" customFormat="1">
      <c r="B128" s="246"/>
      <c r="C128" s="247"/>
      <c r="D128" s="248" t="s">
        <v>171</v>
      </c>
      <c r="E128" s="249" t="s">
        <v>36</v>
      </c>
      <c r="F128" s="250" t="s">
        <v>2827</v>
      </c>
      <c r="G128" s="247"/>
      <c r="H128" s="251">
        <v>19.859999999999999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171</v>
      </c>
      <c r="AU128" s="257" t="s">
        <v>89</v>
      </c>
      <c r="AV128" s="12" t="s">
        <v>89</v>
      </c>
      <c r="AW128" s="12" t="s">
        <v>42</v>
      </c>
      <c r="AX128" s="12" t="s">
        <v>79</v>
      </c>
      <c r="AY128" s="257" t="s">
        <v>162</v>
      </c>
    </row>
    <row r="129" s="12" customFormat="1">
      <c r="B129" s="246"/>
      <c r="C129" s="247"/>
      <c r="D129" s="248" t="s">
        <v>171</v>
      </c>
      <c r="E129" s="249" t="s">
        <v>36</v>
      </c>
      <c r="F129" s="250" t="s">
        <v>2828</v>
      </c>
      <c r="G129" s="247"/>
      <c r="H129" s="251">
        <v>-6.0099999999999998</v>
      </c>
      <c r="I129" s="252"/>
      <c r="J129" s="247"/>
      <c r="K129" s="247"/>
      <c r="L129" s="253"/>
      <c r="M129" s="254"/>
      <c r="N129" s="255"/>
      <c r="O129" s="255"/>
      <c r="P129" s="255"/>
      <c r="Q129" s="255"/>
      <c r="R129" s="255"/>
      <c r="S129" s="255"/>
      <c r="T129" s="256"/>
      <c r="AT129" s="257" t="s">
        <v>171</v>
      </c>
      <c r="AU129" s="257" t="s">
        <v>89</v>
      </c>
      <c r="AV129" s="12" t="s">
        <v>89</v>
      </c>
      <c r="AW129" s="12" t="s">
        <v>42</v>
      </c>
      <c r="AX129" s="12" t="s">
        <v>79</v>
      </c>
      <c r="AY129" s="257" t="s">
        <v>162</v>
      </c>
    </row>
    <row r="130" s="14" customFormat="1">
      <c r="B130" s="283"/>
      <c r="C130" s="284"/>
      <c r="D130" s="248" t="s">
        <v>171</v>
      </c>
      <c r="E130" s="285" t="s">
        <v>36</v>
      </c>
      <c r="F130" s="286" t="s">
        <v>679</v>
      </c>
      <c r="G130" s="284"/>
      <c r="H130" s="287">
        <v>13.85</v>
      </c>
      <c r="I130" s="288"/>
      <c r="J130" s="284"/>
      <c r="K130" s="284"/>
      <c r="L130" s="289"/>
      <c r="M130" s="290"/>
      <c r="N130" s="291"/>
      <c r="O130" s="291"/>
      <c r="P130" s="291"/>
      <c r="Q130" s="291"/>
      <c r="R130" s="291"/>
      <c r="S130" s="291"/>
      <c r="T130" s="292"/>
      <c r="AT130" s="293" t="s">
        <v>171</v>
      </c>
      <c r="AU130" s="293" t="s">
        <v>89</v>
      </c>
      <c r="AV130" s="14" t="s">
        <v>179</v>
      </c>
      <c r="AW130" s="14" t="s">
        <v>42</v>
      </c>
      <c r="AX130" s="14" t="s">
        <v>87</v>
      </c>
      <c r="AY130" s="293" t="s">
        <v>162</v>
      </c>
    </row>
    <row r="131" s="1" customFormat="1" ht="16.5" customHeight="1">
      <c r="B131" s="48"/>
      <c r="C131" s="235" t="s">
        <v>219</v>
      </c>
      <c r="D131" s="235" t="s">
        <v>165</v>
      </c>
      <c r="E131" s="236" t="s">
        <v>2829</v>
      </c>
      <c r="F131" s="237" t="s">
        <v>2830</v>
      </c>
      <c r="G131" s="238" t="s">
        <v>614</v>
      </c>
      <c r="H131" s="239">
        <v>3.75</v>
      </c>
      <c r="I131" s="240"/>
      <c r="J131" s="239">
        <f>ROUND(I131*H131,1)</f>
        <v>0</v>
      </c>
      <c r="K131" s="237" t="s">
        <v>239</v>
      </c>
      <c r="L131" s="74"/>
      <c r="M131" s="241" t="s">
        <v>36</v>
      </c>
      <c r="N131" s="242" t="s">
        <v>50</v>
      </c>
      <c r="O131" s="49"/>
      <c r="P131" s="243">
        <f>O131*H131</f>
        <v>0</v>
      </c>
      <c r="Q131" s="243">
        <v>0</v>
      </c>
      <c r="R131" s="243">
        <f>Q131*H131</f>
        <v>0</v>
      </c>
      <c r="S131" s="243">
        <v>0</v>
      </c>
      <c r="T131" s="244">
        <f>S131*H131</f>
        <v>0</v>
      </c>
      <c r="AR131" s="25" t="s">
        <v>179</v>
      </c>
      <c r="AT131" s="25" t="s">
        <v>165</v>
      </c>
      <c r="AU131" s="25" t="s">
        <v>89</v>
      </c>
      <c r="AY131" s="25" t="s">
        <v>162</v>
      </c>
      <c r="BE131" s="245">
        <f>IF(N131="základní",J131,0)</f>
        <v>0</v>
      </c>
      <c r="BF131" s="245">
        <f>IF(N131="snížená",J131,0)</f>
        <v>0</v>
      </c>
      <c r="BG131" s="245">
        <f>IF(N131="zákl. přenesená",J131,0)</f>
        <v>0</v>
      </c>
      <c r="BH131" s="245">
        <f>IF(N131="sníž. přenesená",J131,0)</f>
        <v>0</v>
      </c>
      <c r="BI131" s="245">
        <f>IF(N131="nulová",J131,0)</f>
        <v>0</v>
      </c>
      <c r="BJ131" s="25" t="s">
        <v>87</v>
      </c>
      <c r="BK131" s="245">
        <f>ROUND(I131*H131,1)</f>
        <v>0</v>
      </c>
      <c r="BL131" s="25" t="s">
        <v>179</v>
      </c>
      <c r="BM131" s="25" t="s">
        <v>2831</v>
      </c>
    </row>
    <row r="132" s="13" customFormat="1">
      <c r="B132" s="261"/>
      <c r="C132" s="262"/>
      <c r="D132" s="248" t="s">
        <v>171</v>
      </c>
      <c r="E132" s="263" t="s">
        <v>36</v>
      </c>
      <c r="F132" s="264" t="s">
        <v>2790</v>
      </c>
      <c r="G132" s="262"/>
      <c r="H132" s="263" t="s">
        <v>36</v>
      </c>
      <c r="I132" s="265"/>
      <c r="J132" s="262"/>
      <c r="K132" s="262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171</v>
      </c>
      <c r="AU132" s="270" t="s">
        <v>89</v>
      </c>
      <c r="AV132" s="13" t="s">
        <v>87</v>
      </c>
      <c r="AW132" s="13" t="s">
        <v>42</v>
      </c>
      <c r="AX132" s="13" t="s">
        <v>79</v>
      </c>
      <c r="AY132" s="270" t="s">
        <v>162</v>
      </c>
    </row>
    <row r="133" s="12" customFormat="1">
      <c r="B133" s="246"/>
      <c r="C133" s="247"/>
      <c r="D133" s="248" t="s">
        <v>171</v>
      </c>
      <c r="E133" s="249" t="s">
        <v>36</v>
      </c>
      <c r="F133" s="250" t="s">
        <v>2832</v>
      </c>
      <c r="G133" s="247"/>
      <c r="H133" s="251">
        <v>4.8399999999999999</v>
      </c>
      <c r="I133" s="252"/>
      <c r="J133" s="247"/>
      <c r="K133" s="247"/>
      <c r="L133" s="253"/>
      <c r="M133" s="254"/>
      <c r="N133" s="255"/>
      <c r="O133" s="255"/>
      <c r="P133" s="255"/>
      <c r="Q133" s="255"/>
      <c r="R133" s="255"/>
      <c r="S133" s="255"/>
      <c r="T133" s="256"/>
      <c r="AT133" s="257" t="s">
        <v>171</v>
      </c>
      <c r="AU133" s="257" t="s">
        <v>89</v>
      </c>
      <c r="AV133" s="12" t="s">
        <v>89</v>
      </c>
      <c r="AW133" s="12" t="s">
        <v>42</v>
      </c>
      <c r="AX133" s="12" t="s">
        <v>79</v>
      </c>
      <c r="AY133" s="257" t="s">
        <v>162</v>
      </c>
    </row>
    <row r="134" s="12" customFormat="1">
      <c r="B134" s="246"/>
      <c r="C134" s="247"/>
      <c r="D134" s="248" t="s">
        <v>171</v>
      </c>
      <c r="E134" s="249" t="s">
        <v>36</v>
      </c>
      <c r="F134" s="250" t="s">
        <v>2833</v>
      </c>
      <c r="G134" s="247"/>
      <c r="H134" s="251">
        <v>-1.0900000000000001</v>
      </c>
      <c r="I134" s="252"/>
      <c r="J134" s="247"/>
      <c r="K134" s="247"/>
      <c r="L134" s="253"/>
      <c r="M134" s="254"/>
      <c r="N134" s="255"/>
      <c r="O134" s="255"/>
      <c r="P134" s="255"/>
      <c r="Q134" s="255"/>
      <c r="R134" s="255"/>
      <c r="S134" s="255"/>
      <c r="T134" s="256"/>
      <c r="AT134" s="257" t="s">
        <v>171</v>
      </c>
      <c r="AU134" s="257" t="s">
        <v>89</v>
      </c>
      <c r="AV134" s="12" t="s">
        <v>89</v>
      </c>
      <c r="AW134" s="12" t="s">
        <v>42</v>
      </c>
      <c r="AX134" s="12" t="s">
        <v>79</v>
      </c>
      <c r="AY134" s="257" t="s">
        <v>162</v>
      </c>
    </row>
    <row r="135" s="14" customFormat="1">
      <c r="B135" s="283"/>
      <c r="C135" s="284"/>
      <c r="D135" s="248" t="s">
        <v>171</v>
      </c>
      <c r="E135" s="285" t="s">
        <v>36</v>
      </c>
      <c r="F135" s="286" t="s">
        <v>679</v>
      </c>
      <c r="G135" s="284"/>
      <c r="H135" s="287">
        <v>3.75</v>
      </c>
      <c r="I135" s="288"/>
      <c r="J135" s="284"/>
      <c r="K135" s="284"/>
      <c r="L135" s="289"/>
      <c r="M135" s="290"/>
      <c r="N135" s="291"/>
      <c r="O135" s="291"/>
      <c r="P135" s="291"/>
      <c r="Q135" s="291"/>
      <c r="R135" s="291"/>
      <c r="S135" s="291"/>
      <c r="T135" s="292"/>
      <c r="AT135" s="293" t="s">
        <v>171</v>
      </c>
      <c r="AU135" s="293" t="s">
        <v>89</v>
      </c>
      <c r="AV135" s="14" t="s">
        <v>179</v>
      </c>
      <c r="AW135" s="14" t="s">
        <v>42</v>
      </c>
      <c r="AX135" s="14" t="s">
        <v>87</v>
      </c>
      <c r="AY135" s="293" t="s">
        <v>162</v>
      </c>
    </row>
    <row r="136" s="1" customFormat="1" ht="16.5" customHeight="1">
      <c r="B136" s="48"/>
      <c r="C136" s="271" t="s">
        <v>10</v>
      </c>
      <c r="D136" s="271" t="s">
        <v>159</v>
      </c>
      <c r="E136" s="272" t="s">
        <v>2834</v>
      </c>
      <c r="F136" s="273" t="s">
        <v>2835</v>
      </c>
      <c r="G136" s="274" t="s">
        <v>845</v>
      </c>
      <c r="H136" s="275">
        <v>7.8799999999999999</v>
      </c>
      <c r="I136" s="276"/>
      <c r="J136" s="275">
        <f>ROUND(I136*H136,1)</f>
        <v>0</v>
      </c>
      <c r="K136" s="273" t="s">
        <v>239</v>
      </c>
      <c r="L136" s="277"/>
      <c r="M136" s="278" t="s">
        <v>36</v>
      </c>
      <c r="N136" s="279" t="s">
        <v>50</v>
      </c>
      <c r="O136" s="49"/>
      <c r="P136" s="243">
        <f>O136*H136</f>
        <v>0</v>
      </c>
      <c r="Q136" s="243">
        <v>1</v>
      </c>
      <c r="R136" s="243">
        <f>Q136*H136</f>
        <v>7.8799999999999999</v>
      </c>
      <c r="S136" s="243">
        <v>0</v>
      </c>
      <c r="T136" s="244">
        <f>S136*H136</f>
        <v>0</v>
      </c>
      <c r="AR136" s="25" t="s">
        <v>195</v>
      </c>
      <c r="AT136" s="25" t="s">
        <v>159</v>
      </c>
      <c r="AU136" s="25" t="s">
        <v>89</v>
      </c>
      <c r="AY136" s="25" t="s">
        <v>162</v>
      </c>
      <c r="BE136" s="245">
        <f>IF(N136="základní",J136,0)</f>
        <v>0</v>
      </c>
      <c r="BF136" s="245">
        <f>IF(N136="snížená",J136,0)</f>
        <v>0</v>
      </c>
      <c r="BG136" s="245">
        <f>IF(N136="zákl. přenesená",J136,0)</f>
        <v>0</v>
      </c>
      <c r="BH136" s="245">
        <f>IF(N136="sníž. přenesená",J136,0)</f>
        <v>0</v>
      </c>
      <c r="BI136" s="245">
        <f>IF(N136="nulová",J136,0)</f>
        <v>0</v>
      </c>
      <c r="BJ136" s="25" t="s">
        <v>87</v>
      </c>
      <c r="BK136" s="245">
        <f>ROUND(I136*H136,1)</f>
        <v>0</v>
      </c>
      <c r="BL136" s="25" t="s">
        <v>179</v>
      </c>
      <c r="BM136" s="25" t="s">
        <v>2836</v>
      </c>
    </row>
    <row r="137" s="13" customFormat="1">
      <c r="B137" s="261"/>
      <c r="C137" s="262"/>
      <c r="D137" s="248" t="s">
        <v>171</v>
      </c>
      <c r="E137" s="263" t="s">
        <v>36</v>
      </c>
      <c r="F137" s="264" t="s">
        <v>2804</v>
      </c>
      <c r="G137" s="262"/>
      <c r="H137" s="263" t="s">
        <v>36</v>
      </c>
      <c r="I137" s="265"/>
      <c r="J137" s="262"/>
      <c r="K137" s="262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171</v>
      </c>
      <c r="AU137" s="270" t="s">
        <v>89</v>
      </c>
      <c r="AV137" s="13" t="s">
        <v>87</v>
      </c>
      <c r="AW137" s="13" t="s">
        <v>42</v>
      </c>
      <c r="AX137" s="13" t="s">
        <v>79</v>
      </c>
      <c r="AY137" s="270" t="s">
        <v>162</v>
      </c>
    </row>
    <row r="138" s="12" customFormat="1">
      <c r="B138" s="246"/>
      <c r="C138" s="247"/>
      <c r="D138" s="248" t="s">
        <v>171</v>
      </c>
      <c r="E138" s="249" t="s">
        <v>36</v>
      </c>
      <c r="F138" s="250" t="s">
        <v>2832</v>
      </c>
      <c r="G138" s="247"/>
      <c r="H138" s="251">
        <v>4.8399999999999999</v>
      </c>
      <c r="I138" s="252"/>
      <c r="J138" s="247"/>
      <c r="K138" s="247"/>
      <c r="L138" s="253"/>
      <c r="M138" s="254"/>
      <c r="N138" s="255"/>
      <c r="O138" s="255"/>
      <c r="P138" s="255"/>
      <c r="Q138" s="255"/>
      <c r="R138" s="255"/>
      <c r="S138" s="255"/>
      <c r="T138" s="256"/>
      <c r="AT138" s="257" t="s">
        <v>171</v>
      </c>
      <c r="AU138" s="257" t="s">
        <v>89</v>
      </c>
      <c r="AV138" s="12" t="s">
        <v>89</v>
      </c>
      <c r="AW138" s="12" t="s">
        <v>42</v>
      </c>
      <c r="AX138" s="12" t="s">
        <v>79</v>
      </c>
      <c r="AY138" s="257" t="s">
        <v>162</v>
      </c>
    </row>
    <row r="139" s="12" customFormat="1">
      <c r="B139" s="246"/>
      <c r="C139" s="247"/>
      <c r="D139" s="248" t="s">
        <v>171</v>
      </c>
      <c r="E139" s="249" t="s">
        <v>36</v>
      </c>
      <c r="F139" s="250" t="s">
        <v>2833</v>
      </c>
      <c r="G139" s="247"/>
      <c r="H139" s="251">
        <v>-1.0900000000000001</v>
      </c>
      <c r="I139" s="252"/>
      <c r="J139" s="247"/>
      <c r="K139" s="247"/>
      <c r="L139" s="253"/>
      <c r="M139" s="254"/>
      <c r="N139" s="255"/>
      <c r="O139" s="255"/>
      <c r="P139" s="255"/>
      <c r="Q139" s="255"/>
      <c r="R139" s="255"/>
      <c r="S139" s="255"/>
      <c r="T139" s="256"/>
      <c r="AT139" s="257" t="s">
        <v>171</v>
      </c>
      <c r="AU139" s="257" t="s">
        <v>89</v>
      </c>
      <c r="AV139" s="12" t="s">
        <v>89</v>
      </c>
      <c r="AW139" s="12" t="s">
        <v>42</v>
      </c>
      <c r="AX139" s="12" t="s">
        <v>79</v>
      </c>
      <c r="AY139" s="257" t="s">
        <v>162</v>
      </c>
    </row>
    <row r="140" s="14" customFormat="1">
      <c r="B140" s="283"/>
      <c r="C140" s="284"/>
      <c r="D140" s="248" t="s">
        <v>171</v>
      </c>
      <c r="E140" s="285" t="s">
        <v>36</v>
      </c>
      <c r="F140" s="286" t="s">
        <v>679</v>
      </c>
      <c r="G140" s="284"/>
      <c r="H140" s="287">
        <v>3.75</v>
      </c>
      <c r="I140" s="288"/>
      <c r="J140" s="284"/>
      <c r="K140" s="284"/>
      <c r="L140" s="289"/>
      <c r="M140" s="290"/>
      <c r="N140" s="291"/>
      <c r="O140" s="291"/>
      <c r="P140" s="291"/>
      <c r="Q140" s="291"/>
      <c r="R140" s="291"/>
      <c r="S140" s="291"/>
      <c r="T140" s="292"/>
      <c r="AT140" s="293" t="s">
        <v>171</v>
      </c>
      <c r="AU140" s="293" t="s">
        <v>89</v>
      </c>
      <c r="AV140" s="14" t="s">
        <v>179</v>
      </c>
      <c r="AW140" s="14" t="s">
        <v>42</v>
      </c>
      <c r="AX140" s="14" t="s">
        <v>87</v>
      </c>
      <c r="AY140" s="293" t="s">
        <v>162</v>
      </c>
    </row>
    <row r="141" s="12" customFormat="1">
      <c r="B141" s="246"/>
      <c r="C141" s="247"/>
      <c r="D141" s="248" t="s">
        <v>171</v>
      </c>
      <c r="E141" s="247"/>
      <c r="F141" s="250" t="s">
        <v>2837</v>
      </c>
      <c r="G141" s="247"/>
      <c r="H141" s="251">
        <v>7.8799999999999999</v>
      </c>
      <c r="I141" s="252"/>
      <c r="J141" s="247"/>
      <c r="K141" s="247"/>
      <c r="L141" s="253"/>
      <c r="M141" s="254"/>
      <c r="N141" s="255"/>
      <c r="O141" s="255"/>
      <c r="P141" s="255"/>
      <c r="Q141" s="255"/>
      <c r="R141" s="255"/>
      <c r="S141" s="255"/>
      <c r="T141" s="256"/>
      <c r="AT141" s="257" t="s">
        <v>171</v>
      </c>
      <c r="AU141" s="257" t="s">
        <v>89</v>
      </c>
      <c r="AV141" s="12" t="s">
        <v>89</v>
      </c>
      <c r="AW141" s="12" t="s">
        <v>6</v>
      </c>
      <c r="AX141" s="12" t="s">
        <v>87</v>
      </c>
      <c r="AY141" s="257" t="s">
        <v>162</v>
      </c>
    </row>
    <row r="142" s="11" customFormat="1" ht="29.88" customHeight="1">
      <c r="B142" s="219"/>
      <c r="C142" s="220"/>
      <c r="D142" s="221" t="s">
        <v>78</v>
      </c>
      <c r="E142" s="233" t="s">
        <v>1200</v>
      </c>
      <c r="F142" s="233" t="s">
        <v>1201</v>
      </c>
      <c r="G142" s="220"/>
      <c r="H142" s="220"/>
      <c r="I142" s="223"/>
      <c r="J142" s="234">
        <f>BK142</f>
        <v>0</v>
      </c>
      <c r="K142" s="220"/>
      <c r="L142" s="225"/>
      <c r="M142" s="226"/>
      <c r="N142" s="227"/>
      <c r="O142" s="227"/>
      <c r="P142" s="228">
        <f>P143</f>
        <v>0</v>
      </c>
      <c r="Q142" s="227"/>
      <c r="R142" s="228">
        <f>R143</f>
        <v>0</v>
      </c>
      <c r="S142" s="227"/>
      <c r="T142" s="229">
        <f>T143</f>
        <v>0</v>
      </c>
      <c r="AR142" s="230" t="s">
        <v>87</v>
      </c>
      <c r="AT142" s="231" t="s">
        <v>78</v>
      </c>
      <c r="AU142" s="231" t="s">
        <v>87</v>
      </c>
      <c r="AY142" s="230" t="s">
        <v>162</v>
      </c>
      <c r="BK142" s="232">
        <f>BK143</f>
        <v>0</v>
      </c>
    </row>
    <row r="143" s="1" customFormat="1" ht="25.5" customHeight="1">
      <c r="B143" s="48"/>
      <c r="C143" s="235" t="s">
        <v>264</v>
      </c>
      <c r="D143" s="235" t="s">
        <v>165</v>
      </c>
      <c r="E143" s="236" t="s">
        <v>2838</v>
      </c>
      <c r="F143" s="237" t="s">
        <v>2839</v>
      </c>
      <c r="G143" s="238" t="s">
        <v>845</v>
      </c>
      <c r="H143" s="239">
        <v>52.509999999999998</v>
      </c>
      <c r="I143" s="240"/>
      <c r="J143" s="239">
        <f>ROUND(I143*H143,1)</f>
        <v>0</v>
      </c>
      <c r="K143" s="237" t="s">
        <v>239</v>
      </c>
      <c r="L143" s="74"/>
      <c r="M143" s="241" t="s">
        <v>36</v>
      </c>
      <c r="N143" s="305" t="s">
        <v>50</v>
      </c>
      <c r="O143" s="306"/>
      <c r="P143" s="307">
        <f>O143*H143</f>
        <v>0</v>
      </c>
      <c r="Q143" s="307">
        <v>0</v>
      </c>
      <c r="R143" s="307">
        <f>Q143*H143</f>
        <v>0</v>
      </c>
      <c r="S143" s="307">
        <v>0</v>
      </c>
      <c r="T143" s="308">
        <f>S143*H143</f>
        <v>0</v>
      </c>
      <c r="AR143" s="25" t="s">
        <v>179</v>
      </c>
      <c r="AT143" s="25" t="s">
        <v>165</v>
      </c>
      <c r="AU143" s="25" t="s">
        <v>89</v>
      </c>
      <c r="AY143" s="25" t="s">
        <v>162</v>
      </c>
      <c r="BE143" s="245">
        <f>IF(N143="základní",J143,0)</f>
        <v>0</v>
      </c>
      <c r="BF143" s="245">
        <f>IF(N143="snížená",J143,0)</f>
        <v>0</v>
      </c>
      <c r="BG143" s="245">
        <f>IF(N143="zákl. přenesená",J143,0)</f>
        <v>0</v>
      </c>
      <c r="BH143" s="245">
        <f>IF(N143="sníž. přenesená",J143,0)</f>
        <v>0</v>
      </c>
      <c r="BI143" s="245">
        <f>IF(N143="nulová",J143,0)</f>
        <v>0</v>
      </c>
      <c r="BJ143" s="25" t="s">
        <v>87</v>
      </c>
      <c r="BK143" s="245">
        <f>ROUND(I143*H143,1)</f>
        <v>0</v>
      </c>
      <c r="BL143" s="25" t="s">
        <v>179</v>
      </c>
      <c r="BM143" s="25" t="s">
        <v>2840</v>
      </c>
    </row>
    <row r="144" s="1" customFormat="1" ht="6.96" customHeight="1">
      <c r="B144" s="69"/>
      <c r="C144" s="70"/>
      <c r="D144" s="70"/>
      <c r="E144" s="70"/>
      <c r="F144" s="70"/>
      <c r="G144" s="70"/>
      <c r="H144" s="70"/>
      <c r="I144" s="180"/>
      <c r="J144" s="70"/>
      <c r="K144" s="70"/>
      <c r="L144" s="74"/>
    </row>
  </sheetData>
  <sheetProtection sheet="1" autoFilter="0" formatColumns="0" formatRows="0" objects="1" scenarios="1" spinCount="100000" saltValue="8hKeHgz8qYK8InaW2abCt5WZqz1RsmPGkLB3tmGg8Pe+iS2e4hrehbYZIo0r15mJDwfcmagN0FFrnB58zfuY3w==" hashValue="vVT8dWZ/SY7eMW57WfrzlDcrh4hOPVGdufvoewtBg7Y8Zb/ffDjOKfLhJtnkjEFtXjHRaq4w/t07SchhAH87yw==" algorithmName="SHA-512" password="CC35"/>
  <autoFilter ref="C85:K143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4:H74"/>
    <mergeCell ref="E76:H76"/>
    <mergeCell ref="E78:H78"/>
    <mergeCell ref="G1:H1"/>
    <mergeCell ref="L2:V2"/>
  </mergeCells>
  <hyperlinks>
    <hyperlink ref="F1:G1" location="C2" display="1) Krycí list soupisu"/>
    <hyperlink ref="G1:H1" location="C58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5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2"/>
      <c r="B1" s="151"/>
      <c r="C1" s="151"/>
      <c r="D1" s="152" t="s">
        <v>1</v>
      </c>
      <c r="E1" s="151"/>
      <c r="F1" s="153" t="s">
        <v>130</v>
      </c>
      <c r="G1" s="153" t="s">
        <v>131</v>
      </c>
      <c r="H1" s="153"/>
      <c r="I1" s="154"/>
      <c r="J1" s="153" t="s">
        <v>132</v>
      </c>
      <c r="K1" s="152" t="s">
        <v>133</v>
      </c>
      <c r="L1" s="153" t="s">
        <v>134</v>
      </c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</row>
    <row r="2" ht="36.96" customHeight="1">
      <c r="L2"/>
      <c r="AT2" s="25" t="s">
        <v>117</v>
      </c>
      <c r="AZ2" s="280" t="s">
        <v>2841</v>
      </c>
      <c r="BA2" s="280" t="s">
        <v>2842</v>
      </c>
      <c r="BB2" s="280" t="s">
        <v>36</v>
      </c>
      <c r="BC2" s="280" t="s">
        <v>2843</v>
      </c>
      <c r="BD2" s="280" t="s">
        <v>89</v>
      </c>
    </row>
    <row r="3" ht="6.96" customHeight="1">
      <c r="B3" s="26"/>
      <c r="C3" s="27"/>
      <c r="D3" s="27"/>
      <c r="E3" s="27"/>
      <c r="F3" s="27"/>
      <c r="G3" s="27"/>
      <c r="H3" s="27"/>
      <c r="I3" s="155"/>
      <c r="J3" s="27"/>
      <c r="K3" s="28"/>
      <c r="AT3" s="25" t="s">
        <v>89</v>
      </c>
      <c r="AZ3" s="280" t="s">
        <v>2465</v>
      </c>
      <c r="BA3" s="280" t="s">
        <v>36</v>
      </c>
      <c r="BB3" s="280" t="s">
        <v>36</v>
      </c>
      <c r="BC3" s="280" t="s">
        <v>2844</v>
      </c>
      <c r="BD3" s="280" t="s">
        <v>89</v>
      </c>
    </row>
    <row r="4" ht="36.96" customHeight="1">
      <c r="B4" s="29"/>
      <c r="C4" s="30"/>
      <c r="D4" s="31" t="s">
        <v>135</v>
      </c>
      <c r="E4" s="30"/>
      <c r="F4" s="30"/>
      <c r="G4" s="30"/>
      <c r="H4" s="30"/>
      <c r="I4" s="156"/>
      <c r="J4" s="30"/>
      <c r="K4" s="32"/>
      <c r="M4" s="33" t="s">
        <v>12</v>
      </c>
      <c r="AT4" s="25" t="s">
        <v>6</v>
      </c>
      <c r="AZ4" s="280" t="s">
        <v>1228</v>
      </c>
      <c r="BA4" s="280" t="s">
        <v>36</v>
      </c>
      <c r="BB4" s="280" t="s">
        <v>36</v>
      </c>
      <c r="BC4" s="280" t="s">
        <v>2845</v>
      </c>
      <c r="BD4" s="280" t="s">
        <v>89</v>
      </c>
    </row>
    <row r="5" ht="6.96" customHeight="1">
      <c r="B5" s="29"/>
      <c r="C5" s="30"/>
      <c r="D5" s="30"/>
      <c r="E5" s="30"/>
      <c r="F5" s="30"/>
      <c r="G5" s="30"/>
      <c r="H5" s="30"/>
      <c r="I5" s="156"/>
      <c r="J5" s="30"/>
      <c r="K5" s="32"/>
      <c r="AZ5" s="280" t="s">
        <v>656</v>
      </c>
      <c r="BA5" s="280" t="s">
        <v>36</v>
      </c>
      <c r="BB5" s="280" t="s">
        <v>36</v>
      </c>
      <c r="BC5" s="280" t="s">
        <v>2846</v>
      </c>
      <c r="BD5" s="280" t="s">
        <v>89</v>
      </c>
    </row>
    <row r="6">
      <c r="B6" s="29"/>
      <c r="C6" s="30"/>
      <c r="D6" s="41" t="s">
        <v>18</v>
      </c>
      <c r="E6" s="30"/>
      <c r="F6" s="30"/>
      <c r="G6" s="30"/>
      <c r="H6" s="30"/>
      <c r="I6" s="156"/>
      <c r="J6" s="30"/>
      <c r="K6" s="32"/>
      <c r="AZ6" s="280" t="s">
        <v>2469</v>
      </c>
      <c r="BA6" s="280" t="s">
        <v>36</v>
      </c>
      <c r="BB6" s="280" t="s">
        <v>36</v>
      </c>
      <c r="BC6" s="280" t="s">
        <v>2847</v>
      </c>
      <c r="BD6" s="280" t="s">
        <v>89</v>
      </c>
    </row>
    <row r="7" ht="16.5" customHeight="1">
      <c r="B7" s="29"/>
      <c r="C7" s="30"/>
      <c r="D7" s="30"/>
      <c r="E7" s="157" t="str">
        <f>'Rekapitulace stavby'!K6</f>
        <v>Vrátkov - splašková kanalizace a ČOV</v>
      </c>
      <c r="F7" s="41"/>
      <c r="G7" s="41"/>
      <c r="H7" s="41"/>
      <c r="I7" s="156"/>
      <c r="J7" s="30"/>
      <c r="K7" s="32"/>
      <c r="AZ7" s="280" t="s">
        <v>1240</v>
      </c>
      <c r="BA7" s="280" t="s">
        <v>36</v>
      </c>
      <c r="BB7" s="280" t="s">
        <v>36</v>
      </c>
      <c r="BC7" s="280" t="s">
        <v>2848</v>
      </c>
      <c r="BD7" s="280" t="s">
        <v>89</v>
      </c>
    </row>
    <row r="8">
      <c r="B8" s="29"/>
      <c r="C8" s="30"/>
      <c r="D8" s="41" t="s">
        <v>136</v>
      </c>
      <c r="E8" s="30"/>
      <c r="F8" s="30"/>
      <c r="G8" s="30"/>
      <c r="H8" s="30"/>
      <c r="I8" s="156"/>
      <c r="J8" s="30"/>
      <c r="K8" s="32"/>
    </row>
    <row r="9" s="1" customFormat="1" ht="16.5" customHeight="1">
      <c r="B9" s="48"/>
      <c r="C9" s="49"/>
      <c r="D9" s="49"/>
      <c r="E9" s="157" t="s">
        <v>1548</v>
      </c>
      <c r="F9" s="49"/>
      <c r="G9" s="49"/>
      <c r="H9" s="49"/>
      <c r="I9" s="158"/>
      <c r="J9" s="49"/>
      <c r="K9" s="53"/>
    </row>
    <row r="10" s="1" customFormat="1">
      <c r="B10" s="48"/>
      <c r="C10" s="49"/>
      <c r="D10" s="41" t="s">
        <v>665</v>
      </c>
      <c r="E10" s="49"/>
      <c r="F10" s="49"/>
      <c r="G10" s="49"/>
      <c r="H10" s="49"/>
      <c r="I10" s="158"/>
      <c r="J10" s="49"/>
      <c r="K10" s="53"/>
    </row>
    <row r="11" s="1" customFormat="1" ht="36.96" customHeight="1">
      <c r="B11" s="48"/>
      <c r="C11" s="49"/>
      <c r="D11" s="49"/>
      <c r="E11" s="159" t="s">
        <v>2849</v>
      </c>
      <c r="F11" s="49"/>
      <c r="G11" s="49"/>
      <c r="H11" s="49"/>
      <c r="I11" s="158"/>
      <c r="J11" s="49"/>
      <c r="K11" s="53"/>
    </row>
    <row r="12" s="1" customFormat="1">
      <c r="B12" s="48"/>
      <c r="C12" s="49"/>
      <c r="D12" s="49"/>
      <c r="E12" s="49"/>
      <c r="F12" s="49"/>
      <c r="G12" s="49"/>
      <c r="H12" s="49"/>
      <c r="I12" s="158"/>
      <c r="J12" s="49"/>
      <c r="K12" s="53"/>
    </row>
    <row r="13" s="1" customFormat="1" ht="14.4" customHeight="1">
      <c r="B13" s="48"/>
      <c r="C13" s="49"/>
      <c r="D13" s="41" t="s">
        <v>20</v>
      </c>
      <c r="E13" s="49"/>
      <c r="F13" s="36" t="s">
        <v>21</v>
      </c>
      <c r="G13" s="49"/>
      <c r="H13" s="49"/>
      <c r="I13" s="160" t="s">
        <v>22</v>
      </c>
      <c r="J13" s="36" t="s">
        <v>36</v>
      </c>
      <c r="K13" s="53"/>
    </row>
    <row r="14" s="1" customFormat="1" ht="14.4" customHeight="1">
      <c r="B14" s="48"/>
      <c r="C14" s="49"/>
      <c r="D14" s="41" t="s">
        <v>24</v>
      </c>
      <c r="E14" s="49"/>
      <c r="F14" s="36" t="s">
        <v>25</v>
      </c>
      <c r="G14" s="49"/>
      <c r="H14" s="49"/>
      <c r="I14" s="160" t="s">
        <v>26</v>
      </c>
      <c r="J14" s="161" t="str">
        <f>'Rekapitulace stavby'!AN8</f>
        <v>23. 4. 2018</v>
      </c>
      <c r="K14" s="53"/>
    </row>
    <row r="15" s="1" customFormat="1" ht="10.8" customHeight="1">
      <c r="B15" s="48"/>
      <c r="C15" s="49"/>
      <c r="D15" s="49"/>
      <c r="E15" s="49"/>
      <c r="F15" s="49"/>
      <c r="G15" s="49"/>
      <c r="H15" s="49"/>
      <c r="I15" s="158"/>
      <c r="J15" s="49"/>
      <c r="K15" s="53"/>
    </row>
    <row r="16" s="1" customFormat="1" ht="14.4" customHeight="1">
      <c r="B16" s="48"/>
      <c r="C16" s="49"/>
      <c r="D16" s="41" t="s">
        <v>32</v>
      </c>
      <c r="E16" s="49"/>
      <c r="F16" s="49"/>
      <c r="G16" s="49"/>
      <c r="H16" s="49"/>
      <c r="I16" s="160" t="s">
        <v>33</v>
      </c>
      <c r="J16" s="36" t="s">
        <v>34</v>
      </c>
      <c r="K16" s="53"/>
    </row>
    <row r="17" s="1" customFormat="1" ht="18" customHeight="1">
      <c r="B17" s="48"/>
      <c r="C17" s="49"/>
      <c r="D17" s="49"/>
      <c r="E17" s="36" t="s">
        <v>25</v>
      </c>
      <c r="F17" s="49"/>
      <c r="G17" s="49"/>
      <c r="H17" s="49"/>
      <c r="I17" s="160" t="s">
        <v>35</v>
      </c>
      <c r="J17" s="36" t="s">
        <v>36</v>
      </c>
      <c r="K17" s="53"/>
    </row>
    <row r="18" s="1" customFormat="1" ht="6.96" customHeight="1">
      <c r="B18" s="48"/>
      <c r="C18" s="49"/>
      <c r="D18" s="49"/>
      <c r="E18" s="49"/>
      <c r="F18" s="49"/>
      <c r="G18" s="49"/>
      <c r="H18" s="49"/>
      <c r="I18" s="158"/>
      <c r="J18" s="49"/>
      <c r="K18" s="53"/>
    </row>
    <row r="19" s="1" customFormat="1" ht="14.4" customHeight="1">
      <c r="B19" s="48"/>
      <c r="C19" s="49"/>
      <c r="D19" s="41" t="s">
        <v>37</v>
      </c>
      <c r="E19" s="49"/>
      <c r="F19" s="49"/>
      <c r="G19" s="49"/>
      <c r="H19" s="49"/>
      <c r="I19" s="160" t="s">
        <v>33</v>
      </c>
      <c r="J19" s="36" t="str">
        <f>IF('Rekapitulace stavby'!AN13="Vyplň údaj","",IF('Rekapitulace stavby'!AN13="","",'Rekapitulace stavby'!AN13))</f>
        <v/>
      </c>
      <c r="K19" s="53"/>
    </row>
    <row r="20" s="1" customFormat="1" ht="18" customHeight="1">
      <c r="B20" s="48"/>
      <c r="C20" s="49"/>
      <c r="D20" s="49"/>
      <c r="E20" s="36" t="str">
        <f>IF('Rekapitulace stavby'!E14="Vyplň údaj","",IF('Rekapitulace stavby'!E14="","",'Rekapitulace stavby'!E14))</f>
        <v/>
      </c>
      <c r="F20" s="49"/>
      <c r="G20" s="49"/>
      <c r="H20" s="49"/>
      <c r="I20" s="160" t="s">
        <v>35</v>
      </c>
      <c r="J20" s="36" t="str">
        <f>IF('Rekapitulace stavby'!AN14="Vyplň údaj","",IF('Rekapitulace stavby'!AN14="","",'Rekapitulace stavby'!AN14))</f>
        <v/>
      </c>
      <c r="K20" s="53"/>
    </row>
    <row r="21" s="1" customFormat="1" ht="6.96" customHeight="1">
      <c r="B21" s="48"/>
      <c r="C21" s="49"/>
      <c r="D21" s="49"/>
      <c r="E21" s="49"/>
      <c r="F21" s="49"/>
      <c r="G21" s="49"/>
      <c r="H21" s="49"/>
      <c r="I21" s="158"/>
      <c r="J21" s="49"/>
      <c r="K21" s="53"/>
    </row>
    <row r="22" s="1" customFormat="1" ht="14.4" customHeight="1">
      <c r="B22" s="48"/>
      <c r="C22" s="49"/>
      <c r="D22" s="41" t="s">
        <v>39</v>
      </c>
      <c r="E22" s="49"/>
      <c r="F22" s="49"/>
      <c r="G22" s="49"/>
      <c r="H22" s="49"/>
      <c r="I22" s="160" t="s">
        <v>33</v>
      </c>
      <c r="J22" s="36" t="s">
        <v>40</v>
      </c>
      <c r="K22" s="53"/>
    </row>
    <row r="23" s="1" customFormat="1" ht="18" customHeight="1">
      <c r="B23" s="48"/>
      <c r="C23" s="49"/>
      <c r="D23" s="49"/>
      <c r="E23" s="36" t="s">
        <v>41</v>
      </c>
      <c r="F23" s="49"/>
      <c r="G23" s="49"/>
      <c r="H23" s="49"/>
      <c r="I23" s="160" t="s">
        <v>35</v>
      </c>
      <c r="J23" s="36" t="s">
        <v>36</v>
      </c>
      <c r="K23" s="53"/>
    </row>
    <row r="24" s="1" customFormat="1" ht="6.96" customHeight="1">
      <c r="B24" s="48"/>
      <c r="C24" s="49"/>
      <c r="D24" s="49"/>
      <c r="E24" s="49"/>
      <c r="F24" s="49"/>
      <c r="G24" s="49"/>
      <c r="H24" s="49"/>
      <c r="I24" s="158"/>
      <c r="J24" s="49"/>
      <c r="K24" s="53"/>
    </row>
    <row r="25" s="1" customFormat="1" ht="14.4" customHeight="1">
      <c r="B25" s="48"/>
      <c r="C25" s="49"/>
      <c r="D25" s="41" t="s">
        <v>43</v>
      </c>
      <c r="E25" s="49"/>
      <c r="F25" s="49"/>
      <c r="G25" s="49"/>
      <c r="H25" s="49"/>
      <c r="I25" s="158"/>
      <c r="J25" s="49"/>
      <c r="K25" s="53"/>
    </row>
    <row r="26" s="7" customFormat="1" ht="16.5" customHeight="1">
      <c r="B26" s="162"/>
      <c r="C26" s="163"/>
      <c r="D26" s="163"/>
      <c r="E26" s="46" t="s">
        <v>36</v>
      </c>
      <c r="F26" s="46"/>
      <c r="G26" s="46"/>
      <c r="H26" s="46"/>
      <c r="I26" s="164"/>
      <c r="J26" s="163"/>
      <c r="K26" s="165"/>
    </row>
    <row r="27" s="1" customFormat="1" ht="6.96" customHeight="1">
      <c r="B27" s="48"/>
      <c r="C27" s="49"/>
      <c r="D27" s="49"/>
      <c r="E27" s="49"/>
      <c r="F27" s="49"/>
      <c r="G27" s="49"/>
      <c r="H27" s="49"/>
      <c r="I27" s="158"/>
      <c r="J27" s="49"/>
      <c r="K27" s="53"/>
    </row>
    <row r="28" s="1" customFormat="1" ht="6.96" customHeight="1">
      <c r="B28" s="48"/>
      <c r="C28" s="49"/>
      <c r="D28" s="108"/>
      <c r="E28" s="108"/>
      <c r="F28" s="108"/>
      <c r="G28" s="108"/>
      <c r="H28" s="108"/>
      <c r="I28" s="166"/>
      <c r="J28" s="108"/>
      <c r="K28" s="167"/>
    </row>
    <row r="29" s="1" customFormat="1" ht="25.44" customHeight="1">
      <c r="B29" s="48"/>
      <c r="C29" s="49"/>
      <c r="D29" s="168" t="s">
        <v>45</v>
      </c>
      <c r="E29" s="49"/>
      <c r="F29" s="49"/>
      <c r="G29" s="49"/>
      <c r="H29" s="49"/>
      <c r="I29" s="158"/>
      <c r="J29" s="169">
        <f>ROUND(J88,1)</f>
        <v>0</v>
      </c>
      <c r="K29" s="53"/>
    </row>
    <row r="30" s="1" customFormat="1" ht="6.96" customHeight="1">
      <c r="B30" s="48"/>
      <c r="C30" s="49"/>
      <c r="D30" s="108"/>
      <c r="E30" s="108"/>
      <c r="F30" s="108"/>
      <c r="G30" s="108"/>
      <c r="H30" s="108"/>
      <c r="I30" s="166"/>
      <c r="J30" s="108"/>
      <c r="K30" s="167"/>
    </row>
    <row r="31" s="1" customFormat="1" ht="14.4" customHeight="1">
      <c r="B31" s="48"/>
      <c r="C31" s="49"/>
      <c r="D31" s="49"/>
      <c r="E31" s="49"/>
      <c r="F31" s="54" t="s">
        <v>47</v>
      </c>
      <c r="G31" s="49"/>
      <c r="H31" s="49"/>
      <c r="I31" s="170" t="s">
        <v>46</v>
      </c>
      <c r="J31" s="54" t="s">
        <v>48</v>
      </c>
      <c r="K31" s="53"/>
    </row>
    <row r="32" s="1" customFormat="1" ht="14.4" customHeight="1">
      <c r="B32" s="48"/>
      <c r="C32" s="49"/>
      <c r="D32" s="57" t="s">
        <v>49</v>
      </c>
      <c r="E32" s="57" t="s">
        <v>50</v>
      </c>
      <c r="F32" s="171">
        <f>ROUND(SUM(BE88:BE261), 1)</f>
        <v>0</v>
      </c>
      <c r="G32" s="49"/>
      <c r="H32" s="49"/>
      <c r="I32" s="172">
        <v>0.20999999999999999</v>
      </c>
      <c r="J32" s="171">
        <f>ROUND(ROUND((SUM(BE88:BE261)), 1)*I32, 2)</f>
        <v>0</v>
      </c>
      <c r="K32" s="53"/>
    </row>
    <row r="33" s="1" customFormat="1" ht="14.4" customHeight="1">
      <c r="B33" s="48"/>
      <c r="C33" s="49"/>
      <c r="D33" s="49"/>
      <c r="E33" s="57" t="s">
        <v>51</v>
      </c>
      <c r="F33" s="171">
        <f>ROUND(SUM(BF88:BF261), 1)</f>
        <v>0</v>
      </c>
      <c r="G33" s="49"/>
      <c r="H33" s="49"/>
      <c r="I33" s="172">
        <v>0.14999999999999999</v>
      </c>
      <c r="J33" s="171">
        <f>ROUND(ROUND((SUM(BF88:BF261)), 1)*I33, 2)</f>
        <v>0</v>
      </c>
      <c r="K33" s="53"/>
    </row>
    <row r="34" hidden="1" s="1" customFormat="1" ht="14.4" customHeight="1">
      <c r="B34" s="48"/>
      <c r="C34" s="49"/>
      <c r="D34" s="49"/>
      <c r="E34" s="57" t="s">
        <v>52</v>
      </c>
      <c r="F34" s="171">
        <f>ROUND(SUM(BG88:BG261), 1)</f>
        <v>0</v>
      </c>
      <c r="G34" s="49"/>
      <c r="H34" s="49"/>
      <c r="I34" s="172">
        <v>0.20999999999999999</v>
      </c>
      <c r="J34" s="171">
        <v>0</v>
      </c>
      <c r="K34" s="53"/>
    </row>
    <row r="35" hidden="1" s="1" customFormat="1" ht="14.4" customHeight="1">
      <c r="B35" s="48"/>
      <c r="C35" s="49"/>
      <c r="D35" s="49"/>
      <c r="E35" s="57" t="s">
        <v>53</v>
      </c>
      <c r="F35" s="171">
        <f>ROUND(SUM(BH88:BH261), 1)</f>
        <v>0</v>
      </c>
      <c r="G35" s="49"/>
      <c r="H35" s="49"/>
      <c r="I35" s="172">
        <v>0.14999999999999999</v>
      </c>
      <c r="J35" s="171">
        <v>0</v>
      </c>
      <c r="K35" s="53"/>
    </row>
    <row r="36" hidden="1" s="1" customFormat="1" ht="14.4" customHeight="1">
      <c r="B36" s="48"/>
      <c r="C36" s="49"/>
      <c r="D36" s="49"/>
      <c r="E36" s="57" t="s">
        <v>54</v>
      </c>
      <c r="F36" s="171">
        <f>ROUND(SUM(BI88:BI261), 1)</f>
        <v>0</v>
      </c>
      <c r="G36" s="49"/>
      <c r="H36" s="49"/>
      <c r="I36" s="172">
        <v>0</v>
      </c>
      <c r="J36" s="171">
        <v>0</v>
      </c>
      <c r="K36" s="53"/>
    </row>
    <row r="37" s="1" customFormat="1" ht="6.96" customHeight="1">
      <c r="B37" s="48"/>
      <c r="C37" s="49"/>
      <c r="D37" s="49"/>
      <c r="E37" s="49"/>
      <c r="F37" s="49"/>
      <c r="G37" s="49"/>
      <c r="H37" s="49"/>
      <c r="I37" s="158"/>
      <c r="J37" s="49"/>
      <c r="K37" s="53"/>
    </row>
    <row r="38" s="1" customFormat="1" ht="25.44" customHeight="1">
      <c r="B38" s="48"/>
      <c r="C38" s="173"/>
      <c r="D38" s="174" t="s">
        <v>55</v>
      </c>
      <c r="E38" s="100"/>
      <c r="F38" s="100"/>
      <c r="G38" s="175" t="s">
        <v>56</v>
      </c>
      <c r="H38" s="176" t="s">
        <v>57</v>
      </c>
      <c r="I38" s="177"/>
      <c r="J38" s="178">
        <f>SUM(J29:J36)</f>
        <v>0</v>
      </c>
      <c r="K38" s="179"/>
    </row>
    <row r="39" s="1" customFormat="1" ht="14.4" customHeight="1">
      <c r="B39" s="69"/>
      <c r="C39" s="70"/>
      <c r="D39" s="70"/>
      <c r="E39" s="70"/>
      <c r="F39" s="70"/>
      <c r="G39" s="70"/>
      <c r="H39" s="70"/>
      <c r="I39" s="180"/>
      <c r="J39" s="70"/>
      <c r="K39" s="71"/>
    </row>
    <row r="43" s="1" customFormat="1" ht="6.96" customHeight="1">
      <c r="B43" s="181"/>
      <c r="C43" s="182"/>
      <c r="D43" s="182"/>
      <c r="E43" s="182"/>
      <c r="F43" s="182"/>
      <c r="G43" s="182"/>
      <c r="H43" s="182"/>
      <c r="I43" s="183"/>
      <c r="J43" s="182"/>
      <c r="K43" s="184"/>
    </row>
    <row r="44" s="1" customFormat="1" ht="36.96" customHeight="1">
      <c r="B44" s="48"/>
      <c r="C44" s="31" t="s">
        <v>138</v>
      </c>
      <c r="D44" s="49"/>
      <c r="E44" s="49"/>
      <c r="F44" s="49"/>
      <c r="G44" s="49"/>
      <c r="H44" s="49"/>
      <c r="I44" s="158"/>
      <c r="J44" s="49"/>
      <c r="K44" s="53"/>
    </row>
    <row r="45" s="1" customFormat="1" ht="6.96" customHeight="1">
      <c r="B45" s="48"/>
      <c r="C45" s="49"/>
      <c r="D45" s="49"/>
      <c r="E45" s="49"/>
      <c r="F45" s="49"/>
      <c r="G45" s="49"/>
      <c r="H45" s="49"/>
      <c r="I45" s="158"/>
      <c r="J45" s="49"/>
      <c r="K45" s="53"/>
    </row>
    <row r="46" s="1" customFormat="1" ht="14.4" customHeight="1">
      <c r="B46" s="48"/>
      <c r="C46" s="41" t="s">
        <v>18</v>
      </c>
      <c r="D46" s="49"/>
      <c r="E46" s="49"/>
      <c r="F46" s="49"/>
      <c r="G46" s="49"/>
      <c r="H46" s="49"/>
      <c r="I46" s="158"/>
      <c r="J46" s="49"/>
      <c r="K46" s="53"/>
    </row>
    <row r="47" s="1" customFormat="1" ht="16.5" customHeight="1">
      <c r="B47" s="48"/>
      <c r="C47" s="49"/>
      <c r="D47" s="49"/>
      <c r="E47" s="157" t="str">
        <f>E7</f>
        <v>Vrátkov - splašková kanalizace a ČOV</v>
      </c>
      <c r="F47" s="41"/>
      <c r="G47" s="41"/>
      <c r="H47" s="41"/>
      <c r="I47" s="158"/>
      <c r="J47" s="49"/>
      <c r="K47" s="53"/>
    </row>
    <row r="48">
      <c r="B48" s="29"/>
      <c r="C48" s="41" t="s">
        <v>136</v>
      </c>
      <c r="D48" s="30"/>
      <c r="E48" s="30"/>
      <c r="F48" s="30"/>
      <c r="G48" s="30"/>
      <c r="H48" s="30"/>
      <c r="I48" s="156"/>
      <c r="J48" s="30"/>
      <c r="K48" s="32"/>
    </row>
    <row r="49" s="1" customFormat="1" ht="16.5" customHeight="1">
      <c r="B49" s="48"/>
      <c r="C49" s="49"/>
      <c r="D49" s="49"/>
      <c r="E49" s="157" t="s">
        <v>1548</v>
      </c>
      <c r="F49" s="49"/>
      <c r="G49" s="49"/>
      <c r="H49" s="49"/>
      <c r="I49" s="158"/>
      <c r="J49" s="49"/>
      <c r="K49" s="53"/>
    </row>
    <row r="50" s="1" customFormat="1" ht="14.4" customHeight="1">
      <c r="B50" s="48"/>
      <c r="C50" s="41" t="s">
        <v>665</v>
      </c>
      <c r="D50" s="49"/>
      <c r="E50" s="49"/>
      <c r="F50" s="49"/>
      <c r="G50" s="49"/>
      <c r="H50" s="49"/>
      <c r="I50" s="158"/>
      <c r="J50" s="49"/>
      <c r="K50" s="53"/>
    </row>
    <row r="51" s="1" customFormat="1" ht="17.25" customHeight="1">
      <c r="B51" s="48"/>
      <c r="C51" s="49"/>
      <c r="D51" s="49"/>
      <c r="E51" s="159" t="str">
        <f>E11</f>
        <v>SO 02.4 - Odtok z ČOV</v>
      </c>
      <c r="F51" s="49"/>
      <c r="G51" s="49"/>
      <c r="H51" s="49"/>
      <c r="I51" s="158"/>
      <c r="J51" s="49"/>
      <c r="K51" s="53"/>
    </row>
    <row r="52" s="1" customFormat="1" ht="6.96" customHeight="1">
      <c r="B52" s="48"/>
      <c r="C52" s="49"/>
      <c r="D52" s="49"/>
      <c r="E52" s="49"/>
      <c r="F52" s="49"/>
      <c r="G52" s="49"/>
      <c r="H52" s="49"/>
      <c r="I52" s="158"/>
      <c r="J52" s="49"/>
      <c r="K52" s="53"/>
    </row>
    <row r="53" s="1" customFormat="1" ht="18" customHeight="1">
      <c r="B53" s="48"/>
      <c r="C53" s="41" t="s">
        <v>24</v>
      </c>
      <c r="D53" s="49"/>
      <c r="E53" s="49"/>
      <c r="F53" s="36" t="str">
        <f>F14</f>
        <v>obec Vrátkov</v>
      </c>
      <c r="G53" s="49"/>
      <c r="H53" s="49"/>
      <c r="I53" s="160" t="s">
        <v>26</v>
      </c>
      <c r="J53" s="161" t="str">
        <f>IF(J14="","",J14)</f>
        <v>23. 4. 2018</v>
      </c>
      <c r="K53" s="53"/>
    </row>
    <row r="54" s="1" customFormat="1" ht="6.96" customHeight="1">
      <c r="B54" s="48"/>
      <c r="C54" s="49"/>
      <c r="D54" s="49"/>
      <c r="E54" s="49"/>
      <c r="F54" s="49"/>
      <c r="G54" s="49"/>
      <c r="H54" s="49"/>
      <c r="I54" s="158"/>
      <c r="J54" s="49"/>
      <c r="K54" s="53"/>
    </row>
    <row r="55" s="1" customFormat="1">
      <c r="B55" s="48"/>
      <c r="C55" s="41" t="s">
        <v>32</v>
      </c>
      <c r="D55" s="49"/>
      <c r="E55" s="49"/>
      <c r="F55" s="36" t="str">
        <f>E17</f>
        <v>obec Vrátkov</v>
      </c>
      <c r="G55" s="49"/>
      <c r="H55" s="49"/>
      <c r="I55" s="160" t="s">
        <v>39</v>
      </c>
      <c r="J55" s="46" t="str">
        <f>E23</f>
        <v>Ing. Liběna Knapová</v>
      </c>
      <c r="K55" s="53"/>
    </row>
    <row r="56" s="1" customFormat="1" ht="14.4" customHeight="1">
      <c r="B56" s="48"/>
      <c r="C56" s="41" t="s">
        <v>37</v>
      </c>
      <c r="D56" s="49"/>
      <c r="E56" s="49"/>
      <c r="F56" s="36" t="str">
        <f>IF(E20="","",E20)</f>
        <v/>
      </c>
      <c r="G56" s="49"/>
      <c r="H56" s="49"/>
      <c r="I56" s="158"/>
      <c r="J56" s="185"/>
      <c r="K56" s="53"/>
    </row>
    <row r="57" s="1" customFormat="1" ht="10.32" customHeight="1">
      <c r="B57" s="48"/>
      <c r="C57" s="49"/>
      <c r="D57" s="49"/>
      <c r="E57" s="49"/>
      <c r="F57" s="49"/>
      <c r="G57" s="49"/>
      <c r="H57" s="49"/>
      <c r="I57" s="158"/>
      <c r="J57" s="49"/>
      <c r="K57" s="53"/>
    </row>
    <row r="58" s="1" customFormat="1" ht="29.28" customHeight="1">
      <c r="B58" s="48"/>
      <c r="C58" s="186" t="s">
        <v>139</v>
      </c>
      <c r="D58" s="173"/>
      <c r="E58" s="173"/>
      <c r="F58" s="173"/>
      <c r="G58" s="173"/>
      <c r="H58" s="173"/>
      <c r="I58" s="187"/>
      <c r="J58" s="188" t="s">
        <v>140</v>
      </c>
      <c r="K58" s="189"/>
    </row>
    <row r="59" s="1" customFormat="1" ht="10.32" customHeight="1">
      <c r="B59" s="48"/>
      <c r="C59" s="49"/>
      <c r="D59" s="49"/>
      <c r="E59" s="49"/>
      <c r="F59" s="49"/>
      <c r="G59" s="49"/>
      <c r="H59" s="49"/>
      <c r="I59" s="158"/>
      <c r="J59" s="49"/>
      <c r="K59" s="53"/>
    </row>
    <row r="60" s="1" customFormat="1" ht="29.28" customHeight="1">
      <c r="B60" s="48"/>
      <c r="C60" s="190" t="s">
        <v>141</v>
      </c>
      <c r="D60" s="49"/>
      <c r="E60" s="49"/>
      <c r="F60" s="49"/>
      <c r="G60" s="49"/>
      <c r="H60" s="49"/>
      <c r="I60" s="158"/>
      <c r="J60" s="169">
        <f>J88</f>
        <v>0</v>
      </c>
      <c r="K60" s="53"/>
      <c r="AU60" s="25" t="s">
        <v>142</v>
      </c>
    </row>
    <row r="61" s="8" customFormat="1" ht="24.96" customHeight="1">
      <c r="B61" s="191"/>
      <c r="C61" s="192"/>
      <c r="D61" s="193" t="s">
        <v>227</v>
      </c>
      <c r="E61" s="194"/>
      <c r="F61" s="194"/>
      <c r="G61" s="194"/>
      <c r="H61" s="194"/>
      <c r="I61" s="195"/>
      <c r="J61" s="196">
        <f>J89</f>
        <v>0</v>
      </c>
      <c r="K61" s="197"/>
    </row>
    <row r="62" s="9" customFormat="1" ht="19.92" customHeight="1">
      <c r="B62" s="198"/>
      <c r="C62" s="199"/>
      <c r="D62" s="200" t="s">
        <v>667</v>
      </c>
      <c r="E62" s="201"/>
      <c r="F62" s="201"/>
      <c r="G62" s="201"/>
      <c r="H62" s="201"/>
      <c r="I62" s="202"/>
      <c r="J62" s="203">
        <f>J90</f>
        <v>0</v>
      </c>
      <c r="K62" s="204"/>
    </row>
    <row r="63" s="9" customFormat="1" ht="19.92" customHeight="1">
      <c r="B63" s="198"/>
      <c r="C63" s="199"/>
      <c r="D63" s="200" t="s">
        <v>1250</v>
      </c>
      <c r="E63" s="201"/>
      <c r="F63" s="201"/>
      <c r="G63" s="201"/>
      <c r="H63" s="201"/>
      <c r="I63" s="202"/>
      <c r="J63" s="203">
        <f>J179</f>
        <v>0</v>
      </c>
      <c r="K63" s="204"/>
    </row>
    <row r="64" s="9" customFormat="1" ht="19.92" customHeight="1">
      <c r="B64" s="198"/>
      <c r="C64" s="199"/>
      <c r="D64" s="200" t="s">
        <v>669</v>
      </c>
      <c r="E64" s="201"/>
      <c r="F64" s="201"/>
      <c r="G64" s="201"/>
      <c r="H64" s="201"/>
      <c r="I64" s="202"/>
      <c r="J64" s="203">
        <f>J195</f>
        <v>0</v>
      </c>
      <c r="K64" s="204"/>
    </row>
    <row r="65" s="9" customFormat="1" ht="19.92" customHeight="1">
      <c r="B65" s="198"/>
      <c r="C65" s="199"/>
      <c r="D65" s="200" t="s">
        <v>671</v>
      </c>
      <c r="E65" s="201"/>
      <c r="F65" s="201"/>
      <c r="G65" s="201"/>
      <c r="H65" s="201"/>
      <c r="I65" s="202"/>
      <c r="J65" s="203">
        <f>J221</f>
        <v>0</v>
      </c>
      <c r="K65" s="204"/>
    </row>
    <row r="66" s="9" customFormat="1" ht="19.92" customHeight="1">
      <c r="B66" s="198"/>
      <c r="C66" s="199"/>
      <c r="D66" s="200" t="s">
        <v>673</v>
      </c>
      <c r="E66" s="201"/>
      <c r="F66" s="201"/>
      <c r="G66" s="201"/>
      <c r="H66" s="201"/>
      <c r="I66" s="202"/>
      <c r="J66" s="203">
        <f>J259</f>
        <v>0</v>
      </c>
      <c r="K66" s="204"/>
    </row>
    <row r="67" s="1" customFormat="1" ht="21.84" customHeight="1">
      <c r="B67" s="48"/>
      <c r="C67" s="49"/>
      <c r="D67" s="49"/>
      <c r="E67" s="49"/>
      <c r="F67" s="49"/>
      <c r="G67" s="49"/>
      <c r="H67" s="49"/>
      <c r="I67" s="158"/>
      <c r="J67" s="49"/>
      <c r="K67" s="53"/>
    </row>
    <row r="68" s="1" customFormat="1" ht="6.96" customHeight="1">
      <c r="B68" s="69"/>
      <c r="C68" s="70"/>
      <c r="D68" s="70"/>
      <c r="E68" s="70"/>
      <c r="F68" s="70"/>
      <c r="G68" s="70"/>
      <c r="H68" s="70"/>
      <c r="I68" s="180"/>
      <c r="J68" s="70"/>
      <c r="K68" s="71"/>
    </row>
    <row r="72" s="1" customFormat="1" ht="6.96" customHeight="1">
      <c r="B72" s="72"/>
      <c r="C72" s="73"/>
      <c r="D72" s="73"/>
      <c r="E72" s="73"/>
      <c r="F72" s="73"/>
      <c r="G72" s="73"/>
      <c r="H72" s="73"/>
      <c r="I72" s="183"/>
      <c r="J72" s="73"/>
      <c r="K72" s="73"/>
      <c r="L72" s="74"/>
    </row>
    <row r="73" s="1" customFormat="1" ht="36.96" customHeight="1">
      <c r="B73" s="48"/>
      <c r="C73" s="75" t="s">
        <v>145</v>
      </c>
      <c r="D73" s="76"/>
      <c r="E73" s="76"/>
      <c r="F73" s="76"/>
      <c r="G73" s="76"/>
      <c r="H73" s="76"/>
      <c r="I73" s="205"/>
      <c r="J73" s="76"/>
      <c r="K73" s="76"/>
      <c r="L73" s="74"/>
    </row>
    <row r="74" s="1" customFormat="1" ht="6.96" customHeight="1">
      <c r="B74" s="48"/>
      <c r="C74" s="76"/>
      <c r="D74" s="76"/>
      <c r="E74" s="76"/>
      <c r="F74" s="76"/>
      <c r="G74" s="76"/>
      <c r="H74" s="76"/>
      <c r="I74" s="205"/>
      <c r="J74" s="76"/>
      <c r="K74" s="76"/>
      <c r="L74" s="74"/>
    </row>
    <row r="75" s="1" customFormat="1" ht="14.4" customHeight="1">
      <c r="B75" s="48"/>
      <c r="C75" s="78" t="s">
        <v>18</v>
      </c>
      <c r="D75" s="76"/>
      <c r="E75" s="76"/>
      <c r="F75" s="76"/>
      <c r="G75" s="76"/>
      <c r="H75" s="76"/>
      <c r="I75" s="205"/>
      <c r="J75" s="76"/>
      <c r="K75" s="76"/>
      <c r="L75" s="74"/>
    </row>
    <row r="76" s="1" customFormat="1" ht="16.5" customHeight="1">
      <c r="B76" s="48"/>
      <c r="C76" s="76"/>
      <c r="D76" s="76"/>
      <c r="E76" s="206" t="str">
        <f>E7</f>
        <v>Vrátkov - splašková kanalizace a ČOV</v>
      </c>
      <c r="F76" s="78"/>
      <c r="G76" s="78"/>
      <c r="H76" s="78"/>
      <c r="I76" s="205"/>
      <c r="J76" s="76"/>
      <c r="K76" s="76"/>
      <c r="L76" s="74"/>
    </row>
    <row r="77">
      <c r="B77" s="29"/>
      <c r="C77" s="78" t="s">
        <v>136</v>
      </c>
      <c r="D77" s="281"/>
      <c r="E77" s="281"/>
      <c r="F77" s="281"/>
      <c r="G77" s="281"/>
      <c r="H77" s="281"/>
      <c r="I77" s="150"/>
      <c r="J77" s="281"/>
      <c r="K77" s="281"/>
      <c r="L77" s="282"/>
    </row>
    <row r="78" s="1" customFormat="1" ht="16.5" customHeight="1">
      <c r="B78" s="48"/>
      <c r="C78" s="76"/>
      <c r="D78" s="76"/>
      <c r="E78" s="206" t="s">
        <v>1548</v>
      </c>
      <c r="F78" s="76"/>
      <c r="G78" s="76"/>
      <c r="H78" s="76"/>
      <c r="I78" s="205"/>
      <c r="J78" s="76"/>
      <c r="K78" s="76"/>
      <c r="L78" s="74"/>
    </row>
    <row r="79" s="1" customFormat="1" ht="14.4" customHeight="1">
      <c r="B79" s="48"/>
      <c r="C79" s="78" t="s">
        <v>665</v>
      </c>
      <c r="D79" s="76"/>
      <c r="E79" s="76"/>
      <c r="F79" s="76"/>
      <c r="G79" s="76"/>
      <c r="H79" s="76"/>
      <c r="I79" s="205"/>
      <c r="J79" s="76"/>
      <c r="K79" s="76"/>
      <c r="L79" s="74"/>
    </row>
    <row r="80" s="1" customFormat="1" ht="17.25" customHeight="1">
      <c r="B80" s="48"/>
      <c r="C80" s="76"/>
      <c r="D80" s="76"/>
      <c r="E80" s="84" t="str">
        <f>E11</f>
        <v>SO 02.4 - Odtok z ČOV</v>
      </c>
      <c r="F80" s="76"/>
      <c r="G80" s="76"/>
      <c r="H80" s="76"/>
      <c r="I80" s="205"/>
      <c r="J80" s="76"/>
      <c r="K80" s="76"/>
      <c r="L80" s="74"/>
    </row>
    <row r="81" s="1" customFormat="1" ht="6.96" customHeight="1">
      <c r="B81" s="48"/>
      <c r="C81" s="76"/>
      <c r="D81" s="76"/>
      <c r="E81" s="76"/>
      <c r="F81" s="76"/>
      <c r="G81" s="76"/>
      <c r="H81" s="76"/>
      <c r="I81" s="205"/>
      <c r="J81" s="76"/>
      <c r="K81" s="76"/>
      <c r="L81" s="74"/>
    </row>
    <row r="82" s="1" customFormat="1" ht="18" customHeight="1">
      <c r="B82" s="48"/>
      <c r="C82" s="78" t="s">
        <v>24</v>
      </c>
      <c r="D82" s="76"/>
      <c r="E82" s="76"/>
      <c r="F82" s="207" t="str">
        <f>F14</f>
        <v>obec Vrátkov</v>
      </c>
      <c r="G82" s="76"/>
      <c r="H82" s="76"/>
      <c r="I82" s="208" t="s">
        <v>26</v>
      </c>
      <c r="J82" s="87" t="str">
        <f>IF(J14="","",J14)</f>
        <v>23. 4. 2018</v>
      </c>
      <c r="K82" s="76"/>
      <c r="L82" s="74"/>
    </row>
    <row r="83" s="1" customFormat="1" ht="6.96" customHeight="1">
      <c r="B83" s="48"/>
      <c r="C83" s="76"/>
      <c r="D83" s="76"/>
      <c r="E83" s="76"/>
      <c r="F83" s="76"/>
      <c r="G83" s="76"/>
      <c r="H83" s="76"/>
      <c r="I83" s="205"/>
      <c r="J83" s="76"/>
      <c r="K83" s="76"/>
      <c r="L83" s="74"/>
    </row>
    <row r="84" s="1" customFormat="1">
      <c r="B84" s="48"/>
      <c r="C84" s="78" t="s">
        <v>32</v>
      </c>
      <c r="D84" s="76"/>
      <c r="E84" s="76"/>
      <c r="F84" s="207" t="str">
        <f>E17</f>
        <v>obec Vrátkov</v>
      </c>
      <c r="G84" s="76"/>
      <c r="H84" s="76"/>
      <c r="I84" s="208" t="s">
        <v>39</v>
      </c>
      <c r="J84" s="207" t="str">
        <f>E23</f>
        <v>Ing. Liběna Knapová</v>
      </c>
      <c r="K84" s="76"/>
      <c r="L84" s="74"/>
    </row>
    <row r="85" s="1" customFormat="1" ht="14.4" customHeight="1">
      <c r="B85" s="48"/>
      <c r="C85" s="78" t="s">
        <v>37</v>
      </c>
      <c r="D85" s="76"/>
      <c r="E85" s="76"/>
      <c r="F85" s="207" t="str">
        <f>IF(E20="","",E20)</f>
        <v/>
      </c>
      <c r="G85" s="76"/>
      <c r="H85" s="76"/>
      <c r="I85" s="205"/>
      <c r="J85" s="76"/>
      <c r="K85" s="76"/>
      <c r="L85" s="74"/>
    </row>
    <row r="86" s="1" customFormat="1" ht="10.32" customHeight="1">
      <c r="B86" s="48"/>
      <c r="C86" s="76"/>
      <c r="D86" s="76"/>
      <c r="E86" s="76"/>
      <c r="F86" s="76"/>
      <c r="G86" s="76"/>
      <c r="H86" s="76"/>
      <c r="I86" s="205"/>
      <c r="J86" s="76"/>
      <c r="K86" s="76"/>
      <c r="L86" s="74"/>
    </row>
    <row r="87" s="10" customFormat="1" ht="29.28" customHeight="1">
      <c r="B87" s="209"/>
      <c r="C87" s="210" t="s">
        <v>146</v>
      </c>
      <c r="D87" s="211" t="s">
        <v>64</v>
      </c>
      <c r="E87" s="211" t="s">
        <v>60</v>
      </c>
      <c r="F87" s="211" t="s">
        <v>147</v>
      </c>
      <c r="G87" s="211" t="s">
        <v>148</v>
      </c>
      <c r="H87" s="211" t="s">
        <v>149</v>
      </c>
      <c r="I87" s="212" t="s">
        <v>150</v>
      </c>
      <c r="J87" s="211" t="s">
        <v>140</v>
      </c>
      <c r="K87" s="213" t="s">
        <v>151</v>
      </c>
      <c r="L87" s="214"/>
      <c r="M87" s="104" t="s">
        <v>152</v>
      </c>
      <c r="N87" s="105" t="s">
        <v>49</v>
      </c>
      <c r="O87" s="105" t="s">
        <v>153</v>
      </c>
      <c r="P87" s="105" t="s">
        <v>154</v>
      </c>
      <c r="Q87" s="105" t="s">
        <v>155</v>
      </c>
      <c r="R87" s="105" t="s">
        <v>156</v>
      </c>
      <c r="S87" s="105" t="s">
        <v>157</v>
      </c>
      <c r="T87" s="106" t="s">
        <v>158</v>
      </c>
    </row>
    <row r="88" s="1" customFormat="1" ht="29.28" customHeight="1">
      <c r="B88" s="48"/>
      <c r="C88" s="110" t="s">
        <v>141</v>
      </c>
      <c r="D88" s="76"/>
      <c r="E88" s="76"/>
      <c r="F88" s="76"/>
      <c r="G88" s="76"/>
      <c r="H88" s="76"/>
      <c r="I88" s="205"/>
      <c r="J88" s="215">
        <f>BK88</f>
        <v>0</v>
      </c>
      <c r="K88" s="76"/>
      <c r="L88" s="74"/>
      <c r="M88" s="107"/>
      <c r="N88" s="108"/>
      <c r="O88" s="108"/>
      <c r="P88" s="216">
        <f>P89</f>
        <v>0</v>
      </c>
      <c r="Q88" s="108"/>
      <c r="R88" s="216">
        <f>R89</f>
        <v>172.47234800000001</v>
      </c>
      <c r="S88" s="108"/>
      <c r="T88" s="217">
        <f>T89</f>
        <v>0</v>
      </c>
      <c r="AT88" s="25" t="s">
        <v>78</v>
      </c>
      <c r="AU88" s="25" t="s">
        <v>142</v>
      </c>
      <c r="BK88" s="218">
        <f>BK89</f>
        <v>0</v>
      </c>
    </row>
    <row r="89" s="11" customFormat="1" ht="37.44001" customHeight="1">
      <c r="B89" s="219"/>
      <c r="C89" s="220"/>
      <c r="D89" s="221" t="s">
        <v>78</v>
      </c>
      <c r="E89" s="222" t="s">
        <v>234</v>
      </c>
      <c r="F89" s="222" t="s">
        <v>235</v>
      </c>
      <c r="G89" s="220"/>
      <c r="H89" s="220"/>
      <c r="I89" s="223"/>
      <c r="J89" s="224">
        <f>BK89</f>
        <v>0</v>
      </c>
      <c r="K89" s="220"/>
      <c r="L89" s="225"/>
      <c r="M89" s="226"/>
      <c r="N89" s="227"/>
      <c r="O89" s="227"/>
      <c r="P89" s="228">
        <f>P90+P179+P195+P221+P259</f>
        <v>0</v>
      </c>
      <c r="Q89" s="227"/>
      <c r="R89" s="228">
        <f>R90+R179+R195+R221+R259</f>
        <v>172.47234800000001</v>
      </c>
      <c r="S89" s="227"/>
      <c r="T89" s="229">
        <f>T90+T179+T195+T221+T259</f>
        <v>0</v>
      </c>
      <c r="AR89" s="230" t="s">
        <v>87</v>
      </c>
      <c r="AT89" s="231" t="s">
        <v>78</v>
      </c>
      <c r="AU89" s="231" t="s">
        <v>79</v>
      </c>
      <c r="AY89" s="230" t="s">
        <v>162</v>
      </c>
      <c r="BK89" s="232">
        <f>BK90+BK179+BK195+BK221+BK259</f>
        <v>0</v>
      </c>
    </row>
    <row r="90" s="11" customFormat="1" ht="19.92" customHeight="1">
      <c r="B90" s="219"/>
      <c r="C90" s="220"/>
      <c r="D90" s="221" t="s">
        <v>78</v>
      </c>
      <c r="E90" s="233" t="s">
        <v>87</v>
      </c>
      <c r="F90" s="233" t="s">
        <v>674</v>
      </c>
      <c r="G90" s="220"/>
      <c r="H90" s="220"/>
      <c r="I90" s="223"/>
      <c r="J90" s="234">
        <f>BK90</f>
        <v>0</v>
      </c>
      <c r="K90" s="220"/>
      <c r="L90" s="225"/>
      <c r="M90" s="226"/>
      <c r="N90" s="227"/>
      <c r="O90" s="227"/>
      <c r="P90" s="228">
        <f>SUM(P91:P178)</f>
        <v>0</v>
      </c>
      <c r="Q90" s="227"/>
      <c r="R90" s="228">
        <f>SUM(R91:R178)</f>
        <v>3.7379310000000001</v>
      </c>
      <c r="S90" s="227"/>
      <c r="T90" s="229">
        <f>SUM(T91:T178)</f>
        <v>0</v>
      </c>
      <c r="AR90" s="230" t="s">
        <v>87</v>
      </c>
      <c r="AT90" s="231" t="s">
        <v>78</v>
      </c>
      <c r="AU90" s="231" t="s">
        <v>87</v>
      </c>
      <c r="AY90" s="230" t="s">
        <v>162</v>
      </c>
      <c r="BK90" s="232">
        <f>SUM(BK91:BK178)</f>
        <v>0</v>
      </c>
    </row>
    <row r="91" s="1" customFormat="1" ht="25.5" customHeight="1">
      <c r="B91" s="48"/>
      <c r="C91" s="235" t="s">
        <v>87</v>
      </c>
      <c r="D91" s="235" t="s">
        <v>165</v>
      </c>
      <c r="E91" s="236" t="s">
        <v>2850</v>
      </c>
      <c r="F91" s="237" t="s">
        <v>2851</v>
      </c>
      <c r="G91" s="238" t="s">
        <v>648</v>
      </c>
      <c r="H91" s="239">
        <v>500</v>
      </c>
      <c r="I91" s="240"/>
      <c r="J91" s="239">
        <f>ROUND(I91*H91,1)</f>
        <v>0</v>
      </c>
      <c r="K91" s="237" t="s">
        <v>239</v>
      </c>
      <c r="L91" s="74"/>
      <c r="M91" s="241" t="s">
        <v>36</v>
      </c>
      <c r="N91" s="242" t="s">
        <v>50</v>
      </c>
      <c r="O91" s="49"/>
      <c r="P91" s="243">
        <f>O91*H91</f>
        <v>0</v>
      </c>
      <c r="Q91" s="243">
        <v>0</v>
      </c>
      <c r="R91" s="243">
        <f>Q91*H91</f>
        <v>0</v>
      </c>
      <c r="S91" s="243">
        <v>0</v>
      </c>
      <c r="T91" s="244">
        <f>S91*H91</f>
        <v>0</v>
      </c>
      <c r="AR91" s="25" t="s">
        <v>179</v>
      </c>
      <c r="AT91" s="25" t="s">
        <v>165</v>
      </c>
      <c r="AU91" s="25" t="s">
        <v>89</v>
      </c>
      <c r="AY91" s="25" t="s">
        <v>162</v>
      </c>
      <c r="BE91" s="245">
        <f>IF(N91="základní",J91,0)</f>
        <v>0</v>
      </c>
      <c r="BF91" s="245">
        <f>IF(N91="snížená",J91,0)</f>
        <v>0</v>
      </c>
      <c r="BG91" s="245">
        <f>IF(N91="zákl. přenesená",J91,0)</f>
        <v>0</v>
      </c>
      <c r="BH91" s="245">
        <f>IF(N91="sníž. přenesená",J91,0)</f>
        <v>0</v>
      </c>
      <c r="BI91" s="245">
        <f>IF(N91="nulová",J91,0)</f>
        <v>0</v>
      </c>
      <c r="BJ91" s="25" t="s">
        <v>87</v>
      </c>
      <c r="BK91" s="245">
        <f>ROUND(I91*H91,1)</f>
        <v>0</v>
      </c>
      <c r="BL91" s="25" t="s">
        <v>179</v>
      </c>
      <c r="BM91" s="25" t="s">
        <v>2852</v>
      </c>
    </row>
    <row r="92" s="13" customFormat="1">
      <c r="B92" s="261"/>
      <c r="C92" s="262"/>
      <c r="D92" s="248" t="s">
        <v>171</v>
      </c>
      <c r="E92" s="263" t="s">
        <v>36</v>
      </c>
      <c r="F92" s="264" t="s">
        <v>2853</v>
      </c>
      <c r="G92" s="262"/>
      <c r="H92" s="263" t="s">
        <v>36</v>
      </c>
      <c r="I92" s="265"/>
      <c r="J92" s="262"/>
      <c r="K92" s="262"/>
      <c r="L92" s="266"/>
      <c r="M92" s="267"/>
      <c r="N92" s="268"/>
      <c r="O92" s="268"/>
      <c r="P92" s="268"/>
      <c r="Q92" s="268"/>
      <c r="R92" s="268"/>
      <c r="S92" s="268"/>
      <c r="T92" s="269"/>
      <c r="AT92" s="270" t="s">
        <v>171</v>
      </c>
      <c r="AU92" s="270" t="s">
        <v>89</v>
      </c>
      <c r="AV92" s="13" t="s">
        <v>87</v>
      </c>
      <c r="AW92" s="13" t="s">
        <v>42</v>
      </c>
      <c r="AX92" s="13" t="s">
        <v>79</v>
      </c>
      <c r="AY92" s="270" t="s">
        <v>162</v>
      </c>
    </row>
    <row r="93" s="12" customFormat="1">
      <c r="B93" s="246"/>
      <c r="C93" s="247"/>
      <c r="D93" s="248" t="s">
        <v>171</v>
      </c>
      <c r="E93" s="249" t="s">
        <v>36</v>
      </c>
      <c r="F93" s="250" t="s">
        <v>2854</v>
      </c>
      <c r="G93" s="247"/>
      <c r="H93" s="251">
        <v>500</v>
      </c>
      <c r="I93" s="252"/>
      <c r="J93" s="247"/>
      <c r="K93" s="247"/>
      <c r="L93" s="253"/>
      <c r="M93" s="254"/>
      <c r="N93" s="255"/>
      <c r="O93" s="255"/>
      <c r="P93" s="255"/>
      <c r="Q93" s="255"/>
      <c r="R93" s="255"/>
      <c r="S93" s="255"/>
      <c r="T93" s="256"/>
      <c r="AT93" s="257" t="s">
        <v>171</v>
      </c>
      <c r="AU93" s="257" t="s">
        <v>89</v>
      </c>
      <c r="AV93" s="12" t="s">
        <v>89</v>
      </c>
      <c r="AW93" s="12" t="s">
        <v>42</v>
      </c>
      <c r="AX93" s="12" t="s">
        <v>87</v>
      </c>
      <c r="AY93" s="257" t="s">
        <v>162</v>
      </c>
    </row>
    <row r="94" s="1" customFormat="1" ht="25.5" customHeight="1">
      <c r="B94" s="48"/>
      <c r="C94" s="235" t="s">
        <v>89</v>
      </c>
      <c r="D94" s="235" t="s">
        <v>165</v>
      </c>
      <c r="E94" s="236" t="s">
        <v>2855</v>
      </c>
      <c r="F94" s="237" t="s">
        <v>2856</v>
      </c>
      <c r="G94" s="238" t="s">
        <v>648</v>
      </c>
      <c r="H94" s="239">
        <v>500</v>
      </c>
      <c r="I94" s="240"/>
      <c r="J94" s="239">
        <f>ROUND(I94*H94,1)</f>
        <v>0</v>
      </c>
      <c r="K94" s="237" t="s">
        <v>239</v>
      </c>
      <c r="L94" s="74"/>
      <c r="M94" s="241" t="s">
        <v>36</v>
      </c>
      <c r="N94" s="242" t="s">
        <v>50</v>
      </c>
      <c r="O94" s="49"/>
      <c r="P94" s="243">
        <f>O94*H94</f>
        <v>0</v>
      </c>
      <c r="Q94" s="243">
        <v>0.00018000000000000001</v>
      </c>
      <c r="R94" s="243">
        <f>Q94*H94</f>
        <v>0.090000000000000011</v>
      </c>
      <c r="S94" s="243">
        <v>0</v>
      </c>
      <c r="T94" s="244">
        <f>S94*H94</f>
        <v>0</v>
      </c>
      <c r="AR94" s="25" t="s">
        <v>179</v>
      </c>
      <c r="AT94" s="25" t="s">
        <v>165</v>
      </c>
      <c r="AU94" s="25" t="s">
        <v>89</v>
      </c>
      <c r="AY94" s="25" t="s">
        <v>162</v>
      </c>
      <c r="BE94" s="245">
        <f>IF(N94="základní",J94,0)</f>
        <v>0</v>
      </c>
      <c r="BF94" s="245">
        <f>IF(N94="snížená",J94,0)</f>
        <v>0</v>
      </c>
      <c r="BG94" s="245">
        <f>IF(N94="zákl. přenesená",J94,0)</f>
        <v>0</v>
      </c>
      <c r="BH94" s="245">
        <f>IF(N94="sníž. přenesená",J94,0)</f>
        <v>0</v>
      </c>
      <c r="BI94" s="245">
        <f>IF(N94="nulová",J94,0)</f>
        <v>0</v>
      </c>
      <c r="BJ94" s="25" t="s">
        <v>87</v>
      </c>
      <c r="BK94" s="245">
        <f>ROUND(I94*H94,1)</f>
        <v>0</v>
      </c>
      <c r="BL94" s="25" t="s">
        <v>179</v>
      </c>
      <c r="BM94" s="25" t="s">
        <v>2857</v>
      </c>
    </row>
    <row r="95" s="13" customFormat="1">
      <c r="B95" s="261"/>
      <c r="C95" s="262"/>
      <c r="D95" s="248" t="s">
        <v>171</v>
      </c>
      <c r="E95" s="263" t="s">
        <v>36</v>
      </c>
      <c r="F95" s="264" t="s">
        <v>2853</v>
      </c>
      <c r="G95" s="262"/>
      <c r="H95" s="263" t="s">
        <v>36</v>
      </c>
      <c r="I95" s="265"/>
      <c r="J95" s="262"/>
      <c r="K95" s="262"/>
      <c r="L95" s="266"/>
      <c r="M95" s="267"/>
      <c r="N95" s="268"/>
      <c r="O95" s="268"/>
      <c r="P95" s="268"/>
      <c r="Q95" s="268"/>
      <c r="R95" s="268"/>
      <c r="S95" s="268"/>
      <c r="T95" s="269"/>
      <c r="AT95" s="270" t="s">
        <v>171</v>
      </c>
      <c r="AU95" s="270" t="s">
        <v>89</v>
      </c>
      <c r="AV95" s="13" t="s">
        <v>87</v>
      </c>
      <c r="AW95" s="13" t="s">
        <v>42</v>
      </c>
      <c r="AX95" s="13" t="s">
        <v>79</v>
      </c>
      <c r="AY95" s="270" t="s">
        <v>162</v>
      </c>
    </row>
    <row r="96" s="12" customFormat="1">
      <c r="B96" s="246"/>
      <c r="C96" s="247"/>
      <c r="D96" s="248" t="s">
        <v>171</v>
      </c>
      <c r="E96" s="249" t="s">
        <v>36</v>
      </c>
      <c r="F96" s="250" t="s">
        <v>2854</v>
      </c>
      <c r="G96" s="247"/>
      <c r="H96" s="251">
        <v>500</v>
      </c>
      <c r="I96" s="252"/>
      <c r="J96" s="247"/>
      <c r="K96" s="247"/>
      <c r="L96" s="253"/>
      <c r="M96" s="254"/>
      <c r="N96" s="255"/>
      <c r="O96" s="255"/>
      <c r="P96" s="255"/>
      <c r="Q96" s="255"/>
      <c r="R96" s="255"/>
      <c r="S96" s="255"/>
      <c r="T96" s="256"/>
      <c r="AT96" s="257" t="s">
        <v>171</v>
      </c>
      <c r="AU96" s="257" t="s">
        <v>89</v>
      </c>
      <c r="AV96" s="12" t="s">
        <v>89</v>
      </c>
      <c r="AW96" s="12" t="s">
        <v>42</v>
      </c>
      <c r="AX96" s="12" t="s">
        <v>87</v>
      </c>
      <c r="AY96" s="257" t="s">
        <v>162</v>
      </c>
    </row>
    <row r="97" s="1" customFormat="1" ht="25.5" customHeight="1">
      <c r="B97" s="48"/>
      <c r="C97" s="235" t="s">
        <v>161</v>
      </c>
      <c r="D97" s="235" t="s">
        <v>165</v>
      </c>
      <c r="E97" s="236" t="s">
        <v>697</v>
      </c>
      <c r="F97" s="237" t="s">
        <v>698</v>
      </c>
      <c r="G97" s="238" t="s">
        <v>699</v>
      </c>
      <c r="H97" s="239">
        <v>240</v>
      </c>
      <c r="I97" s="240"/>
      <c r="J97" s="239">
        <f>ROUND(I97*H97,1)</f>
        <v>0</v>
      </c>
      <c r="K97" s="237" t="s">
        <v>239</v>
      </c>
      <c r="L97" s="74"/>
      <c r="M97" s="241" t="s">
        <v>36</v>
      </c>
      <c r="N97" s="242" t="s">
        <v>50</v>
      </c>
      <c r="O97" s="49"/>
      <c r="P97" s="243">
        <f>O97*H97</f>
        <v>0</v>
      </c>
      <c r="Q97" s="243">
        <v>0</v>
      </c>
      <c r="R97" s="243">
        <f>Q97*H97</f>
        <v>0</v>
      </c>
      <c r="S97" s="243">
        <v>0</v>
      </c>
      <c r="T97" s="244">
        <f>S97*H97</f>
        <v>0</v>
      </c>
      <c r="AR97" s="25" t="s">
        <v>179</v>
      </c>
      <c r="AT97" s="25" t="s">
        <v>165</v>
      </c>
      <c r="AU97" s="25" t="s">
        <v>89</v>
      </c>
      <c r="AY97" s="25" t="s">
        <v>162</v>
      </c>
      <c r="BE97" s="245">
        <f>IF(N97="základní",J97,0)</f>
        <v>0</v>
      </c>
      <c r="BF97" s="245">
        <f>IF(N97="snížená",J97,0)</f>
        <v>0</v>
      </c>
      <c r="BG97" s="245">
        <f>IF(N97="zákl. přenesená",J97,0)</f>
        <v>0</v>
      </c>
      <c r="BH97" s="245">
        <f>IF(N97="sníž. přenesená",J97,0)</f>
        <v>0</v>
      </c>
      <c r="BI97" s="245">
        <f>IF(N97="nulová",J97,0)</f>
        <v>0</v>
      </c>
      <c r="BJ97" s="25" t="s">
        <v>87</v>
      </c>
      <c r="BK97" s="245">
        <f>ROUND(I97*H97,1)</f>
        <v>0</v>
      </c>
      <c r="BL97" s="25" t="s">
        <v>179</v>
      </c>
      <c r="BM97" s="25" t="s">
        <v>2858</v>
      </c>
    </row>
    <row r="98" s="13" customFormat="1">
      <c r="B98" s="261"/>
      <c r="C98" s="262"/>
      <c r="D98" s="248" t="s">
        <v>171</v>
      </c>
      <c r="E98" s="263" t="s">
        <v>36</v>
      </c>
      <c r="F98" s="264" t="s">
        <v>2859</v>
      </c>
      <c r="G98" s="262"/>
      <c r="H98" s="263" t="s">
        <v>36</v>
      </c>
      <c r="I98" s="265"/>
      <c r="J98" s="262"/>
      <c r="K98" s="262"/>
      <c r="L98" s="266"/>
      <c r="M98" s="267"/>
      <c r="N98" s="268"/>
      <c r="O98" s="268"/>
      <c r="P98" s="268"/>
      <c r="Q98" s="268"/>
      <c r="R98" s="268"/>
      <c r="S98" s="268"/>
      <c r="T98" s="269"/>
      <c r="AT98" s="270" t="s">
        <v>171</v>
      </c>
      <c r="AU98" s="270" t="s">
        <v>89</v>
      </c>
      <c r="AV98" s="13" t="s">
        <v>87</v>
      </c>
      <c r="AW98" s="13" t="s">
        <v>42</v>
      </c>
      <c r="AX98" s="13" t="s">
        <v>79</v>
      </c>
      <c r="AY98" s="270" t="s">
        <v>162</v>
      </c>
    </row>
    <row r="99" s="12" customFormat="1">
      <c r="B99" s="246"/>
      <c r="C99" s="247"/>
      <c r="D99" s="248" t="s">
        <v>171</v>
      </c>
      <c r="E99" s="249" t="s">
        <v>36</v>
      </c>
      <c r="F99" s="250" t="s">
        <v>2860</v>
      </c>
      <c r="G99" s="247"/>
      <c r="H99" s="251">
        <v>160</v>
      </c>
      <c r="I99" s="252"/>
      <c r="J99" s="247"/>
      <c r="K99" s="247"/>
      <c r="L99" s="253"/>
      <c r="M99" s="254"/>
      <c r="N99" s="255"/>
      <c r="O99" s="255"/>
      <c r="P99" s="255"/>
      <c r="Q99" s="255"/>
      <c r="R99" s="255"/>
      <c r="S99" s="255"/>
      <c r="T99" s="256"/>
      <c r="AT99" s="257" t="s">
        <v>171</v>
      </c>
      <c r="AU99" s="257" t="s">
        <v>89</v>
      </c>
      <c r="AV99" s="12" t="s">
        <v>89</v>
      </c>
      <c r="AW99" s="12" t="s">
        <v>42</v>
      </c>
      <c r="AX99" s="12" t="s">
        <v>79</v>
      </c>
      <c r="AY99" s="257" t="s">
        <v>162</v>
      </c>
    </row>
    <row r="100" s="13" customFormat="1">
      <c r="B100" s="261"/>
      <c r="C100" s="262"/>
      <c r="D100" s="248" t="s">
        <v>171</v>
      </c>
      <c r="E100" s="263" t="s">
        <v>36</v>
      </c>
      <c r="F100" s="264" t="s">
        <v>2861</v>
      </c>
      <c r="G100" s="262"/>
      <c r="H100" s="263" t="s">
        <v>36</v>
      </c>
      <c r="I100" s="265"/>
      <c r="J100" s="262"/>
      <c r="K100" s="262"/>
      <c r="L100" s="266"/>
      <c r="M100" s="267"/>
      <c r="N100" s="268"/>
      <c r="O100" s="268"/>
      <c r="P100" s="268"/>
      <c r="Q100" s="268"/>
      <c r="R100" s="268"/>
      <c r="S100" s="268"/>
      <c r="T100" s="269"/>
      <c r="AT100" s="270" t="s">
        <v>171</v>
      </c>
      <c r="AU100" s="270" t="s">
        <v>89</v>
      </c>
      <c r="AV100" s="13" t="s">
        <v>87</v>
      </c>
      <c r="AW100" s="13" t="s">
        <v>42</v>
      </c>
      <c r="AX100" s="13" t="s">
        <v>79</v>
      </c>
      <c r="AY100" s="270" t="s">
        <v>162</v>
      </c>
    </row>
    <row r="101" s="12" customFormat="1">
      <c r="B101" s="246"/>
      <c r="C101" s="247"/>
      <c r="D101" s="248" t="s">
        <v>171</v>
      </c>
      <c r="E101" s="249" t="s">
        <v>36</v>
      </c>
      <c r="F101" s="250" t="s">
        <v>2862</v>
      </c>
      <c r="G101" s="247"/>
      <c r="H101" s="251">
        <v>80</v>
      </c>
      <c r="I101" s="252"/>
      <c r="J101" s="247"/>
      <c r="K101" s="247"/>
      <c r="L101" s="253"/>
      <c r="M101" s="254"/>
      <c r="N101" s="255"/>
      <c r="O101" s="255"/>
      <c r="P101" s="255"/>
      <c r="Q101" s="255"/>
      <c r="R101" s="255"/>
      <c r="S101" s="255"/>
      <c r="T101" s="256"/>
      <c r="AT101" s="257" t="s">
        <v>171</v>
      </c>
      <c r="AU101" s="257" t="s">
        <v>89</v>
      </c>
      <c r="AV101" s="12" t="s">
        <v>89</v>
      </c>
      <c r="AW101" s="12" t="s">
        <v>42</v>
      </c>
      <c r="AX101" s="12" t="s">
        <v>79</v>
      </c>
      <c r="AY101" s="257" t="s">
        <v>162</v>
      </c>
    </row>
    <row r="102" s="14" customFormat="1">
      <c r="B102" s="283"/>
      <c r="C102" s="284"/>
      <c r="D102" s="248" t="s">
        <v>171</v>
      </c>
      <c r="E102" s="285" t="s">
        <v>36</v>
      </c>
      <c r="F102" s="286" t="s">
        <v>679</v>
      </c>
      <c r="G102" s="284"/>
      <c r="H102" s="287">
        <v>240</v>
      </c>
      <c r="I102" s="288"/>
      <c r="J102" s="284"/>
      <c r="K102" s="284"/>
      <c r="L102" s="289"/>
      <c r="M102" s="290"/>
      <c r="N102" s="291"/>
      <c r="O102" s="291"/>
      <c r="P102" s="291"/>
      <c r="Q102" s="291"/>
      <c r="R102" s="291"/>
      <c r="S102" s="291"/>
      <c r="T102" s="292"/>
      <c r="AT102" s="293" t="s">
        <v>171</v>
      </c>
      <c r="AU102" s="293" t="s">
        <v>89</v>
      </c>
      <c r="AV102" s="14" t="s">
        <v>179</v>
      </c>
      <c r="AW102" s="14" t="s">
        <v>42</v>
      </c>
      <c r="AX102" s="14" t="s">
        <v>87</v>
      </c>
      <c r="AY102" s="293" t="s">
        <v>162</v>
      </c>
    </row>
    <row r="103" s="1" customFormat="1" ht="25.5" customHeight="1">
      <c r="B103" s="48"/>
      <c r="C103" s="235" t="s">
        <v>179</v>
      </c>
      <c r="D103" s="235" t="s">
        <v>165</v>
      </c>
      <c r="E103" s="236" t="s">
        <v>702</v>
      </c>
      <c r="F103" s="237" t="s">
        <v>703</v>
      </c>
      <c r="G103" s="238" t="s">
        <v>704</v>
      </c>
      <c r="H103" s="239">
        <v>30</v>
      </c>
      <c r="I103" s="240"/>
      <c r="J103" s="239">
        <f>ROUND(I103*H103,1)</f>
        <v>0</v>
      </c>
      <c r="K103" s="237" t="s">
        <v>239</v>
      </c>
      <c r="L103" s="74"/>
      <c r="M103" s="241" t="s">
        <v>36</v>
      </c>
      <c r="N103" s="242" t="s">
        <v>50</v>
      </c>
      <c r="O103" s="49"/>
      <c r="P103" s="243">
        <f>O103*H103</f>
        <v>0</v>
      </c>
      <c r="Q103" s="243">
        <v>0</v>
      </c>
      <c r="R103" s="243">
        <f>Q103*H103</f>
        <v>0</v>
      </c>
      <c r="S103" s="243">
        <v>0</v>
      </c>
      <c r="T103" s="244">
        <f>S103*H103</f>
        <v>0</v>
      </c>
      <c r="AR103" s="25" t="s">
        <v>179</v>
      </c>
      <c r="AT103" s="25" t="s">
        <v>165</v>
      </c>
      <c r="AU103" s="25" t="s">
        <v>89</v>
      </c>
      <c r="AY103" s="25" t="s">
        <v>162</v>
      </c>
      <c r="BE103" s="245">
        <f>IF(N103="základní",J103,0)</f>
        <v>0</v>
      </c>
      <c r="BF103" s="245">
        <f>IF(N103="snížená",J103,0)</f>
        <v>0</v>
      </c>
      <c r="BG103" s="245">
        <f>IF(N103="zákl. přenesená",J103,0)</f>
        <v>0</v>
      </c>
      <c r="BH103" s="245">
        <f>IF(N103="sníž. přenesená",J103,0)</f>
        <v>0</v>
      </c>
      <c r="BI103" s="245">
        <f>IF(N103="nulová",J103,0)</f>
        <v>0</v>
      </c>
      <c r="BJ103" s="25" t="s">
        <v>87</v>
      </c>
      <c r="BK103" s="245">
        <f>ROUND(I103*H103,1)</f>
        <v>0</v>
      </c>
      <c r="BL103" s="25" t="s">
        <v>179</v>
      </c>
      <c r="BM103" s="25" t="s">
        <v>2863</v>
      </c>
    </row>
    <row r="104" s="13" customFormat="1">
      <c r="B104" s="261"/>
      <c r="C104" s="262"/>
      <c r="D104" s="248" t="s">
        <v>171</v>
      </c>
      <c r="E104" s="263" t="s">
        <v>36</v>
      </c>
      <c r="F104" s="264" t="s">
        <v>2859</v>
      </c>
      <c r="G104" s="262"/>
      <c r="H104" s="263" t="s">
        <v>36</v>
      </c>
      <c r="I104" s="265"/>
      <c r="J104" s="262"/>
      <c r="K104" s="262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171</v>
      </c>
      <c r="AU104" s="270" t="s">
        <v>89</v>
      </c>
      <c r="AV104" s="13" t="s">
        <v>87</v>
      </c>
      <c r="AW104" s="13" t="s">
        <v>42</v>
      </c>
      <c r="AX104" s="13" t="s">
        <v>79</v>
      </c>
      <c r="AY104" s="270" t="s">
        <v>162</v>
      </c>
    </row>
    <row r="105" s="12" customFormat="1">
      <c r="B105" s="246"/>
      <c r="C105" s="247"/>
      <c r="D105" s="248" t="s">
        <v>171</v>
      </c>
      <c r="E105" s="249" t="s">
        <v>36</v>
      </c>
      <c r="F105" s="250" t="s">
        <v>249</v>
      </c>
      <c r="G105" s="247"/>
      <c r="H105" s="251">
        <v>20</v>
      </c>
      <c r="I105" s="252"/>
      <c r="J105" s="247"/>
      <c r="K105" s="247"/>
      <c r="L105" s="253"/>
      <c r="M105" s="254"/>
      <c r="N105" s="255"/>
      <c r="O105" s="255"/>
      <c r="P105" s="255"/>
      <c r="Q105" s="255"/>
      <c r="R105" s="255"/>
      <c r="S105" s="255"/>
      <c r="T105" s="256"/>
      <c r="AT105" s="257" t="s">
        <v>171</v>
      </c>
      <c r="AU105" s="257" t="s">
        <v>89</v>
      </c>
      <c r="AV105" s="12" t="s">
        <v>89</v>
      </c>
      <c r="AW105" s="12" t="s">
        <v>42</v>
      </c>
      <c r="AX105" s="12" t="s">
        <v>79</v>
      </c>
      <c r="AY105" s="257" t="s">
        <v>162</v>
      </c>
    </row>
    <row r="106" s="13" customFormat="1">
      <c r="B106" s="261"/>
      <c r="C106" s="262"/>
      <c r="D106" s="248" t="s">
        <v>171</v>
      </c>
      <c r="E106" s="263" t="s">
        <v>36</v>
      </c>
      <c r="F106" s="264" t="s">
        <v>2861</v>
      </c>
      <c r="G106" s="262"/>
      <c r="H106" s="263" t="s">
        <v>36</v>
      </c>
      <c r="I106" s="265"/>
      <c r="J106" s="262"/>
      <c r="K106" s="262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171</v>
      </c>
      <c r="AU106" s="270" t="s">
        <v>89</v>
      </c>
      <c r="AV106" s="13" t="s">
        <v>87</v>
      </c>
      <c r="AW106" s="13" t="s">
        <v>42</v>
      </c>
      <c r="AX106" s="13" t="s">
        <v>79</v>
      </c>
      <c r="AY106" s="270" t="s">
        <v>162</v>
      </c>
    </row>
    <row r="107" s="12" customFormat="1">
      <c r="B107" s="246"/>
      <c r="C107" s="247"/>
      <c r="D107" s="248" t="s">
        <v>171</v>
      </c>
      <c r="E107" s="249" t="s">
        <v>36</v>
      </c>
      <c r="F107" s="250" t="s">
        <v>203</v>
      </c>
      <c r="G107" s="247"/>
      <c r="H107" s="251">
        <v>10</v>
      </c>
      <c r="I107" s="252"/>
      <c r="J107" s="247"/>
      <c r="K107" s="247"/>
      <c r="L107" s="253"/>
      <c r="M107" s="254"/>
      <c r="N107" s="255"/>
      <c r="O107" s="255"/>
      <c r="P107" s="255"/>
      <c r="Q107" s="255"/>
      <c r="R107" s="255"/>
      <c r="S107" s="255"/>
      <c r="T107" s="256"/>
      <c r="AT107" s="257" t="s">
        <v>171</v>
      </c>
      <c r="AU107" s="257" t="s">
        <v>89</v>
      </c>
      <c r="AV107" s="12" t="s">
        <v>89</v>
      </c>
      <c r="AW107" s="12" t="s">
        <v>42</v>
      </c>
      <c r="AX107" s="12" t="s">
        <v>79</v>
      </c>
      <c r="AY107" s="257" t="s">
        <v>162</v>
      </c>
    </row>
    <row r="108" s="14" customFormat="1">
      <c r="B108" s="283"/>
      <c r="C108" s="284"/>
      <c r="D108" s="248" t="s">
        <v>171</v>
      </c>
      <c r="E108" s="285" t="s">
        <v>36</v>
      </c>
      <c r="F108" s="286" t="s">
        <v>679</v>
      </c>
      <c r="G108" s="284"/>
      <c r="H108" s="287">
        <v>30</v>
      </c>
      <c r="I108" s="288"/>
      <c r="J108" s="284"/>
      <c r="K108" s="284"/>
      <c r="L108" s="289"/>
      <c r="M108" s="290"/>
      <c r="N108" s="291"/>
      <c r="O108" s="291"/>
      <c r="P108" s="291"/>
      <c r="Q108" s="291"/>
      <c r="R108" s="291"/>
      <c r="S108" s="291"/>
      <c r="T108" s="292"/>
      <c r="AT108" s="293" t="s">
        <v>171</v>
      </c>
      <c r="AU108" s="293" t="s">
        <v>89</v>
      </c>
      <c r="AV108" s="14" t="s">
        <v>179</v>
      </c>
      <c r="AW108" s="14" t="s">
        <v>42</v>
      </c>
      <c r="AX108" s="14" t="s">
        <v>87</v>
      </c>
      <c r="AY108" s="293" t="s">
        <v>162</v>
      </c>
    </row>
    <row r="109" s="1" customFormat="1" ht="38.25" customHeight="1">
      <c r="B109" s="48"/>
      <c r="C109" s="235" t="s">
        <v>183</v>
      </c>
      <c r="D109" s="235" t="s">
        <v>165</v>
      </c>
      <c r="E109" s="236" t="s">
        <v>726</v>
      </c>
      <c r="F109" s="237" t="s">
        <v>727</v>
      </c>
      <c r="G109" s="238" t="s">
        <v>614</v>
      </c>
      <c r="H109" s="239">
        <v>644.39999999999998</v>
      </c>
      <c r="I109" s="240"/>
      <c r="J109" s="239">
        <f>ROUND(I109*H109,1)</f>
        <v>0</v>
      </c>
      <c r="K109" s="237" t="s">
        <v>239</v>
      </c>
      <c r="L109" s="74"/>
      <c r="M109" s="241" t="s">
        <v>36</v>
      </c>
      <c r="N109" s="242" t="s">
        <v>50</v>
      </c>
      <c r="O109" s="49"/>
      <c r="P109" s="243">
        <f>O109*H109</f>
        <v>0</v>
      </c>
      <c r="Q109" s="243">
        <v>0</v>
      </c>
      <c r="R109" s="243">
        <f>Q109*H109</f>
        <v>0</v>
      </c>
      <c r="S109" s="243">
        <v>0</v>
      </c>
      <c r="T109" s="244">
        <f>S109*H109</f>
        <v>0</v>
      </c>
      <c r="AR109" s="25" t="s">
        <v>179</v>
      </c>
      <c r="AT109" s="25" t="s">
        <v>165</v>
      </c>
      <c r="AU109" s="25" t="s">
        <v>89</v>
      </c>
      <c r="AY109" s="25" t="s">
        <v>162</v>
      </c>
      <c r="BE109" s="245">
        <f>IF(N109="základní",J109,0)</f>
        <v>0</v>
      </c>
      <c r="BF109" s="245">
        <f>IF(N109="snížená",J109,0)</f>
        <v>0</v>
      </c>
      <c r="BG109" s="245">
        <f>IF(N109="zákl. přenesená",J109,0)</f>
        <v>0</v>
      </c>
      <c r="BH109" s="245">
        <f>IF(N109="sníž. přenesená",J109,0)</f>
        <v>0</v>
      </c>
      <c r="BI109" s="245">
        <f>IF(N109="nulová",J109,0)</f>
        <v>0</v>
      </c>
      <c r="BJ109" s="25" t="s">
        <v>87</v>
      </c>
      <c r="BK109" s="245">
        <f>ROUND(I109*H109,1)</f>
        <v>0</v>
      </c>
      <c r="BL109" s="25" t="s">
        <v>179</v>
      </c>
      <c r="BM109" s="25" t="s">
        <v>2864</v>
      </c>
    </row>
    <row r="110" s="13" customFormat="1">
      <c r="B110" s="261"/>
      <c r="C110" s="262"/>
      <c r="D110" s="248" t="s">
        <v>171</v>
      </c>
      <c r="E110" s="263" t="s">
        <v>36</v>
      </c>
      <c r="F110" s="264" t="s">
        <v>2853</v>
      </c>
      <c r="G110" s="262"/>
      <c r="H110" s="263" t="s">
        <v>36</v>
      </c>
      <c r="I110" s="265"/>
      <c r="J110" s="262"/>
      <c r="K110" s="262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171</v>
      </c>
      <c r="AU110" s="270" t="s">
        <v>89</v>
      </c>
      <c r="AV110" s="13" t="s">
        <v>87</v>
      </c>
      <c r="AW110" s="13" t="s">
        <v>42</v>
      </c>
      <c r="AX110" s="13" t="s">
        <v>79</v>
      </c>
      <c r="AY110" s="270" t="s">
        <v>162</v>
      </c>
    </row>
    <row r="111" s="12" customFormat="1">
      <c r="B111" s="246"/>
      <c r="C111" s="247"/>
      <c r="D111" s="248" t="s">
        <v>171</v>
      </c>
      <c r="E111" s="249" t="s">
        <v>656</v>
      </c>
      <c r="F111" s="250" t="s">
        <v>2865</v>
      </c>
      <c r="G111" s="247"/>
      <c r="H111" s="251">
        <v>644.39999999999998</v>
      </c>
      <c r="I111" s="252"/>
      <c r="J111" s="247"/>
      <c r="K111" s="247"/>
      <c r="L111" s="253"/>
      <c r="M111" s="254"/>
      <c r="N111" s="255"/>
      <c r="O111" s="255"/>
      <c r="P111" s="255"/>
      <c r="Q111" s="255"/>
      <c r="R111" s="255"/>
      <c r="S111" s="255"/>
      <c r="T111" s="256"/>
      <c r="AT111" s="257" t="s">
        <v>171</v>
      </c>
      <c r="AU111" s="257" t="s">
        <v>89</v>
      </c>
      <c r="AV111" s="12" t="s">
        <v>89</v>
      </c>
      <c r="AW111" s="12" t="s">
        <v>42</v>
      </c>
      <c r="AX111" s="12" t="s">
        <v>87</v>
      </c>
      <c r="AY111" s="257" t="s">
        <v>162</v>
      </c>
    </row>
    <row r="112" s="1" customFormat="1" ht="38.25" customHeight="1">
      <c r="B112" s="48"/>
      <c r="C112" s="235" t="s">
        <v>187</v>
      </c>
      <c r="D112" s="235" t="s">
        <v>165</v>
      </c>
      <c r="E112" s="236" t="s">
        <v>2866</v>
      </c>
      <c r="F112" s="237" t="s">
        <v>2867</v>
      </c>
      <c r="G112" s="238" t="s">
        <v>614</v>
      </c>
      <c r="H112" s="239">
        <v>395.57999999999998</v>
      </c>
      <c r="I112" s="240"/>
      <c r="J112" s="239">
        <f>ROUND(I112*H112,1)</f>
        <v>0</v>
      </c>
      <c r="K112" s="237" t="s">
        <v>239</v>
      </c>
      <c r="L112" s="74"/>
      <c r="M112" s="241" t="s">
        <v>36</v>
      </c>
      <c r="N112" s="242" t="s">
        <v>50</v>
      </c>
      <c r="O112" s="49"/>
      <c r="P112" s="243">
        <f>O112*H112</f>
        <v>0</v>
      </c>
      <c r="Q112" s="243">
        <v>0</v>
      </c>
      <c r="R112" s="243">
        <f>Q112*H112</f>
        <v>0</v>
      </c>
      <c r="S112" s="243">
        <v>0</v>
      </c>
      <c r="T112" s="244">
        <f>S112*H112</f>
        <v>0</v>
      </c>
      <c r="AR112" s="25" t="s">
        <v>179</v>
      </c>
      <c r="AT112" s="25" t="s">
        <v>165</v>
      </c>
      <c r="AU112" s="25" t="s">
        <v>89</v>
      </c>
      <c r="AY112" s="25" t="s">
        <v>162</v>
      </c>
      <c r="BE112" s="245">
        <f>IF(N112="základní",J112,0)</f>
        <v>0</v>
      </c>
      <c r="BF112" s="245">
        <f>IF(N112="snížená",J112,0)</f>
        <v>0</v>
      </c>
      <c r="BG112" s="245">
        <f>IF(N112="zákl. přenesená",J112,0)</f>
        <v>0</v>
      </c>
      <c r="BH112" s="245">
        <f>IF(N112="sníž. přenesená",J112,0)</f>
        <v>0</v>
      </c>
      <c r="BI112" s="245">
        <f>IF(N112="nulová",J112,0)</f>
        <v>0</v>
      </c>
      <c r="BJ112" s="25" t="s">
        <v>87</v>
      </c>
      <c r="BK112" s="245">
        <f>ROUND(I112*H112,1)</f>
        <v>0</v>
      </c>
      <c r="BL112" s="25" t="s">
        <v>179</v>
      </c>
      <c r="BM112" s="25" t="s">
        <v>2868</v>
      </c>
    </row>
    <row r="113" s="13" customFormat="1">
      <c r="B113" s="261"/>
      <c r="C113" s="262"/>
      <c r="D113" s="248" t="s">
        <v>171</v>
      </c>
      <c r="E113" s="263" t="s">
        <v>36</v>
      </c>
      <c r="F113" s="264" t="s">
        <v>2861</v>
      </c>
      <c r="G113" s="262"/>
      <c r="H113" s="263" t="s">
        <v>36</v>
      </c>
      <c r="I113" s="265"/>
      <c r="J113" s="262"/>
      <c r="K113" s="262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171</v>
      </c>
      <c r="AU113" s="270" t="s">
        <v>89</v>
      </c>
      <c r="AV113" s="13" t="s">
        <v>87</v>
      </c>
      <c r="AW113" s="13" t="s">
        <v>42</v>
      </c>
      <c r="AX113" s="13" t="s">
        <v>79</v>
      </c>
      <c r="AY113" s="270" t="s">
        <v>162</v>
      </c>
    </row>
    <row r="114" s="12" customFormat="1">
      <c r="B114" s="246"/>
      <c r="C114" s="247"/>
      <c r="D114" s="248" t="s">
        <v>171</v>
      </c>
      <c r="E114" s="249" t="s">
        <v>36</v>
      </c>
      <c r="F114" s="250" t="s">
        <v>2869</v>
      </c>
      <c r="G114" s="247"/>
      <c r="H114" s="251">
        <v>1353.24</v>
      </c>
      <c r="I114" s="252"/>
      <c r="J114" s="247"/>
      <c r="K114" s="247"/>
      <c r="L114" s="253"/>
      <c r="M114" s="254"/>
      <c r="N114" s="255"/>
      <c r="O114" s="255"/>
      <c r="P114" s="255"/>
      <c r="Q114" s="255"/>
      <c r="R114" s="255"/>
      <c r="S114" s="255"/>
      <c r="T114" s="256"/>
      <c r="AT114" s="257" t="s">
        <v>171</v>
      </c>
      <c r="AU114" s="257" t="s">
        <v>89</v>
      </c>
      <c r="AV114" s="12" t="s">
        <v>89</v>
      </c>
      <c r="AW114" s="12" t="s">
        <v>42</v>
      </c>
      <c r="AX114" s="12" t="s">
        <v>79</v>
      </c>
      <c r="AY114" s="257" t="s">
        <v>162</v>
      </c>
    </row>
    <row r="115" s="12" customFormat="1">
      <c r="B115" s="246"/>
      <c r="C115" s="247"/>
      <c r="D115" s="248" t="s">
        <v>171</v>
      </c>
      <c r="E115" s="249" t="s">
        <v>36</v>
      </c>
      <c r="F115" s="250" t="s">
        <v>2870</v>
      </c>
      <c r="G115" s="247"/>
      <c r="H115" s="251">
        <v>112.31999999999999</v>
      </c>
      <c r="I115" s="252"/>
      <c r="J115" s="247"/>
      <c r="K115" s="247"/>
      <c r="L115" s="253"/>
      <c r="M115" s="254"/>
      <c r="N115" s="255"/>
      <c r="O115" s="255"/>
      <c r="P115" s="255"/>
      <c r="Q115" s="255"/>
      <c r="R115" s="255"/>
      <c r="S115" s="255"/>
      <c r="T115" s="256"/>
      <c r="AT115" s="257" t="s">
        <v>171</v>
      </c>
      <c r="AU115" s="257" t="s">
        <v>89</v>
      </c>
      <c r="AV115" s="12" t="s">
        <v>89</v>
      </c>
      <c r="AW115" s="12" t="s">
        <v>42</v>
      </c>
      <c r="AX115" s="12" t="s">
        <v>79</v>
      </c>
      <c r="AY115" s="257" t="s">
        <v>162</v>
      </c>
    </row>
    <row r="116" s="12" customFormat="1">
      <c r="B116" s="246"/>
      <c r="C116" s="247"/>
      <c r="D116" s="248" t="s">
        <v>171</v>
      </c>
      <c r="E116" s="249" t="s">
        <v>36</v>
      </c>
      <c r="F116" s="250" t="s">
        <v>2871</v>
      </c>
      <c r="G116" s="247"/>
      <c r="H116" s="251">
        <v>-150.36000000000001</v>
      </c>
      <c r="I116" s="252"/>
      <c r="J116" s="247"/>
      <c r="K116" s="247"/>
      <c r="L116" s="253"/>
      <c r="M116" s="254"/>
      <c r="N116" s="255"/>
      <c r="O116" s="255"/>
      <c r="P116" s="255"/>
      <c r="Q116" s="255"/>
      <c r="R116" s="255"/>
      <c r="S116" s="255"/>
      <c r="T116" s="256"/>
      <c r="AT116" s="257" t="s">
        <v>171</v>
      </c>
      <c r="AU116" s="257" t="s">
        <v>89</v>
      </c>
      <c r="AV116" s="12" t="s">
        <v>89</v>
      </c>
      <c r="AW116" s="12" t="s">
        <v>42</v>
      </c>
      <c r="AX116" s="12" t="s">
        <v>79</v>
      </c>
      <c r="AY116" s="257" t="s">
        <v>162</v>
      </c>
    </row>
    <row r="117" s="12" customFormat="1">
      <c r="B117" s="246"/>
      <c r="C117" s="247"/>
      <c r="D117" s="248" t="s">
        <v>171</v>
      </c>
      <c r="E117" s="249" t="s">
        <v>36</v>
      </c>
      <c r="F117" s="250" t="s">
        <v>2872</v>
      </c>
      <c r="G117" s="247"/>
      <c r="H117" s="251">
        <v>3.3999999999999999</v>
      </c>
      <c r="I117" s="252"/>
      <c r="J117" s="247"/>
      <c r="K117" s="247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171</v>
      </c>
      <c r="AU117" s="257" t="s">
        <v>89</v>
      </c>
      <c r="AV117" s="12" t="s">
        <v>89</v>
      </c>
      <c r="AW117" s="12" t="s">
        <v>42</v>
      </c>
      <c r="AX117" s="12" t="s">
        <v>79</v>
      </c>
      <c r="AY117" s="257" t="s">
        <v>162</v>
      </c>
    </row>
    <row r="118" s="14" customFormat="1">
      <c r="B118" s="283"/>
      <c r="C118" s="284"/>
      <c r="D118" s="248" t="s">
        <v>171</v>
      </c>
      <c r="E118" s="285" t="s">
        <v>2841</v>
      </c>
      <c r="F118" s="286" t="s">
        <v>679</v>
      </c>
      <c r="G118" s="284"/>
      <c r="H118" s="287">
        <v>1318.5999999999999</v>
      </c>
      <c r="I118" s="288"/>
      <c r="J118" s="284"/>
      <c r="K118" s="284"/>
      <c r="L118" s="289"/>
      <c r="M118" s="290"/>
      <c r="N118" s="291"/>
      <c r="O118" s="291"/>
      <c r="P118" s="291"/>
      <c r="Q118" s="291"/>
      <c r="R118" s="291"/>
      <c r="S118" s="291"/>
      <c r="T118" s="292"/>
      <c r="AT118" s="293" t="s">
        <v>171</v>
      </c>
      <c r="AU118" s="293" t="s">
        <v>89</v>
      </c>
      <c r="AV118" s="14" t="s">
        <v>179</v>
      </c>
      <c r="AW118" s="14" t="s">
        <v>42</v>
      </c>
      <c r="AX118" s="14" t="s">
        <v>87</v>
      </c>
      <c r="AY118" s="293" t="s">
        <v>162</v>
      </c>
    </row>
    <row r="119" s="13" customFormat="1">
      <c r="B119" s="261"/>
      <c r="C119" s="262"/>
      <c r="D119" s="248" t="s">
        <v>171</v>
      </c>
      <c r="E119" s="263" t="s">
        <v>36</v>
      </c>
      <c r="F119" s="264" t="s">
        <v>2873</v>
      </c>
      <c r="G119" s="262"/>
      <c r="H119" s="263" t="s">
        <v>36</v>
      </c>
      <c r="I119" s="265"/>
      <c r="J119" s="262"/>
      <c r="K119" s="262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171</v>
      </c>
      <c r="AU119" s="270" t="s">
        <v>89</v>
      </c>
      <c r="AV119" s="13" t="s">
        <v>87</v>
      </c>
      <c r="AW119" s="13" t="s">
        <v>42</v>
      </c>
      <c r="AX119" s="13" t="s">
        <v>79</v>
      </c>
      <c r="AY119" s="270" t="s">
        <v>162</v>
      </c>
    </row>
    <row r="120" s="12" customFormat="1">
      <c r="B120" s="246"/>
      <c r="C120" s="247"/>
      <c r="D120" s="248" t="s">
        <v>171</v>
      </c>
      <c r="E120" s="247"/>
      <c r="F120" s="250" t="s">
        <v>2874</v>
      </c>
      <c r="G120" s="247"/>
      <c r="H120" s="251">
        <v>395.57999999999998</v>
      </c>
      <c r="I120" s="252"/>
      <c r="J120" s="247"/>
      <c r="K120" s="247"/>
      <c r="L120" s="253"/>
      <c r="M120" s="254"/>
      <c r="N120" s="255"/>
      <c r="O120" s="255"/>
      <c r="P120" s="255"/>
      <c r="Q120" s="255"/>
      <c r="R120" s="255"/>
      <c r="S120" s="255"/>
      <c r="T120" s="256"/>
      <c r="AT120" s="257" t="s">
        <v>171</v>
      </c>
      <c r="AU120" s="257" t="s">
        <v>89</v>
      </c>
      <c r="AV120" s="12" t="s">
        <v>89</v>
      </c>
      <c r="AW120" s="12" t="s">
        <v>6</v>
      </c>
      <c r="AX120" s="12" t="s">
        <v>87</v>
      </c>
      <c r="AY120" s="257" t="s">
        <v>162</v>
      </c>
    </row>
    <row r="121" s="1" customFormat="1" ht="38.25" customHeight="1">
      <c r="B121" s="48"/>
      <c r="C121" s="235" t="s">
        <v>191</v>
      </c>
      <c r="D121" s="235" t="s">
        <v>165</v>
      </c>
      <c r="E121" s="236" t="s">
        <v>752</v>
      </c>
      <c r="F121" s="237" t="s">
        <v>753</v>
      </c>
      <c r="G121" s="238" t="s">
        <v>614</v>
      </c>
      <c r="H121" s="239">
        <v>197.78999999999999</v>
      </c>
      <c r="I121" s="240"/>
      <c r="J121" s="239">
        <f>ROUND(I121*H121,1)</f>
        <v>0</v>
      </c>
      <c r="K121" s="237" t="s">
        <v>239</v>
      </c>
      <c r="L121" s="74"/>
      <c r="M121" s="241" t="s">
        <v>36</v>
      </c>
      <c r="N121" s="242" t="s">
        <v>50</v>
      </c>
      <c r="O121" s="49"/>
      <c r="P121" s="243">
        <f>O121*H121</f>
        <v>0</v>
      </c>
      <c r="Q121" s="243">
        <v>0</v>
      </c>
      <c r="R121" s="243">
        <f>Q121*H121</f>
        <v>0</v>
      </c>
      <c r="S121" s="243">
        <v>0</v>
      </c>
      <c r="T121" s="244">
        <f>S121*H121</f>
        <v>0</v>
      </c>
      <c r="AR121" s="25" t="s">
        <v>179</v>
      </c>
      <c r="AT121" s="25" t="s">
        <v>165</v>
      </c>
      <c r="AU121" s="25" t="s">
        <v>89</v>
      </c>
      <c r="AY121" s="25" t="s">
        <v>162</v>
      </c>
      <c r="BE121" s="245">
        <f>IF(N121="základní",J121,0)</f>
        <v>0</v>
      </c>
      <c r="BF121" s="245">
        <f>IF(N121="snížená",J121,0)</f>
        <v>0</v>
      </c>
      <c r="BG121" s="245">
        <f>IF(N121="zákl. přenesená",J121,0)</f>
        <v>0</v>
      </c>
      <c r="BH121" s="245">
        <f>IF(N121="sníž. přenesená",J121,0)</f>
        <v>0</v>
      </c>
      <c r="BI121" s="245">
        <f>IF(N121="nulová",J121,0)</f>
        <v>0</v>
      </c>
      <c r="BJ121" s="25" t="s">
        <v>87</v>
      </c>
      <c r="BK121" s="245">
        <f>ROUND(I121*H121,1)</f>
        <v>0</v>
      </c>
      <c r="BL121" s="25" t="s">
        <v>179</v>
      </c>
      <c r="BM121" s="25" t="s">
        <v>2875</v>
      </c>
    </row>
    <row r="122" s="12" customFormat="1">
      <c r="B122" s="246"/>
      <c r="C122" s="247"/>
      <c r="D122" s="248" t="s">
        <v>171</v>
      </c>
      <c r="E122" s="249" t="s">
        <v>36</v>
      </c>
      <c r="F122" s="250" t="s">
        <v>2876</v>
      </c>
      <c r="G122" s="247"/>
      <c r="H122" s="251">
        <v>197.78999999999999</v>
      </c>
      <c r="I122" s="252"/>
      <c r="J122" s="247"/>
      <c r="K122" s="247"/>
      <c r="L122" s="253"/>
      <c r="M122" s="254"/>
      <c r="N122" s="255"/>
      <c r="O122" s="255"/>
      <c r="P122" s="255"/>
      <c r="Q122" s="255"/>
      <c r="R122" s="255"/>
      <c r="S122" s="255"/>
      <c r="T122" s="256"/>
      <c r="AT122" s="257" t="s">
        <v>171</v>
      </c>
      <c r="AU122" s="257" t="s">
        <v>89</v>
      </c>
      <c r="AV122" s="12" t="s">
        <v>89</v>
      </c>
      <c r="AW122" s="12" t="s">
        <v>42</v>
      </c>
      <c r="AX122" s="12" t="s">
        <v>87</v>
      </c>
      <c r="AY122" s="257" t="s">
        <v>162</v>
      </c>
    </row>
    <row r="123" s="1" customFormat="1" ht="38.25" customHeight="1">
      <c r="B123" s="48"/>
      <c r="C123" s="235" t="s">
        <v>195</v>
      </c>
      <c r="D123" s="235" t="s">
        <v>165</v>
      </c>
      <c r="E123" s="236" t="s">
        <v>757</v>
      </c>
      <c r="F123" s="237" t="s">
        <v>758</v>
      </c>
      <c r="G123" s="238" t="s">
        <v>614</v>
      </c>
      <c r="H123" s="239">
        <v>857.09000000000003</v>
      </c>
      <c r="I123" s="240"/>
      <c r="J123" s="239">
        <f>ROUND(I123*H123,1)</f>
        <v>0</v>
      </c>
      <c r="K123" s="237" t="s">
        <v>239</v>
      </c>
      <c r="L123" s="74"/>
      <c r="M123" s="241" t="s">
        <v>36</v>
      </c>
      <c r="N123" s="242" t="s">
        <v>50</v>
      </c>
      <c r="O123" s="49"/>
      <c r="P123" s="243">
        <f>O123*H123</f>
        <v>0</v>
      </c>
      <c r="Q123" s="243">
        <v>0</v>
      </c>
      <c r="R123" s="243">
        <f>Q123*H123</f>
        <v>0</v>
      </c>
      <c r="S123" s="243">
        <v>0</v>
      </c>
      <c r="T123" s="244">
        <f>S123*H123</f>
        <v>0</v>
      </c>
      <c r="AR123" s="25" t="s">
        <v>179</v>
      </c>
      <c r="AT123" s="25" t="s">
        <v>165</v>
      </c>
      <c r="AU123" s="25" t="s">
        <v>89</v>
      </c>
      <c r="AY123" s="25" t="s">
        <v>162</v>
      </c>
      <c r="BE123" s="245">
        <f>IF(N123="základní",J123,0)</f>
        <v>0</v>
      </c>
      <c r="BF123" s="245">
        <f>IF(N123="snížená",J123,0)</f>
        <v>0</v>
      </c>
      <c r="BG123" s="245">
        <f>IF(N123="zákl. přenesená",J123,0)</f>
        <v>0</v>
      </c>
      <c r="BH123" s="245">
        <f>IF(N123="sníž. přenesená",J123,0)</f>
        <v>0</v>
      </c>
      <c r="BI123" s="245">
        <f>IF(N123="nulová",J123,0)</f>
        <v>0</v>
      </c>
      <c r="BJ123" s="25" t="s">
        <v>87</v>
      </c>
      <c r="BK123" s="245">
        <f>ROUND(I123*H123,1)</f>
        <v>0</v>
      </c>
      <c r="BL123" s="25" t="s">
        <v>179</v>
      </c>
      <c r="BM123" s="25" t="s">
        <v>2877</v>
      </c>
    </row>
    <row r="124" s="12" customFormat="1">
      <c r="B124" s="246"/>
      <c r="C124" s="247"/>
      <c r="D124" s="248" t="s">
        <v>171</v>
      </c>
      <c r="E124" s="249" t="s">
        <v>36</v>
      </c>
      <c r="F124" s="250" t="s">
        <v>2841</v>
      </c>
      <c r="G124" s="247"/>
      <c r="H124" s="251">
        <v>1318.5999999999999</v>
      </c>
      <c r="I124" s="252"/>
      <c r="J124" s="247"/>
      <c r="K124" s="247"/>
      <c r="L124" s="253"/>
      <c r="M124" s="254"/>
      <c r="N124" s="255"/>
      <c r="O124" s="255"/>
      <c r="P124" s="255"/>
      <c r="Q124" s="255"/>
      <c r="R124" s="255"/>
      <c r="S124" s="255"/>
      <c r="T124" s="256"/>
      <c r="AT124" s="257" t="s">
        <v>171</v>
      </c>
      <c r="AU124" s="257" t="s">
        <v>89</v>
      </c>
      <c r="AV124" s="12" t="s">
        <v>89</v>
      </c>
      <c r="AW124" s="12" t="s">
        <v>42</v>
      </c>
      <c r="AX124" s="12" t="s">
        <v>87</v>
      </c>
      <c r="AY124" s="257" t="s">
        <v>162</v>
      </c>
    </row>
    <row r="125" s="13" customFormat="1">
      <c r="B125" s="261"/>
      <c r="C125" s="262"/>
      <c r="D125" s="248" t="s">
        <v>171</v>
      </c>
      <c r="E125" s="263" t="s">
        <v>36</v>
      </c>
      <c r="F125" s="264" t="s">
        <v>2878</v>
      </c>
      <c r="G125" s="262"/>
      <c r="H125" s="263" t="s">
        <v>36</v>
      </c>
      <c r="I125" s="265"/>
      <c r="J125" s="262"/>
      <c r="K125" s="262"/>
      <c r="L125" s="266"/>
      <c r="M125" s="267"/>
      <c r="N125" s="268"/>
      <c r="O125" s="268"/>
      <c r="P125" s="268"/>
      <c r="Q125" s="268"/>
      <c r="R125" s="268"/>
      <c r="S125" s="268"/>
      <c r="T125" s="269"/>
      <c r="AT125" s="270" t="s">
        <v>171</v>
      </c>
      <c r="AU125" s="270" t="s">
        <v>89</v>
      </c>
      <c r="AV125" s="13" t="s">
        <v>87</v>
      </c>
      <c r="AW125" s="13" t="s">
        <v>42</v>
      </c>
      <c r="AX125" s="13" t="s">
        <v>79</v>
      </c>
      <c r="AY125" s="270" t="s">
        <v>162</v>
      </c>
    </row>
    <row r="126" s="12" customFormat="1">
      <c r="B126" s="246"/>
      <c r="C126" s="247"/>
      <c r="D126" s="248" t="s">
        <v>171</v>
      </c>
      <c r="E126" s="247"/>
      <c r="F126" s="250" t="s">
        <v>2879</v>
      </c>
      <c r="G126" s="247"/>
      <c r="H126" s="251">
        <v>857.09000000000003</v>
      </c>
      <c r="I126" s="252"/>
      <c r="J126" s="247"/>
      <c r="K126" s="247"/>
      <c r="L126" s="253"/>
      <c r="M126" s="254"/>
      <c r="N126" s="255"/>
      <c r="O126" s="255"/>
      <c r="P126" s="255"/>
      <c r="Q126" s="255"/>
      <c r="R126" s="255"/>
      <c r="S126" s="255"/>
      <c r="T126" s="256"/>
      <c r="AT126" s="257" t="s">
        <v>171</v>
      </c>
      <c r="AU126" s="257" t="s">
        <v>89</v>
      </c>
      <c r="AV126" s="12" t="s">
        <v>89</v>
      </c>
      <c r="AW126" s="12" t="s">
        <v>6</v>
      </c>
      <c r="AX126" s="12" t="s">
        <v>87</v>
      </c>
      <c r="AY126" s="257" t="s">
        <v>162</v>
      </c>
    </row>
    <row r="127" s="1" customFormat="1" ht="38.25" customHeight="1">
      <c r="B127" s="48"/>
      <c r="C127" s="235" t="s">
        <v>199</v>
      </c>
      <c r="D127" s="235" t="s">
        <v>165</v>
      </c>
      <c r="E127" s="236" t="s">
        <v>762</v>
      </c>
      <c r="F127" s="237" t="s">
        <v>763</v>
      </c>
      <c r="G127" s="238" t="s">
        <v>614</v>
      </c>
      <c r="H127" s="239">
        <v>428.55000000000001</v>
      </c>
      <c r="I127" s="240"/>
      <c r="J127" s="239">
        <f>ROUND(I127*H127,1)</f>
        <v>0</v>
      </c>
      <c r="K127" s="237" t="s">
        <v>239</v>
      </c>
      <c r="L127" s="74"/>
      <c r="M127" s="241" t="s">
        <v>36</v>
      </c>
      <c r="N127" s="242" t="s">
        <v>50</v>
      </c>
      <c r="O127" s="49"/>
      <c r="P127" s="243">
        <f>O127*H127</f>
        <v>0</v>
      </c>
      <c r="Q127" s="243">
        <v>0</v>
      </c>
      <c r="R127" s="243">
        <f>Q127*H127</f>
        <v>0</v>
      </c>
      <c r="S127" s="243">
        <v>0</v>
      </c>
      <c r="T127" s="244">
        <f>S127*H127</f>
        <v>0</v>
      </c>
      <c r="AR127" s="25" t="s">
        <v>179</v>
      </c>
      <c r="AT127" s="25" t="s">
        <v>165</v>
      </c>
      <c r="AU127" s="25" t="s">
        <v>89</v>
      </c>
      <c r="AY127" s="25" t="s">
        <v>162</v>
      </c>
      <c r="BE127" s="245">
        <f>IF(N127="základní",J127,0)</f>
        <v>0</v>
      </c>
      <c r="BF127" s="245">
        <f>IF(N127="snížená",J127,0)</f>
        <v>0</v>
      </c>
      <c r="BG127" s="245">
        <f>IF(N127="zákl. přenesená",J127,0)</f>
        <v>0</v>
      </c>
      <c r="BH127" s="245">
        <f>IF(N127="sníž. přenesená",J127,0)</f>
        <v>0</v>
      </c>
      <c r="BI127" s="245">
        <f>IF(N127="nulová",J127,0)</f>
        <v>0</v>
      </c>
      <c r="BJ127" s="25" t="s">
        <v>87</v>
      </c>
      <c r="BK127" s="245">
        <f>ROUND(I127*H127,1)</f>
        <v>0</v>
      </c>
      <c r="BL127" s="25" t="s">
        <v>179</v>
      </c>
      <c r="BM127" s="25" t="s">
        <v>2880</v>
      </c>
    </row>
    <row r="128" s="12" customFormat="1">
      <c r="B128" s="246"/>
      <c r="C128" s="247"/>
      <c r="D128" s="248" t="s">
        <v>171</v>
      </c>
      <c r="E128" s="249" t="s">
        <v>36</v>
      </c>
      <c r="F128" s="250" t="s">
        <v>2881</v>
      </c>
      <c r="G128" s="247"/>
      <c r="H128" s="251">
        <v>428.55000000000001</v>
      </c>
      <c r="I128" s="252"/>
      <c r="J128" s="247"/>
      <c r="K128" s="247"/>
      <c r="L128" s="253"/>
      <c r="M128" s="254"/>
      <c r="N128" s="255"/>
      <c r="O128" s="255"/>
      <c r="P128" s="255"/>
      <c r="Q128" s="255"/>
      <c r="R128" s="255"/>
      <c r="S128" s="255"/>
      <c r="T128" s="256"/>
      <c r="AT128" s="257" t="s">
        <v>171</v>
      </c>
      <c r="AU128" s="257" t="s">
        <v>89</v>
      </c>
      <c r="AV128" s="12" t="s">
        <v>89</v>
      </c>
      <c r="AW128" s="12" t="s">
        <v>42</v>
      </c>
      <c r="AX128" s="12" t="s">
        <v>87</v>
      </c>
      <c r="AY128" s="257" t="s">
        <v>162</v>
      </c>
    </row>
    <row r="129" s="1" customFormat="1" ht="38.25" customHeight="1">
      <c r="B129" s="48"/>
      <c r="C129" s="235" t="s">
        <v>203</v>
      </c>
      <c r="D129" s="235" t="s">
        <v>165</v>
      </c>
      <c r="E129" s="236" t="s">
        <v>2882</v>
      </c>
      <c r="F129" s="237" t="s">
        <v>2883</v>
      </c>
      <c r="G129" s="238" t="s">
        <v>614</v>
      </c>
      <c r="H129" s="239">
        <v>65.930000000000007</v>
      </c>
      <c r="I129" s="240"/>
      <c r="J129" s="239">
        <f>ROUND(I129*H129,1)</f>
        <v>0</v>
      </c>
      <c r="K129" s="237" t="s">
        <v>239</v>
      </c>
      <c r="L129" s="74"/>
      <c r="M129" s="241" t="s">
        <v>36</v>
      </c>
      <c r="N129" s="242" t="s">
        <v>50</v>
      </c>
      <c r="O129" s="49"/>
      <c r="P129" s="243">
        <f>O129*H129</f>
        <v>0</v>
      </c>
      <c r="Q129" s="243">
        <v>0</v>
      </c>
      <c r="R129" s="243">
        <f>Q129*H129</f>
        <v>0</v>
      </c>
      <c r="S129" s="243">
        <v>0</v>
      </c>
      <c r="T129" s="244">
        <f>S129*H129</f>
        <v>0</v>
      </c>
      <c r="AR129" s="25" t="s">
        <v>179</v>
      </c>
      <c r="AT129" s="25" t="s">
        <v>165</v>
      </c>
      <c r="AU129" s="25" t="s">
        <v>89</v>
      </c>
      <c r="AY129" s="25" t="s">
        <v>162</v>
      </c>
      <c r="BE129" s="245">
        <f>IF(N129="základní",J129,0)</f>
        <v>0</v>
      </c>
      <c r="BF129" s="245">
        <f>IF(N129="snížená",J129,0)</f>
        <v>0</v>
      </c>
      <c r="BG129" s="245">
        <f>IF(N129="zákl. přenesená",J129,0)</f>
        <v>0</v>
      </c>
      <c r="BH129" s="245">
        <f>IF(N129="sníž. přenesená",J129,0)</f>
        <v>0</v>
      </c>
      <c r="BI129" s="245">
        <f>IF(N129="nulová",J129,0)</f>
        <v>0</v>
      </c>
      <c r="BJ129" s="25" t="s">
        <v>87</v>
      </c>
      <c r="BK129" s="245">
        <f>ROUND(I129*H129,1)</f>
        <v>0</v>
      </c>
      <c r="BL129" s="25" t="s">
        <v>179</v>
      </c>
      <c r="BM129" s="25" t="s">
        <v>2884</v>
      </c>
    </row>
    <row r="130" s="12" customFormat="1">
      <c r="B130" s="246"/>
      <c r="C130" s="247"/>
      <c r="D130" s="248" t="s">
        <v>171</v>
      </c>
      <c r="E130" s="249" t="s">
        <v>36</v>
      </c>
      <c r="F130" s="250" t="s">
        <v>2841</v>
      </c>
      <c r="G130" s="247"/>
      <c r="H130" s="251">
        <v>1318.5999999999999</v>
      </c>
      <c r="I130" s="252"/>
      <c r="J130" s="247"/>
      <c r="K130" s="247"/>
      <c r="L130" s="253"/>
      <c r="M130" s="254"/>
      <c r="N130" s="255"/>
      <c r="O130" s="255"/>
      <c r="P130" s="255"/>
      <c r="Q130" s="255"/>
      <c r="R130" s="255"/>
      <c r="S130" s="255"/>
      <c r="T130" s="256"/>
      <c r="AT130" s="257" t="s">
        <v>171</v>
      </c>
      <c r="AU130" s="257" t="s">
        <v>89</v>
      </c>
      <c r="AV130" s="12" t="s">
        <v>89</v>
      </c>
      <c r="AW130" s="12" t="s">
        <v>42</v>
      </c>
      <c r="AX130" s="12" t="s">
        <v>87</v>
      </c>
      <c r="AY130" s="257" t="s">
        <v>162</v>
      </c>
    </row>
    <row r="131" s="13" customFormat="1">
      <c r="B131" s="261"/>
      <c r="C131" s="262"/>
      <c r="D131" s="248" t="s">
        <v>171</v>
      </c>
      <c r="E131" s="263" t="s">
        <v>36</v>
      </c>
      <c r="F131" s="264" t="s">
        <v>2885</v>
      </c>
      <c r="G131" s="262"/>
      <c r="H131" s="263" t="s">
        <v>36</v>
      </c>
      <c r="I131" s="265"/>
      <c r="J131" s="262"/>
      <c r="K131" s="262"/>
      <c r="L131" s="266"/>
      <c r="M131" s="267"/>
      <c r="N131" s="268"/>
      <c r="O131" s="268"/>
      <c r="P131" s="268"/>
      <c r="Q131" s="268"/>
      <c r="R131" s="268"/>
      <c r="S131" s="268"/>
      <c r="T131" s="269"/>
      <c r="AT131" s="270" t="s">
        <v>171</v>
      </c>
      <c r="AU131" s="270" t="s">
        <v>89</v>
      </c>
      <c r="AV131" s="13" t="s">
        <v>87</v>
      </c>
      <c r="AW131" s="13" t="s">
        <v>42</v>
      </c>
      <c r="AX131" s="13" t="s">
        <v>79</v>
      </c>
      <c r="AY131" s="270" t="s">
        <v>162</v>
      </c>
    </row>
    <row r="132" s="12" customFormat="1">
      <c r="B132" s="246"/>
      <c r="C132" s="247"/>
      <c r="D132" s="248" t="s">
        <v>171</v>
      </c>
      <c r="E132" s="247"/>
      <c r="F132" s="250" t="s">
        <v>2886</v>
      </c>
      <c r="G132" s="247"/>
      <c r="H132" s="251">
        <v>65.930000000000007</v>
      </c>
      <c r="I132" s="252"/>
      <c r="J132" s="247"/>
      <c r="K132" s="247"/>
      <c r="L132" s="253"/>
      <c r="M132" s="254"/>
      <c r="N132" s="255"/>
      <c r="O132" s="255"/>
      <c r="P132" s="255"/>
      <c r="Q132" s="255"/>
      <c r="R132" s="255"/>
      <c r="S132" s="255"/>
      <c r="T132" s="256"/>
      <c r="AT132" s="257" t="s">
        <v>171</v>
      </c>
      <c r="AU132" s="257" t="s">
        <v>89</v>
      </c>
      <c r="AV132" s="12" t="s">
        <v>89</v>
      </c>
      <c r="AW132" s="12" t="s">
        <v>6</v>
      </c>
      <c r="AX132" s="12" t="s">
        <v>87</v>
      </c>
      <c r="AY132" s="257" t="s">
        <v>162</v>
      </c>
    </row>
    <row r="133" s="1" customFormat="1" ht="25.5" customHeight="1">
      <c r="B133" s="48"/>
      <c r="C133" s="235" t="s">
        <v>207</v>
      </c>
      <c r="D133" s="235" t="s">
        <v>165</v>
      </c>
      <c r="E133" s="236" t="s">
        <v>2887</v>
      </c>
      <c r="F133" s="237" t="s">
        <v>2888</v>
      </c>
      <c r="G133" s="238" t="s">
        <v>247</v>
      </c>
      <c r="H133" s="239">
        <v>15</v>
      </c>
      <c r="I133" s="240"/>
      <c r="J133" s="239">
        <f>ROUND(I133*H133,1)</f>
        <v>0</v>
      </c>
      <c r="K133" s="237" t="s">
        <v>239</v>
      </c>
      <c r="L133" s="74"/>
      <c r="M133" s="241" t="s">
        <v>36</v>
      </c>
      <c r="N133" s="242" t="s">
        <v>50</v>
      </c>
      <c r="O133" s="49"/>
      <c r="P133" s="243">
        <f>O133*H133</f>
        <v>0</v>
      </c>
      <c r="Q133" s="243">
        <v>0</v>
      </c>
      <c r="R133" s="243">
        <f>Q133*H133</f>
        <v>0</v>
      </c>
      <c r="S133" s="243">
        <v>0</v>
      </c>
      <c r="T133" s="244">
        <f>S133*H133</f>
        <v>0</v>
      </c>
      <c r="AR133" s="25" t="s">
        <v>179</v>
      </c>
      <c r="AT133" s="25" t="s">
        <v>165</v>
      </c>
      <c r="AU133" s="25" t="s">
        <v>89</v>
      </c>
      <c r="AY133" s="25" t="s">
        <v>162</v>
      </c>
      <c r="BE133" s="245">
        <f>IF(N133="základní",J133,0)</f>
        <v>0</v>
      </c>
      <c r="BF133" s="245">
        <f>IF(N133="snížená",J133,0)</f>
        <v>0</v>
      </c>
      <c r="BG133" s="245">
        <f>IF(N133="zákl. přenesená",J133,0)</f>
        <v>0</v>
      </c>
      <c r="BH133" s="245">
        <f>IF(N133="sníž. přenesená",J133,0)</f>
        <v>0</v>
      </c>
      <c r="BI133" s="245">
        <f>IF(N133="nulová",J133,0)</f>
        <v>0</v>
      </c>
      <c r="BJ133" s="25" t="s">
        <v>87</v>
      </c>
      <c r="BK133" s="245">
        <f>ROUND(I133*H133,1)</f>
        <v>0</v>
      </c>
      <c r="BL133" s="25" t="s">
        <v>179</v>
      </c>
      <c r="BM133" s="25" t="s">
        <v>2889</v>
      </c>
    </row>
    <row r="134" s="13" customFormat="1">
      <c r="B134" s="261"/>
      <c r="C134" s="262"/>
      <c r="D134" s="248" t="s">
        <v>171</v>
      </c>
      <c r="E134" s="263" t="s">
        <v>36</v>
      </c>
      <c r="F134" s="264" t="s">
        <v>2861</v>
      </c>
      <c r="G134" s="262"/>
      <c r="H134" s="263" t="s">
        <v>36</v>
      </c>
      <c r="I134" s="265"/>
      <c r="J134" s="262"/>
      <c r="K134" s="262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171</v>
      </c>
      <c r="AU134" s="270" t="s">
        <v>89</v>
      </c>
      <c r="AV134" s="13" t="s">
        <v>87</v>
      </c>
      <c r="AW134" s="13" t="s">
        <v>42</v>
      </c>
      <c r="AX134" s="13" t="s">
        <v>79</v>
      </c>
      <c r="AY134" s="270" t="s">
        <v>162</v>
      </c>
    </row>
    <row r="135" s="12" customFormat="1">
      <c r="B135" s="246"/>
      <c r="C135" s="247"/>
      <c r="D135" s="248" t="s">
        <v>171</v>
      </c>
      <c r="E135" s="249" t="s">
        <v>36</v>
      </c>
      <c r="F135" s="250" t="s">
        <v>10</v>
      </c>
      <c r="G135" s="247"/>
      <c r="H135" s="251">
        <v>15</v>
      </c>
      <c r="I135" s="252"/>
      <c r="J135" s="247"/>
      <c r="K135" s="247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171</v>
      </c>
      <c r="AU135" s="257" t="s">
        <v>89</v>
      </c>
      <c r="AV135" s="12" t="s">
        <v>89</v>
      </c>
      <c r="AW135" s="12" t="s">
        <v>42</v>
      </c>
      <c r="AX135" s="12" t="s">
        <v>87</v>
      </c>
      <c r="AY135" s="257" t="s">
        <v>162</v>
      </c>
    </row>
    <row r="136" s="1" customFormat="1" ht="16.5" customHeight="1">
      <c r="B136" s="48"/>
      <c r="C136" s="271" t="s">
        <v>211</v>
      </c>
      <c r="D136" s="271" t="s">
        <v>159</v>
      </c>
      <c r="E136" s="272" t="s">
        <v>2890</v>
      </c>
      <c r="F136" s="273" t="s">
        <v>2891</v>
      </c>
      <c r="G136" s="274" t="s">
        <v>247</v>
      </c>
      <c r="H136" s="275">
        <v>15.449999999999999</v>
      </c>
      <c r="I136" s="276"/>
      <c r="J136" s="275">
        <f>ROUND(I136*H136,1)</f>
        <v>0</v>
      </c>
      <c r="K136" s="273" t="s">
        <v>239</v>
      </c>
      <c r="L136" s="277"/>
      <c r="M136" s="278" t="s">
        <v>36</v>
      </c>
      <c r="N136" s="279" t="s">
        <v>50</v>
      </c>
      <c r="O136" s="49"/>
      <c r="P136" s="243">
        <f>O136*H136</f>
        <v>0</v>
      </c>
      <c r="Q136" s="243">
        <v>0.025899999999999999</v>
      </c>
      <c r="R136" s="243">
        <f>Q136*H136</f>
        <v>0.40015499999999998</v>
      </c>
      <c r="S136" s="243">
        <v>0</v>
      </c>
      <c r="T136" s="244">
        <f>S136*H136</f>
        <v>0</v>
      </c>
      <c r="AR136" s="25" t="s">
        <v>195</v>
      </c>
      <c r="AT136" s="25" t="s">
        <v>159</v>
      </c>
      <c r="AU136" s="25" t="s">
        <v>89</v>
      </c>
      <c r="AY136" s="25" t="s">
        <v>162</v>
      </c>
      <c r="BE136" s="245">
        <f>IF(N136="základní",J136,0)</f>
        <v>0</v>
      </c>
      <c r="BF136" s="245">
        <f>IF(N136="snížená",J136,0)</f>
        <v>0</v>
      </c>
      <c r="BG136" s="245">
        <f>IF(N136="zákl. přenesená",J136,0)</f>
        <v>0</v>
      </c>
      <c r="BH136" s="245">
        <f>IF(N136="sníž. přenesená",J136,0)</f>
        <v>0</v>
      </c>
      <c r="BI136" s="245">
        <f>IF(N136="nulová",J136,0)</f>
        <v>0</v>
      </c>
      <c r="BJ136" s="25" t="s">
        <v>87</v>
      </c>
      <c r="BK136" s="245">
        <f>ROUND(I136*H136,1)</f>
        <v>0</v>
      </c>
      <c r="BL136" s="25" t="s">
        <v>179</v>
      </c>
      <c r="BM136" s="25" t="s">
        <v>2892</v>
      </c>
    </row>
    <row r="137" s="13" customFormat="1">
      <c r="B137" s="261"/>
      <c r="C137" s="262"/>
      <c r="D137" s="248" t="s">
        <v>171</v>
      </c>
      <c r="E137" s="263" t="s">
        <v>36</v>
      </c>
      <c r="F137" s="264" t="s">
        <v>2861</v>
      </c>
      <c r="G137" s="262"/>
      <c r="H137" s="263" t="s">
        <v>36</v>
      </c>
      <c r="I137" s="265"/>
      <c r="J137" s="262"/>
      <c r="K137" s="262"/>
      <c r="L137" s="266"/>
      <c r="M137" s="267"/>
      <c r="N137" s="268"/>
      <c r="O137" s="268"/>
      <c r="P137" s="268"/>
      <c r="Q137" s="268"/>
      <c r="R137" s="268"/>
      <c r="S137" s="268"/>
      <c r="T137" s="269"/>
      <c r="AT137" s="270" t="s">
        <v>171</v>
      </c>
      <c r="AU137" s="270" t="s">
        <v>89</v>
      </c>
      <c r="AV137" s="13" t="s">
        <v>87</v>
      </c>
      <c r="AW137" s="13" t="s">
        <v>42</v>
      </c>
      <c r="AX137" s="13" t="s">
        <v>79</v>
      </c>
      <c r="AY137" s="270" t="s">
        <v>162</v>
      </c>
    </row>
    <row r="138" s="12" customFormat="1">
      <c r="B138" s="246"/>
      <c r="C138" s="247"/>
      <c r="D138" s="248" t="s">
        <v>171</v>
      </c>
      <c r="E138" s="249" t="s">
        <v>36</v>
      </c>
      <c r="F138" s="250" t="s">
        <v>10</v>
      </c>
      <c r="G138" s="247"/>
      <c r="H138" s="251">
        <v>15</v>
      </c>
      <c r="I138" s="252"/>
      <c r="J138" s="247"/>
      <c r="K138" s="247"/>
      <c r="L138" s="253"/>
      <c r="M138" s="254"/>
      <c r="N138" s="255"/>
      <c r="O138" s="255"/>
      <c r="P138" s="255"/>
      <c r="Q138" s="255"/>
      <c r="R138" s="255"/>
      <c r="S138" s="255"/>
      <c r="T138" s="256"/>
      <c r="AT138" s="257" t="s">
        <v>171</v>
      </c>
      <c r="AU138" s="257" t="s">
        <v>89</v>
      </c>
      <c r="AV138" s="12" t="s">
        <v>89</v>
      </c>
      <c r="AW138" s="12" t="s">
        <v>42</v>
      </c>
      <c r="AX138" s="12" t="s">
        <v>87</v>
      </c>
      <c r="AY138" s="257" t="s">
        <v>162</v>
      </c>
    </row>
    <row r="139" s="12" customFormat="1">
      <c r="B139" s="246"/>
      <c r="C139" s="247"/>
      <c r="D139" s="248" t="s">
        <v>171</v>
      </c>
      <c r="E139" s="247"/>
      <c r="F139" s="250" t="s">
        <v>799</v>
      </c>
      <c r="G139" s="247"/>
      <c r="H139" s="251">
        <v>15.449999999999999</v>
      </c>
      <c r="I139" s="252"/>
      <c r="J139" s="247"/>
      <c r="K139" s="247"/>
      <c r="L139" s="253"/>
      <c r="M139" s="254"/>
      <c r="N139" s="255"/>
      <c r="O139" s="255"/>
      <c r="P139" s="255"/>
      <c r="Q139" s="255"/>
      <c r="R139" s="255"/>
      <c r="S139" s="255"/>
      <c r="T139" s="256"/>
      <c r="AT139" s="257" t="s">
        <v>171</v>
      </c>
      <c r="AU139" s="257" t="s">
        <v>89</v>
      </c>
      <c r="AV139" s="12" t="s">
        <v>89</v>
      </c>
      <c r="AW139" s="12" t="s">
        <v>6</v>
      </c>
      <c r="AX139" s="12" t="s">
        <v>87</v>
      </c>
      <c r="AY139" s="257" t="s">
        <v>162</v>
      </c>
    </row>
    <row r="140" s="1" customFormat="1" ht="25.5" customHeight="1">
      <c r="B140" s="48"/>
      <c r="C140" s="235" t="s">
        <v>215</v>
      </c>
      <c r="D140" s="235" t="s">
        <v>165</v>
      </c>
      <c r="E140" s="236" t="s">
        <v>1366</v>
      </c>
      <c r="F140" s="237" t="s">
        <v>1367</v>
      </c>
      <c r="G140" s="238" t="s">
        <v>648</v>
      </c>
      <c r="H140" s="239">
        <v>3866.4000000000001</v>
      </c>
      <c r="I140" s="240"/>
      <c r="J140" s="239">
        <f>ROUND(I140*H140,1)</f>
        <v>0</v>
      </c>
      <c r="K140" s="237" t="s">
        <v>239</v>
      </c>
      <c r="L140" s="74"/>
      <c r="M140" s="241" t="s">
        <v>36</v>
      </c>
      <c r="N140" s="242" t="s">
        <v>50</v>
      </c>
      <c r="O140" s="49"/>
      <c r="P140" s="243">
        <f>O140*H140</f>
        <v>0</v>
      </c>
      <c r="Q140" s="243">
        <v>0.00084000000000000003</v>
      </c>
      <c r="R140" s="243">
        <f>Q140*H140</f>
        <v>3.247776</v>
      </c>
      <c r="S140" s="243">
        <v>0</v>
      </c>
      <c r="T140" s="244">
        <f>S140*H140</f>
        <v>0</v>
      </c>
      <c r="AR140" s="25" t="s">
        <v>179</v>
      </c>
      <c r="AT140" s="25" t="s">
        <v>165</v>
      </c>
      <c r="AU140" s="25" t="s">
        <v>89</v>
      </c>
      <c r="AY140" s="25" t="s">
        <v>162</v>
      </c>
      <c r="BE140" s="245">
        <f>IF(N140="základní",J140,0)</f>
        <v>0</v>
      </c>
      <c r="BF140" s="245">
        <f>IF(N140="snížená",J140,0)</f>
        <v>0</v>
      </c>
      <c r="BG140" s="245">
        <f>IF(N140="zákl. přenesená",J140,0)</f>
        <v>0</v>
      </c>
      <c r="BH140" s="245">
        <f>IF(N140="sníž. přenesená",J140,0)</f>
        <v>0</v>
      </c>
      <c r="BI140" s="245">
        <f>IF(N140="nulová",J140,0)</f>
        <v>0</v>
      </c>
      <c r="BJ140" s="25" t="s">
        <v>87</v>
      </c>
      <c r="BK140" s="245">
        <f>ROUND(I140*H140,1)</f>
        <v>0</v>
      </c>
      <c r="BL140" s="25" t="s">
        <v>179</v>
      </c>
      <c r="BM140" s="25" t="s">
        <v>2893</v>
      </c>
    </row>
    <row r="141" s="13" customFormat="1">
      <c r="B141" s="261"/>
      <c r="C141" s="262"/>
      <c r="D141" s="248" t="s">
        <v>171</v>
      </c>
      <c r="E141" s="263" t="s">
        <v>36</v>
      </c>
      <c r="F141" s="264" t="s">
        <v>2861</v>
      </c>
      <c r="G141" s="262"/>
      <c r="H141" s="263" t="s">
        <v>36</v>
      </c>
      <c r="I141" s="265"/>
      <c r="J141" s="262"/>
      <c r="K141" s="262"/>
      <c r="L141" s="266"/>
      <c r="M141" s="267"/>
      <c r="N141" s="268"/>
      <c r="O141" s="268"/>
      <c r="P141" s="268"/>
      <c r="Q141" s="268"/>
      <c r="R141" s="268"/>
      <c r="S141" s="268"/>
      <c r="T141" s="269"/>
      <c r="AT141" s="270" t="s">
        <v>171</v>
      </c>
      <c r="AU141" s="270" t="s">
        <v>89</v>
      </c>
      <c r="AV141" s="13" t="s">
        <v>87</v>
      </c>
      <c r="AW141" s="13" t="s">
        <v>42</v>
      </c>
      <c r="AX141" s="13" t="s">
        <v>79</v>
      </c>
      <c r="AY141" s="270" t="s">
        <v>162</v>
      </c>
    </row>
    <row r="142" s="12" customFormat="1">
      <c r="B142" s="246"/>
      <c r="C142" s="247"/>
      <c r="D142" s="248" t="s">
        <v>171</v>
      </c>
      <c r="E142" s="249" t="s">
        <v>36</v>
      </c>
      <c r="F142" s="250" t="s">
        <v>2894</v>
      </c>
      <c r="G142" s="247"/>
      <c r="H142" s="251">
        <v>3866.4000000000001</v>
      </c>
      <c r="I142" s="252"/>
      <c r="J142" s="247"/>
      <c r="K142" s="247"/>
      <c r="L142" s="253"/>
      <c r="M142" s="254"/>
      <c r="N142" s="255"/>
      <c r="O142" s="255"/>
      <c r="P142" s="255"/>
      <c r="Q142" s="255"/>
      <c r="R142" s="255"/>
      <c r="S142" s="255"/>
      <c r="T142" s="256"/>
      <c r="AT142" s="257" t="s">
        <v>171</v>
      </c>
      <c r="AU142" s="257" t="s">
        <v>89</v>
      </c>
      <c r="AV142" s="12" t="s">
        <v>89</v>
      </c>
      <c r="AW142" s="12" t="s">
        <v>42</v>
      </c>
      <c r="AX142" s="12" t="s">
        <v>79</v>
      </c>
      <c r="AY142" s="257" t="s">
        <v>162</v>
      </c>
    </row>
    <row r="143" s="14" customFormat="1">
      <c r="B143" s="283"/>
      <c r="C143" s="284"/>
      <c r="D143" s="248" t="s">
        <v>171</v>
      </c>
      <c r="E143" s="285" t="s">
        <v>2469</v>
      </c>
      <c r="F143" s="286" t="s">
        <v>679</v>
      </c>
      <c r="G143" s="284"/>
      <c r="H143" s="287">
        <v>3866.4000000000001</v>
      </c>
      <c r="I143" s="288"/>
      <c r="J143" s="284"/>
      <c r="K143" s="284"/>
      <c r="L143" s="289"/>
      <c r="M143" s="290"/>
      <c r="N143" s="291"/>
      <c r="O143" s="291"/>
      <c r="P143" s="291"/>
      <c r="Q143" s="291"/>
      <c r="R143" s="291"/>
      <c r="S143" s="291"/>
      <c r="T143" s="292"/>
      <c r="AT143" s="293" t="s">
        <v>171</v>
      </c>
      <c r="AU143" s="293" t="s">
        <v>89</v>
      </c>
      <c r="AV143" s="14" t="s">
        <v>179</v>
      </c>
      <c r="AW143" s="14" t="s">
        <v>42</v>
      </c>
      <c r="AX143" s="14" t="s">
        <v>87</v>
      </c>
      <c r="AY143" s="293" t="s">
        <v>162</v>
      </c>
    </row>
    <row r="144" s="1" customFormat="1" ht="25.5" customHeight="1">
      <c r="B144" s="48"/>
      <c r="C144" s="235" t="s">
        <v>219</v>
      </c>
      <c r="D144" s="235" t="s">
        <v>165</v>
      </c>
      <c r="E144" s="236" t="s">
        <v>1370</v>
      </c>
      <c r="F144" s="237" t="s">
        <v>1371</v>
      </c>
      <c r="G144" s="238" t="s">
        <v>648</v>
      </c>
      <c r="H144" s="239">
        <v>3866.4000000000001</v>
      </c>
      <c r="I144" s="240"/>
      <c r="J144" s="239">
        <f>ROUND(I144*H144,1)</f>
        <v>0</v>
      </c>
      <c r="K144" s="237" t="s">
        <v>239</v>
      </c>
      <c r="L144" s="74"/>
      <c r="M144" s="241" t="s">
        <v>36</v>
      </c>
      <c r="N144" s="242" t="s">
        <v>50</v>
      </c>
      <c r="O144" s="49"/>
      <c r="P144" s="243">
        <f>O144*H144</f>
        <v>0</v>
      </c>
      <c r="Q144" s="243">
        <v>0</v>
      </c>
      <c r="R144" s="243">
        <f>Q144*H144</f>
        <v>0</v>
      </c>
      <c r="S144" s="243">
        <v>0</v>
      </c>
      <c r="T144" s="244">
        <f>S144*H144</f>
        <v>0</v>
      </c>
      <c r="AR144" s="25" t="s">
        <v>179</v>
      </c>
      <c r="AT144" s="25" t="s">
        <v>165</v>
      </c>
      <c r="AU144" s="25" t="s">
        <v>89</v>
      </c>
      <c r="AY144" s="25" t="s">
        <v>162</v>
      </c>
      <c r="BE144" s="245">
        <f>IF(N144="základní",J144,0)</f>
        <v>0</v>
      </c>
      <c r="BF144" s="245">
        <f>IF(N144="snížená",J144,0)</f>
        <v>0</v>
      </c>
      <c r="BG144" s="245">
        <f>IF(N144="zákl. přenesená",J144,0)</f>
        <v>0</v>
      </c>
      <c r="BH144" s="245">
        <f>IF(N144="sníž. přenesená",J144,0)</f>
        <v>0</v>
      </c>
      <c r="BI144" s="245">
        <f>IF(N144="nulová",J144,0)</f>
        <v>0</v>
      </c>
      <c r="BJ144" s="25" t="s">
        <v>87</v>
      </c>
      <c r="BK144" s="245">
        <f>ROUND(I144*H144,1)</f>
        <v>0</v>
      </c>
      <c r="BL144" s="25" t="s">
        <v>179</v>
      </c>
      <c r="BM144" s="25" t="s">
        <v>2895</v>
      </c>
    </row>
    <row r="145" s="12" customFormat="1">
      <c r="B145" s="246"/>
      <c r="C145" s="247"/>
      <c r="D145" s="248" t="s">
        <v>171</v>
      </c>
      <c r="E145" s="249" t="s">
        <v>36</v>
      </c>
      <c r="F145" s="250" t="s">
        <v>2469</v>
      </c>
      <c r="G145" s="247"/>
      <c r="H145" s="251">
        <v>3866.4000000000001</v>
      </c>
      <c r="I145" s="252"/>
      <c r="J145" s="247"/>
      <c r="K145" s="247"/>
      <c r="L145" s="253"/>
      <c r="M145" s="254"/>
      <c r="N145" s="255"/>
      <c r="O145" s="255"/>
      <c r="P145" s="255"/>
      <c r="Q145" s="255"/>
      <c r="R145" s="255"/>
      <c r="S145" s="255"/>
      <c r="T145" s="256"/>
      <c r="AT145" s="257" t="s">
        <v>171</v>
      </c>
      <c r="AU145" s="257" t="s">
        <v>89</v>
      </c>
      <c r="AV145" s="12" t="s">
        <v>89</v>
      </c>
      <c r="AW145" s="12" t="s">
        <v>42</v>
      </c>
      <c r="AX145" s="12" t="s">
        <v>87</v>
      </c>
      <c r="AY145" s="257" t="s">
        <v>162</v>
      </c>
    </row>
    <row r="146" s="1" customFormat="1" ht="38.25" customHeight="1">
      <c r="B146" s="48"/>
      <c r="C146" s="235" t="s">
        <v>10</v>
      </c>
      <c r="D146" s="235" t="s">
        <v>165</v>
      </c>
      <c r="E146" s="236" t="s">
        <v>826</v>
      </c>
      <c r="F146" s="237" t="s">
        <v>827</v>
      </c>
      <c r="G146" s="238" t="s">
        <v>614</v>
      </c>
      <c r="H146" s="239">
        <v>594.73000000000002</v>
      </c>
      <c r="I146" s="240"/>
      <c r="J146" s="239">
        <f>ROUND(I146*H146,1)</f>
        <v>0</v>
      </c>
      <c r="K146" s="237" t="s">
        <v>239</v>
      </c>
      <c r="L146" s="74"/>
      <c r="M146" s="241" t="s">
        <v>36</v>
      </c>
      <c r="N146" s="242" t="s">
        <v>50</v>
      </c>
      <c r="O146" s="49"/>
      <c r="P146" s="243">
        <f>O146*H146</f>
        <v>0</v>
      </c>
      <c r="Q146" s="243">
        <v>0</v>
      </c>
      <c r="R146" s="243">
        <f>Q146*H146</f>
        <v>0</v>
      </c>
      <c r="S146" s="243">
        <v>0</v>
      </c>
      <c r="T146" s="244">
        <f>S146*H146</f>
        <v>0</v>
      </c>
      <c r="AR146" s="25" t="s">
        <v>179</v>
      </c>
      <c r="AT146" s="25" t="s">
        <v>165</v>
      </c>
      <c r="AU146" s="25" t="s">
        <v>89</v>
      </c>
      <c r="AY146" s="25" t="s">
        <v>162</v>
      </c>
      <c r="BE146" s="245">
        <f>IF(N146="základní",J146,0)</f>
        <v>0</v>
      </c>
      <c r="BF146" s="245">
        <f>IF(N146="snížená",J146,0)</f>
        <v>0</v>
      </c>
      <c r="BG146" s="245">
        <f>IF(N146="zákl. přenesená",J146,0)</f>
        <v>0</v>
      </c>
      <c r="BH146" s="245">
        <f>IF(N146="sníž. přenesená",J146,0)</f>
        <v>0</v>
      </c>
      <c r="BI146" s="245">
        <f>IF(N146="nulová",J146,0)</f>
        <v>0</v>
      </c>
      <c r="BJ146" s="25" t="s">
        <v>87</v>
      </c>
      <c r="BK146" s="245">
        <f>ROUND(I146*H146,1)</f>
        <v>0</v>
      </c>
      <c r="BL146" s="25" t="s">
        <v>179</v>
      </c>
      <c r="BM146" s="25" t="s">
        <v>2896</v>
      </c>
    </row>
    <row r="147" s="12" customFormat="1">
      <c r="B147" s="246"/>
      <c r="C147" s="247"/>
      <c r="D147" s="248" t="s">
        <v>171</v>
      </c>
      <c r="E147" s="249" t="s">
        <v>36</v>
      </c>
      <c r="F147" s="250" t="s">
        <v>1240</v>
      </c>
      <c r="G147" s="247"/>
      <c r="H147" s="251">
        <v>594.73000000000002</v>
      </c>
      <c r="I147" s="252"/>
      <c r="J147" s="247"/>
      <c r="K147" s="247"/>
      <c r="L147" s="253"/>
      <c r="M147" s="254"/>
      <c r="N147" s="255"/>
      <c r="O147" s="255"/>
      <c r="P147" s="255"/>
      <c r="Q147" s="255"/>
      <c r="R147" s="255"/>
      <c r="S147" s="255"/>
      <c r="T147" s="256"/>
      <c r="AT147" s="257" t="s">
        <v>171</v>
      </c>
      <c r="AU147" s="257" t="s">
        <v>89</v>
      </c>
      <c r="AV147" s="12" t="s">
        <v>89</v>
      </c>
      <c r="AW147" s="12" t="s">
        <v>42</v>
      </c>
      <c r="AX147" s="12" t="s">
        <v>87</v>
      </c>
      <c r="AY147" s="257" t="s">
        <v>162</v>
      </c>
    </row>
    <row r="148" s="1" customFormat="1" ht="25.5" customHeight="1">
      <c r="B148" s="48"/>
      <c r="C148" s="235" t="s">
        <v>264</v>
      </c>
      <c r="D148" s="235" t="s">
        <v>165</v>
      </c>
      <c r="E148" s="236" t="s">
        <v>833</v>
      </c>
      <c r="F148" s="237" t="s">
        <v>834</v>
      </c>
      <c r="G148" s="238" t="s">
        <v>614</v>
      </c>
      <c r="H148" s="239">
        <v>594.73000000000002</v>
      </c>
      <c r="I148" s="240"/>
      <c r="J148" s="239">
        <f>ROUND(I148*H148,1)</f>
        <v>0</v>
      </c>
      <c r="K148" s="237" t="s">
        <v>239</v>
      </c>
      <c r="L148" s="74"/>
      <c r="M148" s="241" t="s">
        <v>36</v>
      </c>
      <c r="N148" s="242" t="s">
        <v>50</v>
      </c>
      <c r="O148" s="49"/>
      <c r="P148" s="243">
        <f>O148*H148</f>
        <v>0</v>
      </c>
      <c r="Q148" s="243">
        <v>0</v>
      </c>
      <c r="R148" s="243">
        <f>Q148*H148</f>
        <v>0</v>
      </c>
      <c r="S148" s="243">
        <v>0</v>
      </c>
      <c r="T148" s="244">
        <f>S148*H148</f>
        <v>0</v>
      </c>
      <c r="AR148" s="25" t="s">
        <v>179</v>
      </c>
      <c r="AT148" s="25" t="s">
        <v>165</v>
      </c>
      <c r="AU148" s="25" t="s">
        <v>89</v>
      </c>
      <c r="AY148" s="25" t="s">
        <v>162</v>
      </c>
      <c r="BE148" s="245">
        <f>IF(N148="základní",J148,0)</f>
        <v>0</v>
      </c>
      <c r="BF148" s="245">
        <f>IF(N148="snížená",J148,0)</f>
        <v>0</v>
      </c>
      <c r="BG148" s="245">
        <f>IF(N148="zákl. přenesená",J148,0)</f>
        <v>0</v>
      </c>
      <c r="BH148" s="245">
        <f>IF(N148="sníž. přenesená",J148,0)</f>
        <v>0</v>
      </c>
      <c r="BI148" s="245">
        <f>IF(N148="nulová",J148,0)</f>
        <v>0</v>
      </c>
      <c r="BJ148" s="25" t="s">
        <v>87</v>
      </c>
      <c r="BK148" s="245">
        <f>ROUND(I148*H148,1)</f>
        <v>0</v>
      </c>
      <c r="BL148" s="25" t="s">
        <v>179</v>
      </c>
      <c r="BM148" s="25" t="s">
        <v>2897</v>
      </c>
    </row>
    <row r="149" s="12" customFormat="1">
      <c r="B149" s="246"/>
      <c r="C149" s="247"/>
      <c r="D149" s="248" t="s">
        <v>171</v>
      </c>
      <c r="E149" s="249" t="s">
        <v>36</v>
      </c>
      <c r="F149" s="250" t="s">
        <v>1240</v>
      </c>
      <c r="G149" s="247"/>
      <c r="H149" s="251">
        <v>594.73000000000002</v>
      </c>
      <c r="I149" s="252"/>
      <c r="J149" s="247"/>
      <c r="K149" s="247"/>
      <c r="L149" s="253"/>
      <c r="M149" s="254"/>
      <c r="N149" s="255"/>
      <c r="O149" s="255"/>
      <c r="P149" s="255"/>
      <c r="Q149" s="255"/>
      <c r="R149" s="255"/>
      <c r="S149" s="255"/>
      <c r="T149" s="256"/>
      <c r="AT149" s="257" t="s">
        <v>171</v>
      </c>
      <c r="AU149" s="257" t="s">
        <v>89</v>
      </c>
      <c r="AV149" s="12" t="s">
        <v>89</v>
      </c>
      <c r="AW149" s="12" t="s">
        <v>42</v>
      </c>
      <c r="AX149" s="12" t="s">
        <v>87</v>
      </c>
      <c r="AY149" s="257" t="s">
        <v>162</v>
      </c>
    </row>
    <row r="150" s="1" customFormat="1" ht="16.5" customHeight="1">
      <c r="B150" s="48"/>
      <c r="C150" s="235" t="s">
        <v>302</v>
      </c>
      <c r="D150" s="235" t="s">
        <v>165</v>
      </c>
      <c r="E150" s="236" t="s">
        <v>839</v>
      </c>
      <c r="F150" s="237" t="s">
        <v>840</v>
      </c>
      <c r="G150" s="238" t="s">
        <v>614</v>
      </c>
      <c r="H150" s="239">
        <v>594.73000000000002</v>
      </c>
      <c r="I150" s="240"/>
      <c r="J150" s="239">
        <f>ROUND(I150*H150,1)</f>
        <v>0</v>
      </c>
      <c r="K150" s="237" t="s">
        <v>239</v>
      </c>
      <c r="L150" s="74"/>
      <c r="M150" s="241" t="s">
        <v>36</v>
      </c>
      <c r="N150" s="242" t="s">
        <v>50</v>
      </c>
      <c r="O150" s="49"/>
      <c r="P150" s="243">
        <f>O150*H150</f>
        <v>0</v>
      </c>
      <c r="Q150" s="243">
        <v>0</v>
      </c>
      <c r="R150" s="243">
        <f>Q150*H150</f>
        <v>0</v>
      </c>
      <c r="S150" s="243">
        <v>0</v>
      </c>
      <c r="T150" s="244">
        <f>S150*H150</f>
        <v>0</v>
      </c>
      <c r="AR150" s="25" t="s">
        <v>179</v>
      </c>
      <c r="AT150" s="25" t="s">
        <v>165</v>
      </c>
      <c r="AU150" s="25" t="s">
        <v>89</v>
      </c>
      <c r="AY150" s="25" t="s">
        <v>162</v>
      </c>
      <c r="BE150" s="245">
        <f>IF(N150="základní",J150,0)</f>
        <v>0</v>
      </c>
      <c r="BF150" s="245">
        <f>IF(N150="snížená",J150,0)</f>
        <v>0</v>
      </c>
      <c r="BG150" s="245">
        <f>IF(N150="zákl. přenesená",J150,0)</f>
        <v>0</v>
      </c>
      <c r="BH150" s="245">
        <f>IF(N150="sníž. přenesená",J150,0)</f>
        <v>0</v>
      </c>
      <c r="BI150" s="245">
        <f>IF(N150="nulová",J150,0)</f>
        <v>0</v>
      </c>
      <c r="BJ150" s="25" t="s">
        <v>87</v>
      </c>
      <c r="BK150" s="245">
        <f>ROUND(I150*H150,1)</f>
        <v>0</v>
      </c>
      <c r="BL150" s="25" t="s">
        <v>179</v>
      </c>
      <c r="BM150" s="25" t="s">
        <v>2898</v>
      </c>
    </row>
    <row r="151" s="12" customFormat="1">
      <c r="B151" s="246"/>
      <c r="C151" s="247"/>
      <c r="D151" s="248" t="s">
        <v>171</v>
      </c>
      <c r="E151" s="249" t="s">
        <v>36</v>
      </c>
      <c r="F151" s="250" t="s">
        <v>1240</v>
      </c>
      <c r="G151" s="247"/>
      <c r="H151" s="251">
        <v>594.73000000000002</v>
      </c>
      <c r="I151" s="252"/>
      <c r="J151" s="247"/>
      <c r="K151" s="247"/>
      <c r="L151" s="253"/>
      <c r="M151" s="254"/>
      <c r="N151" s="255"/>
      <c r="O151" s="255"/>
      <c r="P151" s="255"/>
      <c r="Q151" s="255"/>
      <c r="R151" s="255"/>
      <c r="S151" s="255"/>
      <c r="T151" s="256"/>
      <c r="AT151" s="257" t="s">
        <v>171</v>
      </c>
      <c r="AU151" s="257" t="s">
        <v>89</v>
      </c>
      <c r="AV151" s="12" t="s">
        <v>89</v>
      </c>
      <c r="AW151" s="12" t="s">
        <v>42</v>
      </c>
      <c r="AX151" s="12" t="s">
        <v>87</v>
      </c>
      <c r="AY151" s="257" t="s">
        <v>162</v>
      </c>
    </row>
    <row r="152" s="1" customFormat="1" ht="25.5" customHeight="1">
      <c r="B152" s="48"/>
      <c r="C152" s="235" t="s">
        <v>307</v>
      </c>
      <c r="D152" s="235" t="s">
        <v>165</v>
      </c>
      <c r="E152" s="236" t="s">
        <v>843</v>
      </c>
      <c r="F152" s="237" t="s">
        <v>844</v>
      </c>
      <c r="G152" s="238" t="s">
        <v>845</v>
      </c>
      <c r="H152" s="239">
        <v>951.57000000000005</v>
      </c>
      <c r="I152" s="240"/>
      <c r="J152" s="239">
        <f>ROUND(I152*H152,1)</f>
        <v>0</v>
      </c>
      <c r="K152" s="237" t="s">
        <v>239</v>
      </c>
      <c r="L152" s="74"/>
      <c r="M152" s="241" t="s">
        <v>36</v>
      </c>
      <c r="N152" s="242" t="s">
        <v>50</v>
      </c>
      <c r="O152" s="49"/>
      <c r="P152" s="243">
        <f>O152*H152</f>
        <v>0</v>
      </c>
      <c r="Q152" s="243">
        <v>0</v>
      </c>
      <c r="R152" s="243">
        <f>Q152*H152</f>
        <v>0</v>
      </c>
      <c r="S152" s="243">
        <v>0</v>
      </c>
      <c r="T152" s="244">
        <f>S152*H152</f>
        <v>0</v>
      </c>
      <c r="AR152" s="25" t="s">
        <v>179</v>
      </c>
      <c r="AT152" s="25" t="s">
        <v>165</v>
      </c>
      <c r="AU152" s="25" t="s">
        <v>89</v>
      </c>
      <c r="AY152" s="25" t="s">
        <v>162</v>
      </c>
      <c r="BE152" s="245">
        <f>IF(N152="základní",J152,0)</f>
        <v>0</v>
      </c>
      <c r="BF152" s="245">
        <f>IF(N152="snížená",J152,0)</f>
        <v>0</v>
      </c>
      <c r="BG152" s="245">
        <f>IF(N152="zákl. přenesená",J152,0)</f>
        <v>0</v>
      </c>
      <c r="BH152" s="245">
        <f>IF(N152="sníž. přenesená",J152,0)</f>
        <v>0</v>
      </c>
      <c r="BI152" s="245">
        <f>IF(N152="nulová",J152,0)</f>
        <v>0</v>
      </c>
      <c r="BJ152" s="25" t="s">
        <v>87</v>
      </c>
      <c r="BK152" s="245">
        <f>ROUND(I152*H152,1)</f>
        <v>0</v>
      </c>
      <c r="BL152" s="25" t="s">
        <v>179</v>
      </c>
      <c r="BM152" s="25" t="s">
        <v>2899</v>
      </c>
    </row>
    <row r="153" s="12" customFormat="1">
      <c r="B153" s="246"/>
      <c r="C153" s="247"/>
      <c r="D153" s="248" t="s">
        <v>171</v>
      </c>
      <c r="E153" s="249" t="s">
        <v>36</v>
      </c>
      <c r="F153" s="250" t="s">
        <v>2900</v>
      </c>
      <c r="G153" s="247"/>
      <c r="H153" s="251">
        <v>570</v>
      </c>
      <c r="I153" s="252"/>
      <c r="J153" s="247"/>
      <c r="K153" s="247"/>
      <c r="L153" s="253"/>
      <c r="M153" s="254"/>
      <c r="N153" s="255"/>
      <c r="O153" s="255"/>
      <c r="P153" s="255"/>
      <c r="Q153" s="255"/>
      <c r="R153" s="255"/>
      <c r="S153" s="255"/>
      <c r="T153" s="256"/>
      <c r="AT153" s="257" t="s">
        <v>171</v>
      </c>
      <c r="AU153" s="257" t="s">
        <v>89</v>
      </c>
      <c r="AV153" s="12" t="s">
        <v>89</v>
      </c>
      <c r="AW153" s="12" t="s">
        <v>42</v>
      </c>
      <c r="AX153" s="12" t="s">
        <v>79</v>
      </c>
      <c r="AY153" s="257" t="s">
        <v>162</v>
      </c>
    </row>
    <row r="154" s="12" customFormat="1">
      <c r="B154" s="246"/>
      <c r="C154" s="247"/>
      <c r="D154" s="248" t="s">
        <v>171</v>
      </c>
      <c r="E154" s="249" t="s">
        <v>36</v>
      </c>
      <c r="F154" s="250" t="s">
        <v>2901</v>
      </c>
      <c r="G154" s="247"/>
      <c r="H154" s="251">
        <v>24.73</v>
      </c>
      <c r="I154" s="252"/>
      <c r="J154" s="247"/>
      <c r="K154" s="247"/>
      <c r="L154" s="253"/>
      <c r="M154" s="254"/>
      <c r="N154" s="255"/>
      <c r="O154" s="255"/>
      <c r="P154" s="255"/>
      <c r="Q154" s="255"/>
      <c r="R154" s="255"/>
      <c r="S154" s="255"/>
      <c r="T154" s="256"/>
      <c r="AT154" s="257" t="s">
        <v>171</v>
      </c>
      <c r="AU154" s="257" t="s">
        <v>89</v>
      </c>
      <c r="AV154" s="12" t="s">
        <v>89</v>
      </c>
      <c r="AW154" s="12" t="s">
        <v>42</v>
      </c>
      <c r="AX154" s="12" t="s">
        <v>79</v>
      </c>
      <c r="AY154" s="257" t="s">
        <v>162</v>
      </c>
    </row>
    <row r="155" s="14" customFormat="1">
      <c r="B155" s="283"/>
      <c r="C155" s="284"/>
      <c r="D155" s="248" t="s">
        <v>171</v>
      </c>
      <c r="E155" s="285" t="s">
        <v>1240</v>
      </c>
      <c r="F155" s="286" t="s">
        <v>679</v>
      </c>
      <c r="G155" s="284"/>
      <c r="H155" s="287">
        <v>594.73000000000002</v>
      </c>
      <c r="I155" s="288"/>
      <c r="J155" s="284"/>
      <c r="K155" s="284"/>
      <c r="L155" s="289"/>
      <c r="M155" s="290"/>
      <c r="N155" s="291"/>
      <c r="O155" s="291"/>
      <c r="P155" s="291"/>
      <c r="Q155" s="291"/>
      <c r="R155" s="291"/>
      <c r="S155" s="291"/>
      <c r="T155" s="292"/>
      <c r="AT155" s="293" t="s">
        <v>171</v>
      </c>
      <c r="AU155" s="293" t="s">
        <v>89</v>
      </c>
      <c r="AV155" s="14" t="s">
        <v>179</v>
      </c>
      <c r="AW155" s="14" t="s">
        <v>42</v>
      </c>
      <c r="AX155" s="14" t="s">
        <v>87</v>
      </c>
      <c r="AY155" s="293" t="s">
        <v>162</v>
      </c>
    </row>
    <row r="156" s="12" customFormat="1">
      <c r="B156" s="246"/>
      <c r="C156" s="247"/>
      <c r="D156" s="248" t="s">
        <v>171</v>
      </c>
      <c r="E156" s="247"/>
      <c r="F156" s="250" t="s">
        <v>2902</v>
      </c>
      <c r="G156" s="247"/>
      <c r="H156" s="251">
        <v>951.57000000000005</v>
      </c>
      <c r="I156" s="252"/>
      <c r="J156" s="247"/>
      <c r="K156" s="247"/>
      <c r="L156" s="253"/>
      <c r="M156" s="254"/>
      <c r="N156" s="255"/>
      <c r="O156" s="255"/>
      <c r="P156" s="255"/>
      <c r="Q156" s="255"/>
      <c r="R156" s="255"/>
      <c r="S156" s="255"/>
      <c r="T156" s="256"/>
      <c r="AT156" s="257" t="s">
        <v>171</v>
      </c>
      <c r="AU156" s="257" t="s">
        <v>89</v>
      </c>
      <c r="AV156" s="12" t="s">
        <v>89</v>
      </c>
      <c r="AW156" s="12" t="s">
        <v>6</v>
      </c>
      <c r="AX156" s="12" t="s">
        <v>87</v>
      </c>
      <c r="AY156" s="257" t="s">
        <v>162</v>
      </c>
    </row>
    <row r="157" s="1" customFormat="1" ht="25.5" customHeight="1">
      <c r="B157" s="48"/>
      <c r="C157" s="235" t="s">
        <v>311</v>
      </c>
      <c r="D157" s="235" t="s">
        <v>165</v>
      </c>
      <c r="E157" s="236" t="s">
        <v>850</v>
      </c>
      <c r="F157" s="237" t="s">
        <v>851</v>
      </c>
      <c r="G157" s="238" t="s">
        <v>614</v>
      </c>
      <c r="H157" s="239">
        <v>723.87</v>
      </c>
      <c r="I157" s="240"/>
      <c r="J157" s="239">
        <f>ROUND(I157*H157,1)</f>
        <v>0</v>
      </c>
      <c r="K157" s="237" t="s">
        <v>239</v>
      </c>
      <c r="L157" s="74"/>
      <c r="M157" s="241" t="s">
        <v>36</v>
      </c>
      <c r="N157" s="242" t="s">
        <v>50</v>
      </c>
      <c r="O157" s="49"/>
      <c r="P157" s="243">
        <f>O157*H157</f>
        <v>0</v>
      </c>
      <c r="Q157" s="243">
        <v>0</v>
      </c>
      <c r="R157" s="243">
        <f>Q157*H157</f>
        <v>0</v>
      </c>
      <c r="S157" s="243">
        <v>0</v>
      </c>
      <c r="T157" s="244">
        <f>S157*H157</f>
        <v>0</v>
      </c>
      <c r="AR157" s="25" t="s">
        <v>179</v>
      </c>
      <c r="AT157" s="25" t="s">
        <v>165</v>
      </c>
      <c r="AU157" s="25" t="s">
        <v>89</v>
      </c>
      <c r="AY157" s="25" t="s">
        <v>162</v>
      </c>
      <c r="BE157" s="245">
        <f>IF(N157="základní",J157,0)</f>
        <v>0</v>
      </c>
      <c r="BF157" s="245">
        <f>IF(N157="snížená",J157,0)</f>
        <v>0</v>
      </c>
      <c r="BG157" s="245">
        <f>IF(N157="zákl. přenesená",J157,0)</f>
        <v>0</v>
      </c>
      <c r="BH157" s="245">
        <f>IF(N157="sníž. přenesená",J157,0)</f>
        <v>0</v>
      </c>
      <c r="BI157" s="245">
        <f>IF(N157="nulová",J157,0)</f>
        <v>0</v>
      </c>
      <c r="BJ157" s="25" t="s">
        <v>87</v>
      </c>
      <c r="BK157" s="245">
        <f>ROUND(I157*H157,1)</f>
        <v>0</v>
      </c>
      <c r="BL157" s="25" t="s">
        <v>179</v>
      </c>
      <c r="BM157" s="25" t="s">
        <v>2903</v>
      </c>
    </row>
    <row r="158" s="12" customFormat="1">
      <c r="B158" s="246"/>
      <c r="C158" s="247"/>
      <c r="D158" s="248" t="s">
        <v>171</v>
      </c>
      <c r="E158" s="249" t="s">
        <v>36</v>
      </c>
      <c r="F158" s="250" t="s">
        <v>2841</v>
      </c>
      <c r="G158" s="247"/>
      <c r="H158" s="251">
        <v>1318.5999999999999</v>
      </c>
      <c r="I158" s="252"/>
      <c r="J158" s="247"/>
      <c r="K158" s="247"/>
      <c r="L158" s="253"/>
      <c r="M158" s="254"/>
      <c r="N158" s="255"/>
      <c r="O158" s="255"/>
      <c r="P158" s="255"/>
      <c r="Q158" s="255"/>
      <c r="R158" s="255"/>
      <c r="S158" s="255"/>
      <c r="T158" s="256"/>
      <c r="AT158" s="257" t="s">
        <v>171</v>
      </c>
      <c r="AU158" s="257" t="s">
        <v>89</v>
      </c>
      <c r="AV158" s="12" t="s">
        <v>89</v>
      </c>
      <c r="AW158" s="12" t="s">
        <v>42</v>
      </c>
      <c r="AX158" s="12" t="s">
        <v>79</v>
      </c>
      <c r="AY158" s="257" t="s">
        <v>162</v>
      </c>
    </row>
    <row r="159" s="12" customFormat="1">
      <c r="B159" s="246"/>
      <c r="C159" s="247"/>
      <c r="D159" s="248" t="s">
        <v>171</v>
      </c>
      <c r="E159" s="249" t="s">
        <v>36</v>
      </c>
      <c r="F159" s="250" t="s">
        <v>2515</v>
      </c>
      <c r="G159" s="247"/>
      <c r="H159" s="251">
        <v>-108.90000000000001</v>
      </c>
      <c r="I159" s="252"/>
      <c r="J159" s="247"/>
      <c r="K159" s="247"/>
      <c r="L159" s="253"/>
      <c r="M159" s="254"/>
      <c r="N159" s="255"/>
      <c r="O159" s="255"/>
      <c r="P159" s="255"/>
      <c r="Q159" s="255"/>
      <c r="R159" s="255"/>
      <c r="S159" s="255"/>
      <c r="T159" s="256"/>
      <c r="AT159" s="257" t="s">
        <v>171</v>
      </c>
      <c r="AU159" s="257" t="s">
        <v>89</v>
      </c>
      <c r="AV159" s="12" t="s">
        <v>89</v>
      </c>
      <c r="AW159" s="12" t="s">
        <v>42</v>
      </c>
      <c r="AX159" s="12" t="s">
        <v>79</v>
      </c>
      <c r="AY159" s="257" t="s">
        <v>162</v>
      </c>
    </row>
    <row r="160" s="12" customFormat="1">
      <c r="B160" s="246"/>
      <c r="C160" s="247"/>
      <c r="D160" s="248" t="s">
        <v>171</v>
      </c>
      <c r="E160" s="249" t="s">
        <v>36</v>
      </c>
      <c r="F160" s="250" t="s">
        <v>2904</v>
      </c>
      <c r="G160" s="247"/>
      <c r="H160" s="251">
        <v>-461.10000000000002</v>
      </c>
      <c r="I160" s="252"/>
      <c r="J160" s="247"/>
      <c r="K160" s="247"/>
      <c r="L160" s="253"/>
      <c r="M160" s="254"/>
      <c r="N160" s="255"/>
      <c r="O160" s="255"/>
      <c r="P160" s="255"/>
      <c r="Q160" s="255"/>
      <c r="R160" s="255"/>
      <c r="S160" s="255"/>
      <c r="T160" s="256"/>
      <c r="AT160" s="257" t="s">
        <v>171</v>
      </c>
      <c r="AU160" s="257" t="s">
        <v>89</v>
      </c>
      <c r="AV160" s="12" t="s">
        <v>89</v>
      </c>
      <c r="AW160" s="12" t="s">
        <v>42</v>
      </c>
      <c r="AX160" s="12" t="s">
        <v>79</v>
      </c>
      <c r="AY160" s="257" t="s">
        <v>162</v>
      </c>
    </row>
    <row r="161" s="12" customFormat="1">
      <c r="B161" s="246"/>
      <c r="C161" s="247"/>
      <c r="D161" s="248" t="s">
        <v>171</v>
      </c>
      <c r="E161" s="249" t="s">
        <v>36</v>
      </c>
      <c r="F161" s="250" t="s">
        <v>2905</v>
      </c>
      <c r="G161" s="247"/>
      <c r="H161" s="251">
        <v>-24.73</v>
      </c>
      <c r="I161" s="252"/>
      <c r="J161" s="247"/>
      <c r="K161" s="247"/>
      <c r="L161" s="253"/>
      <c r="M161" s="254"/>
      <c r="N161" s="255"/>
      <c r="O161" s="255"/>
      <c r="P161" s="255"/>
      <c r="Q161" s="255"/>
      <c r="R161" s="255"/>
      <c r="S161" s="255"/>
      <c r="T161" s="256"/>
      <c r="AT161" s="257" t="s">
        <v>171</v>
      </c>
      <c r="AU161" s="257" t="s">
        <v>89</v>
      </c>
      <c r="AV161" s="12" t="s">
        <v>89</v>
      </c>
      <c r="AW161" s="12" t="s">
        <v>42</v>
      </c>
      <c r="AX161" s="12" t="s">
        <v>79</v>
      </c>
      <c r="AY161" s="257" t="s">
        <v>162</v>
      </c>
    </row>
    <row r="162" s="14" customFormat="1">
      <c r="B162" s="283"/>
      <c r="C162" s="284"/>
      <c r="D162" s="248" t="s">
        <v>171</v>
      </c>
      <c r="E162" s="285" t="s">
        <v>36</v>
      </c>
      <c r="F162" s="286" t="s">
        <v>679</v>
      </c>
      <c r="G162" s="284"/>
      <c r="H162" s="287">
        <v>723.87</v>
      </c>
      <c r="I162" s="288"/>
      <c r="J162" s="284"/>
      <c r="K162" s="284"/>
      <c r="L162" s="289"/>
      <c r="M162" s="290"/>
      <c r="N162" s="291"/>
      <c r="O162" s="291"/>
      <c r="P162" s="291"/>
      <c r="Q162" s="291"/>
      <c r="R162" s="291"/>
      <c r="S162" s="291"/>
      <c r="T162" s="292"/>
      <c r="AT162" s="293" t="s">
        <v>171</v>
      </c>
      <c r="AU162" s="293" t="s">
        <v>89</v>
      </c>
      <c r="AV162" s="14" t="s">
        <v>179</v>
      </c>
      <c r="AW162" s="14" t="s">
        <v>42</v>
      </c>
      <c r="AX162" s="14" t="s">
        <v>87</v>
      </c>
      <c r="AY162" s="293" t="s">
        <v>162</v>
      </c>
    </row>
    <row r="163" s="1" customFormat="1" ht="38.25" customHeight="1">
      <c r="B163" s="48"/>
      <c r="C163" s="235" t="s">
        <v>249</v>
      </c>
      <c r="D163" s="235" t="s">
        <v>165</v>
      </c>
      <c r="E163" s="236" t="s">
        <v>866</v>
      </c>
      <c r="F163" s="237" t="s">
        <v>867</v>
      </c>
      <c r="G163" s="238" t="s">
        <v>614</v>
      </c>
      <c r="H163" s="239">
        <v>413.60000000000002</v>
      </c>
      <c r="I163" s="240"/>
      <c r="J163" s="239">
        <f>ROUND(I163*H163,1)</f>
        <v>0</v>
      </c>
      <c r="K163" s="237" t="s">
        <v>239</v>
      </c>
      <c r="L163" s="74"/>
      <c r="M163" s="241" t="s">
        <v>36</v>
      </c>
      <c r="N163" s="242" t="s">
        <v>50</v>
      </c>
      <c r="O163" s="49"/>
      <c r="P163" s="243">
        <f>O163*H163</f>
        <v>0</v>
      </c>
      <c r="Q163" s="243">
        <v>0</v>
      </c>
      <c r="R163" s="243">
        <f>Q163*H163</f>
        <v>0</v>
      </c>
      <c r="S163" s="243">
        <v>0</v>
      </c>
      <c r="T163" s="244">
        <f>S163*H163</f>
        <v>0</v>
      </c>
      <c r="AR163" s="25" t="s">
        <v>179</v>
      </c>
      <c r="AT163" s="25" t="s">
        <v>165</v>
      </c>
      <c r="AU163" s="25" t="s">
        <v>89</v>
      </c>
      <c r="AY163" s="25" t="s">
        <v>162</v>
      </c>
      <c r="BE163" s="245">
        <f>IF(N163="základní",J163,0)</f>
        <v>0</v>
      </c>
      <c r="BF163" s="245">
        <f>IF(N163="snížená",J163,0)</f>
        <v>0</v>
      </c>
      <c r="BG163" s="245">
        <f>IF(N163="zákl. přenesená",J163,0)</f>
        <v>0</v>
      </c>
      <c r="BH163" s="245">
        <f>IF(N163="sníž. přenesená",J163,0)</f>
        <v>0</v>
      </c>
      <c r="BI163" s="245">
        <f>IF(N163="nulová",J163,0)</f>
        <v>0</v>
      </c>
      <c r="BJ163" s="25" t="s">
        <v>87</v>
      </c>
      <c r="BK163" s="245">
        <f>ROUND(I163*H163,1)</f>
        <v>0</v>
      </c>
      <c r="BL163" s="25" t="s">
        <v>179</v>
      </c>
      <c r="BM163" s="25" t="s">
        <v>2906</v>
      </c>
    </row>
    <row r="164" s="13" customFormat="1">
      <c r="B164" s="261"/>
      <c r="C164" s="262"/>
      <c r="D164" s="248" t="s">
        <v>171</v>
      </c>
      <c r="E164" s="263" t="s">
        <v>36</v>
      </c>
      <c r="F164" s="264" t="s">
        <v>2861</v>
      </c>
      <c r="G164" s="262"/>
      <c r="H164" s="263" t="s">
        <v>36</v>
      </c>
      <c r="I164" s="265"/>
      <c r="J164" s="262"/>
      <c r="K164" s="262"/>
      <c r="L164" s="266"/>
      <c r="M164" s="267"/>
      <c r="N164" s="268"/>
      <c r="O164" s="268"/>
      <c r="P164" s="268"/>
      <c r="Q164" s="268"/>
      <c r="R164" s="268"/>
      <c r="S164" s="268"/>
      <c r="T164" s="269"/>
      <c r="AT164" s="270" t="s">
        <v>171</v>
      </c>
      <c r="AU164" s="270" t="s">
        <v>89</v>
      </c>
      <c r="AV164" s="13" t="s">
        <v>87</v>
      </c>
      <c r="AW164" s="13" t="s">
        <v>42</v>
      </c>
      <c r="AX164" s="13" t="s">
        <v>79</v>
      </c>
      <c r="AY164" s="270" t="s">
        <v>162</v>
      </c>
    </row>
    <row r="165" s="12" customFormat="1">
      <c r="B165" s="246"/>
      <c r="C165" s="247"/>
      <c r="D165" s="248" t="s">
        <v>171</v>
      </c>
      <c r="E165" s="249" t="s">
        <v>1228</v>
      </c>
      <c r="F165" s="250" t="s">
        <v>2907</v>
      </c>
      <c r="G165" s="247"/>
      <c r="H165" s="251">
        <v>461.10000000000002</v>
      </c>
      <c r="I165" s="252"/>
      <c r="J165" s="247"/>
      <c r="K165" s="247"/>
      <c r="L165" s="253"/>
      <c r="M165" s="254"/>
      <c r="N165" s="255"/>
      <c r="O165" s="255"/>
      <c r="P165" s="255"/>
      <c r="Q165" s="255"/>
      <c r="R165" s="255"/>
      <c r="S165" s="255"/>
      <c r="T165" s="256"/>
      <c r="AT165" s="257" t="s">
        <v>171</v>
      </c>
      <c r="AU165" s="257" t="s">
        <v>89</v>
      </c>
      <c r="AV165" s="12" t="s">
        <v>89</v>
      </c>
      <c r="AW165" s="12" t="s">
        <v>42</v>
      </c>
      <c r="AX165" s="12" t="s">
        <v>79</v>
      </c>
      <c r="AY165" s="257" t="s">
        <v>162</v>
      </c>
    </row>
    <row r="166" s="12" customFormat="1">
      <c r="B166" s="246"/>
      <c r="C166" s="247"/>
      <c r="D166" s="248" t="s">
        <v>171</v>
      </c>
      <c r="E166" s="249" t="s">
        <v>36</v>
      </c>
      <c r="F166" s="250" t="s">
        <v>2908</v>
      </c>
      <c r="G166" s="247"/>
      <c r="H166" s="251">
        <v>-19.539999999999999</v>
      </c>
      <c r="I166" s="252"/>
      <c r="J166" s="247"/>
      <c r="K166" s="247"/>
      <c r="L166" s="253"/>
      <c r="M166" s="254"/>
      <c r="N166" s="255"/>
      <c r="O166" s="255"/>
      <c r="P166" s="255"/>
      <c r="Q166" s="255"/>
      <c r="R166" s="255"/>
      <c r="S166" s="255"/>
      <c r="T166" s="256"/>
      <c r="AT166" s="257" t="s">
        <v>171</v>
      </c>
      <c r="AU166" s="257" t="s">
        <v>89</v>
      </c>
      <c r="AV166" s="12" t="s">
        <v>89</v>
      </c>
      <c r="AW166" s="12" t="s">
        <v>42</v>
      </c>
      <c r="AX166" s="12" t="s">
        <v>79</v>
      </c>
      <c r="AY166" s="257" t="s">
        <v>162</v>
      </c>
    </row>
    <row r="167" s="12" customFormat="1">
      <c r="B167" s="246"/>
      <c r="C167" s="247"/>
      <c r="D167" s="248" t="s">
        <v>171</v>
      </c>
      <c r="E167" s="249" t="s">
        <v>36</v>
      </c>
      <c r="F167" s="250" t="s">
        <v>2909</v>
      </c>
      <c r="G167" s="247"/>
      <c r="H167" s="251">
        <v>-27.960000000000001</v>
      </c>
      <c r="I167" s="252"/>
      <c r="J167" s="247"/>
      <c r="K167" s="247"/>
      <c r="L167" s="253"/>
      <c r="M167" s="254"/>
      <c r="N167" s="255"/>
      <c r="O167" s="255"/>
      <c r="P167" s="255"/>
      <c r="Q167" s="255"/>
      <c r="R167" s="255"/>
      <c r="S167" s="255"/>
      <c r="T167" s="256"/>
      <c r="AT167" s="257" t="s">
        <v>171</v>
      </c>
      <c r="AU167" s="257" t="s">
        <v>89</v>
      </c>
      <c r="AV167" s="12" t="s">
        <v>89</v>
      </c>
      <c r="AW167" s="12" t="s">
        <v>42</v>
      </c>
      <c r="AX167" s="12" t="s">
        <v>79</v>
      </c>
      <c r="AY167" s="257" t="s">
        <v>162</v>
      </c>
    </row>
    <row r="168" s="14" customFormat="1">
      <c r="B168" s="283"/>
      <c r="C168" s="284"/>
      <c r="D168" s="248" t="s">
        <v>171</v>
      </c>
      <c r="E168" s="285" t="s">
        <v>36</v>
      </c>
      <c r="F168" s="286" t="s">
        <v>679</v>
      </c>
      <c r="G168" s="284"/>
      <c r="H168" s="287">
        <v>413.60000000000002</v>
      </c>
      <c r="I168" s="288"/>
      <c r="J168" s="284"/>
      <c r="K168" s="284"/>
      <c r="L168" s="289"/>
      <c r="M168" s="290"/>
      <c r="N168" s="291"/>
      <c r="O168" s="291"/>
      <c r="P168" s="291"/>
      <c r="Q168" s="291"/>
      <c r="R168" s="291"/>
      <c r="S168" s="291"/>
      <c r="T168" s="292"/>
      <c r="AT168" s="293" t="s">
        <v>171</v>
      </c>
      <c r="AU168" s="293" t="s">
        <v>89</v>
      </c>
      <c r="AV168" s="14" t="s">
        <v>179</v>
      </c>
      <c r="AW168" s="14" t="s">
        <v>42</v>
      </c>
      <c r="AX168" s="14" t="s">
        <v>87</v>
      </c>
      <c r="AY168" s="293" t="s">
        <v>162</v>
      </c>
    </row>
    <row r="169" s="1" customFormat="1" ht="16.5" customHeight="1">
      <c r="B169" s="48"/>
      <c r="C169" s="271" t="s">
        <v>9</v>
      </c>
      <c r="D169" s="271" t="s">
        <v>159</v>
      </c>
      <c r="E169" s="272" t="s">
        <v>2530</v>
      </c>
      <c r="F169" s="273" t="s">
        <v>870</v>
      </c>
      <c r="G169" s="274" t="s">
        <v>845</v>
      </c>
      <c r="H169" s="275">
        <v>827.20000000000005</v>
      </c>
      <c r="I169" s="276"/>
      <c r="J169" s="275">
        <f>ROUND(I169*H169,1)</f>
        <v>0</v>
      </c>
      <c r="K169" s="273" t="s">
        <v>239</v>
      </c>
      <c r="L169" s="277"/>
      <c r="M169" s="278" t="s">
        <v>36</v>
      </c>
      <c r="N169" s="279" t="s">
        <v>50</v>
      </c>
      <c r="O169" s="49"/>
      <c r="P169" s="243">
        <f>O169*H169</f>
        <v>0</v>
      </c>
      <c r="Q169" s="243">
        <v>0</v>
      </c>
      <c r="R169" s="243">
        <f>Q169*H169</f>
        <v>0</v>
      </c>
      <c r="S169" s="243">
        <v>0</v>
      </c>
      <c r="T169" s="244">
        <f>S169*H169</f>
        <v>0</v>
      </c>
      <c r="AR169" s="25" t="s">
        <v>195</v>
      </c>
      <c r="AT169" s="25" t="s">
        <v>159</v>
      </c>
      <c r="AU169" s="25" t="s">
        <v>89</v>
      </c>
      <c r="AY169" s="25" t="s">
        <v>162</v>
      </c>
      <c r="BE169" s="245">
        <f>IF(N169="základní",J169,0)</f>
        <v>0</v>
      </c>
      <c r="BF169" s="245">
        <f>IF(N169="snížená",J169,0)</f>
        <v>0</v>
      </c>
      <c r="BG169" s="245">
        <f>IF(N169="zákl. přenesená",J169,0)</f>
        <v>0</v>
      </c>
      <c r="BH169" s="245">
        <f>IF(N169="sníž. přenesená",J169,0)</f>
        <v>0</v>
      </c>
      <c r="BI169" s="245">
        <f>IF(N169="nulová",J169,0)</f>
        <v>0</v>
      </c>
      <c r="BJ169" s="25" t="s">
        <v>87</v>
      </c>
      <c r="BK169" s="245">
        <f>ROUND(I169*H169,1)</f>
        <v>0</v>
      </c>
      <c r="BL169" s="25" t="s">
        <v>179</v>
      </c>
      <c r="BM169" s="25" t="s">
        <v>2910</v>
      </c>
    </row>
    <row r="170" s="12" customFormat="1">
      <c r="B170" s="246"/>
      <c r="C170" s="247"/>
      <c r="D170" s="248" t="s">
        <v>171</v>
      </c>
      <c r="E170" s="247"/>
      <c r="F170" s="250" t="s">
        <v>2911</v>
      </c>
      <c r="G170" s="247"/>
      <c r="H170" s="251">
        <v>827.20000000000005</v>
      </c>
      <c r="I170" s="252"/>
      <c r="J170" s="247"/>
      <c r="K170" s="247"/>
      <c r="L170" s="253"/>
      <c r="M170" s="254"/>
      <c r="N170" s="255"/>
      <c r="O170" s="255"/>
      <c r="P170" s="255"/>
      <c r="Q170" s="255"/>
      <c r="R170" s="255"/>
      <c r="S170" s="255"/>
      <c r="T170" s="256"/>
      <c r="AT170" s="257" t="s">
        <v>171</v>
      </c>
      <c r="AU170" s="257" t="s">
        <v>89</v>
      </c>
      <c r="AV170" s="12" t="s">
        <v>89</v>
      </c>
      <c r="AW170" s="12" t="s">
        <v>6</v>
      </c>
      <c r="AX170" s="12" t="s">
        <v>87</v>
      </c>
      <c r="AY170" s="257" t="s">
        <v>162</v>
      </c>
    </row>
    <row r="171" s="1" customFormat="1" ht="25.5" customHeight="1">
      <c r="B171" s="48"/>
      <c r="C171" s="235" t="s">
        <v>324</v>
      </c>
      <c r="D171" s="235" t="s">
        <v>165</v>
      </c>
      <c r="E171" s="236" t="s">
        <v>1426</v>
      </c>
      <c r="F171" s="237" t="s">
        <v>1427</v>
      </c>
      <c r="G171" s="238" t="s">
        <v>648</v>
      </c>
      <c r="H171" s="239">
        <v>4296</v>
      </c>
      <c r="I171" s="240"/>
      <c r="J171" s="239">
        <f>ROUND(I171*H171,1)</f>
        <v>0</v>
      </c>
      <c r="K171" s="237" t="s">
        <v>239</v>
      </c>
      <c r="L171" s="74"/>
      <c r="M171" s="241" t="s">
        <v>36</v>
      </c>
      <c r="N171" s="242" t="s">
        <v>50</v>
      </c>
      <c r="O171" s="49"/>
      <c r="P171" s="243">
        <f>O171*H171</f>
        <v>0</v>
      </c>
      <c r="Q171" s="243">
        <v>0</v>
      </c>
      <c r="R171" s="243">
        <f>Q171*H171</f>
        <v>0</v>
      </c>
      <c r="S171" s="243">
        <v>0</v>
      </c>
      <c r="T171" s="244">
        <f>S171*H171</f>
        <v>0</v>
      </c>
      <c r="AR171" s="25" t="s">
        <v>179</v>
      </c>
      <c r="AT171" s="25" t="s">
        <v>165</v>
      </c>
      <c r="AU171" s="25" t="s">
        <v>89</v>
      </c>
      <c r="AY171" s="25" t="s">
        <v>162</v>
      </c>
      <c r="BE171" s="245">
        <f>IF(N171="základní",J171,0)</f>
        <v>0</v>
      </c>
      <c r="BF171" s="245">
        <f>IF(N171="snížená",J171,0)</f>
        <v>0</v>
      </c>
      <c r="BG171" s="245">
        <f>IF(N171="zákl. přenesená",J171,0)</f>
        <v>0</v>
      </c>
      <c r="BH171" s="245">
        <f>IF(N171="sníž. přenesená",J171,0)</f>
        <v>0</v>
      </c>
      <c r="BI171" s="245">
        <f>IF(N171="nulová",J171,0)</f>
        <v>0</v>
      </c>
      <c r="BJ171" s="25" t="s">
        <v>87</v>
      </c>
      <c r="BK171" s="245">
        <f>ROUND(I171*H171,1)</f>
        <v>0</v>
      </c>
      <c r="BL171" s="25" t="s">
        <v>179</v>
      </c>
      <c r="BM171" s="25" t="s">
        <v>2912</v>
      </c>
    </row>
    <row r="172" s="12" customFormat="1">
      <c r="B172" s="246"/>
      <c r="C172" s="247"/>
      <c r="D172" s="248" t="s">
        <v>171</v>
      </c>
      <c r="E172" s="249" t="s">
        <v>36</v>
      </c>
      <c r="F172" s="250" t="s">
        <v>876</v>
      </c>
      <c r="G172" s="247"/>
      <c r="H172" s="251">
        <v>4296</v>
      </c>
      <c r="I172" s="252"/>
      <c r="J172" s="247"/>
      <c r="K172" s="247"/>
      <c r="L172" s="253"/>
      <c r="M172" s="254"/>
      <c r="N172" s="255"/>
      <c r="O172" s="255"/>
      <c r="P172" s="255"/>
      <c r="Q172" s="255"/>
      <c r="R172" s="255"/>
      <c r="S172" s="255"/>
      <c r="T172" s="256"/>
      <c r="AT172" s="257" t="s">
        <v>171</v>
      </c>
      <c r="AU172" s="257" t="s">
        <v>89</v>
      </c>
      <c r="AV172" s="12" t="s">
        <v>89</v>
      </c>
      <c r="AW172" s="12" t="s">
        <v>42</v>
      </c>
      <c r="AX172" s="12" t="s">
        <v>87</v>
      </c>
      <c r="AY172" s="257" t="s">
        <v>162</v>
      </c>
    </row>
    <row r="173" s="1" customFormat="1" ht="25.5" customHeight="1">
      <c r="B173" s="48"/>
      <c r="C173" s="235" t="s">
        <v>328</v>
      </c>
      <c r="D173" s="235" t="s">
        <v>165</v>
      </c>
      <c r="E173" s="236" t="s">
        <v>877</v>
      </c>
      <c r="F173" s="237" t="s">
        <v>878</v>
      </c>
      <c r="G173" s="238" t="s">
        <v>648</v>
      </c>
      <c r="H173" s="239">
        <v>1089</v>
      </c>
      <c r="I173" s="240"/>
      <c r="J173" s="239">
        <f>ROUND(I173*H173,1)</f>
        <v>0</v>
      </c>
      <c r="K173" s="237" t="s">
        <v>239</v>
      </c>
      <c r="L173" s="74"/>
      <c r="M173" s="241" t="s">
        <v>36</v>
      </c>
      <c r="N173" s="242" t="s">
        <v>50</v>
      </c>
      <c r="O173" s="49"/>
      <c r="P173" s="243">
        <f>O173*H173</f>
        <v>0</v>
      </c>
      <c r="Q173" s="243">
        <v>0</v>
      </c>
      <c r="R173" s="243">
        <f>Q173*H173</f>
        <v>0</v>
      </c>
      <c r="S173" s="243">
        <v>0</v>
      </c>
      <c r="T173" s="244">
        <f>S173*H173</f>
        <v>0</v>
      </c>
      <c r="AR173" s="25" t="s">
        <v>179</v>
      </c>
      <c r="AT173" s="25" t="s">
        <v>165</v>
      </c>
      <c r="AU173" s="25" t="s">
        <v>89</v>
      </c>
      <c r="AY173" s="25" t="s">
        <v>162</v>
      </c>
      <c r="BE173" s="245">
        <f>IF(N173="základní",J173,0)</f>
        <v>0</v>
      </c>
      <c r="BF173" s="245">
        <f>IF(N173="snížená",J173,0)</f>
        <v>0</v>
      </c>
      <c r="BG173" s="245">
        <f>IF(N173="zákl. přenesená",J173,0)</f>
        <v>0</v>
      </c>
      <c r="BH173" s="245">
        <f>IF(N173="sníž. přenesená",J173,0)</f>
        <v>0</v>
      </c>
      <c r="BI173" s="245">
        <f>IF(N173="nulová",J173,0)</f>
        <v>0</v>
      </c>
      <c r="BJ173" s="25" t="s">
        <v>87</v>
      </c>
      <c r="BK173" s="245">
        <f>ROUND(I173*H173,1)</f>
        <v>0</v>
      </c>
      <c r="BL173" s="25" t="s">
        <v>179</v>
      </c>
      <c r="BM173" s="25" t="s">
        <v>2913</v>
      </c>
    </row>
    <row r="174" s="13" customFormat="1">
      <c r="B174" s="261"/>
      <c r="C174" s="262"/>
      <c r="D174" s="248" t="s">
        <v>171</v>
      </c>
      <c r="E174" s="263" t="s">
        <v>36</v>
      </c>
      <c r="F174" s="264" t="s">
        <v>2861</v>
      </c>
      <c r="G174" s="262"/>
      <c r="H174" s="263" t="s">
        <v>36</v>
      </c>
      <c r="I174" s="265"/>
      <c r="J174" s="262"/>
      <c r="K174" s="262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171</v>
      </c>
      <c r="AU174" s="270" t="s">
        <v>89</v>
      </c>
      <c r="AV174" s="13" t="s">
        <v>87</v>
      </c>
      <c r="AW174" s="13" t="s">
        <v>42</v>
      </c>
      <c r="AX174" s="13" t="s">
        <v>79</v>
      </c>
      <c r="AY174" s="270" t="s">
        <v>162</v>
      </c>
    </row>
    <row r="175" s="12" customFormat="1">
      <c r="B175" s="246"/>
      <c r="C175" s="247"/>
      <c r="D175" s="248" t="s">
        <v>171</v>
      </c>
      <c r="E175" s="249" t="s">
        <v>36</v>
      </c>
      <c r="F175" s="250" t="s">
        <v>2914</v>
      </c>
      <c r="G175" s="247"/>
      <c r="H175" s="251">
        <v>1002.4</v>
      </c>
      <c r="I175" s="252"/>
      <c r="J175" s="247"/>
      <c r="K175" s="247"/>
      <c r="L175" s="253"/>
      <c r="M175" s="254"/>
      <c r="N175" s="255"/>
      <c r="O175" s="255"/>
      <c r="P175" s="255"/>
      <c r="Q175" s="255"/>
      <c r="R175" s="255"/>
      <c r="S175" s="255"/>
      <c r="T175" s="256"/>
      <c r="AT175" s="257" t="s">
        <v>171</v>
      </c>
      <c r="AU175" s="257" t="s">
        <v>89</v>
      </c>
      <c r="AV175" s="12" t="s">
        <v>89</v>
      </c>
      <c r="AW175" s="12" t="s">
        <v>42</v>
      </c>
      <c r="AX175" s="12" t="s">
        <v>79</v>
      </c>
      <c r="AY175" s="257" t="s">
        <v>162</v>
      </c>
    </row>
    <row r="176" s="12" customFormat="1">
      <c r="B176" s="246"/>
      <c r="C176" s="247"/>
      <c r="D176" s="248" t="s">
        <v>171</v>
      </c>
      <c r="E176" s="249" t="s">
        <v>36</v>
      </c>
      <c r="F176" s="250" t="s">
        <v>2915</v>
      </c>
      <c r="G176" s="247"/>
      <c r="H176" s="251">
        <v>83.200000000000003</v>
      </c>
      <c r="I176" s="252"/>
      <c r="J176" s="247"/>
      <c r="K176" s="247"/>
      <c r="L176" s="253"/>
      <c r="M176" s="254"/>
      <c r="N176" s="255"/>
      <c r="O176" s="255"/>
      <c r="P176" s="255"/>
      <c r="Q176" s="255"/>
      <c r="R176" s="255"/>
      <c r="S176" s="255"/>
      <c r="T176" s="256"/>
      <c r="AT176" s="257" t="s">
        <v>171</v>
      </c>
      <c r="AU176" s="257" t="s">
        <v>89</v>
      </c>
      <c r="AV176" s="12" t="s">
        <v>89</v>
      </c>
      <c r="AW176" s="12" t="s">
        <v>42</v>
      </c>
      <c r="AX176" s="12" t="s">
        <v>79</v>
      </c>
      <c r="AY176" s="257" t="s">
        <v>162</v>
      </c>
    </row>
    <row r="177" s="12" customFormat="1">
      <c r="B177" s="246"/>
      <c r="C177" s="247"/>
      <c r="D177" s="248" t="s">
        <v>171</v>
      </c>
      <c r="E177" s="249" t="s">
        <v>36</v>
      </c>
      <c r="F177" s="250" t="s">
        <v>2916</v>
      </c>
      <c r="G177" s="247"/>
      <c r="H177" s="251">
        <v>3.3999999999999999</v>
      </c>
      <c r="I177" s="252"/>
      <c r="J177" s="247"/>
      <c r="K177" s="247"/>
      <c r="L177" s="253"/>
      <c r="M177" s="254"/>
      <c r="N177" s="255"/>
      <c r="O177" s="255"/>
      <c r="P177" s="255"/>
      <c r="Q177" s="255"/>
      <c r="R177" s="255"/>
      <c r="S177" s="255"/>
      <c r="T177" s="256"/>
      <c r="AT177" s="257" t="s">
        <v>171</v>
      </c>
      <c r="AU177" s="257" t="s">
        <v>89</v>
      </c>
      <c r="AV177" s="12" t="s">
        <v>89</v>
      </c>
      <c r="AW177" s="12" t="s">
        <v>42</v>
      </c>
      <c r="AX177" s="12" t="s">
        <v>79</v>
      </c>
      <c r="AY177" s="257" t="s">
        <v>162</v>
      </c>
    </row>
    <row r="178" s="14" customFormat="1">
      <c r="B178" s="283"/>
      <c r="C178" s="284"/>
      <c r="D178" s="248" t="s">
        <v>171</v>
      </c>
      <c r="E178" s="285" t="s">
        <v>36</v>
      </c>
      <c r="F178" s="286" t="s">
        <v>679</v>
      </c>
      <c r="G178" s="284"/>
      <c r="H178" s="287">
        <v>1089</v>
      </c>
      <c r="I178" s="288"/>
      <c r="J178" s="284"/>
      <c r="K178" s="284"/>
      <c r="L178" s="289"/>
      <c r="M178" s="290"/>
      <c r="N178" s="291"/>
      <c r="O178" s="291"/>
      <c r="P178" s="291"/>
      <c r="Q178" s="291"/>
      <c r="R178" s="291"/>
      <c r="S178" s="291"/>
      <c r="T178" s="292"/>
      <c r="AT178" s="293" t="s">
        <v>171</v>
      </c>
      <c r="AU178" s="293" t="s">
        <v>89</v>
      </c>
      <c r="AV178" s="14" t="s">
        <v>179</v>
      </c>
      <c r="AW178" s="14" t="s">
        <v>42</v>
      </c>
      <c r="AX178" s="14" t="s">
        <v>87</v>
      </c>
      <c r="AY178" s="293" t="s">
        <v>162</v>
      </c>
    </row>
    <row r="179" s="11" customFormat="1" ht="29.88" customHeight="1">
      <c r="B179" s="219"/>
      <c r="C179" s="220"/>
      <c r="D179" s="221" t="s">
        <v>78</v>
      </c>
      <c r="E179" s="233" t="s">
        <v>161</v>
      </c>
      <c r="F179" s="233" t="s">
        <v>1435</v>
      </c>
      <c r="G179" s="220"/>
      <c r="H179" s="220"/>
      <c r="I179" s="223"/>
      <c r="J179" s="234">
        <f>BK179</f>
        <v>0</v>
      </c>
      <c r="K179" s="220"/>
      <c r="L179" s="225"/>
      <c r="M179" s="226"/>
      <c r="N179" s="227"/>
      <c r="O179" s="227"/>
      <c r="P179" s="228">
        <f>SUM(P180:P194)</f>
        <v>0</v>
      </c>
      <c r="Q179" s="227"/>
      <c r="R179" s="228">
        <f>SUM(R180:R194)</f>
        <v>2.2780061999999996</v>
      </c>
      <c r="S179" s="227"/>
      <c r="T179" s="229">
        <f>SUM(T180:T194)</f>
        <v>0</v>
      </c>
      <c r="AR179" s="230" t="s">
        <v>87</v>
      </c>
      <c r="AT179" s="231" t="s">
        <v>78</v>
      </c>
      <c r="AU179" s="231" t="s">
        <v>87</v>
      </c>
      <c r="AY179" s="230" t="s">
        <v>162</v>
      </c>
      <c r="BK179" s="232">
        <f>SUM(BK180:BK194)</f>
        <v>0</v>
      </c>
    </row>
    <row r="180" s="1" customFormat="1" ht="25.5" customHeight="1">
      <c r="B180" s="48"/>
      <c r="C180" s="235" t="s">
        <v>332</v>
      </c>
      <c r="D180" s="235" t="s">
        <v>165</v>
      </c>
      <c r="E180" s="236" t="s">
        <v>2917</v>
      </c>
      <c r="F180" s="237" t="s">
        <v>2918</v>
      </c>
      <c r="G180" s="238" t="s">
        <v>614</v>
      </c>
      <c r="H180" s="239">
        <v>0.87</v>
      </c>
      <c r="I180" s="240"/>
      <c r="J180" s="239">
        <f>ROUND(I180*H180,1)</f>
        <v>0</v>
      </c>
      <c r="K180" s="237" t="s">
        <v>239</v>
      </c>
      <c r="L180" s="74"/>
      <c r="M180" s="241" t="s">
        <v>36</v>
      </c>
      <c r="N180" s="242" t="s">
        <v>50</v>
      </c>
      <c r="O180" s="49"/>
      <c r="P180" s="243">
        <f>O180*H180</f>
        <v>0</v>
      </c>
      <c r="Q180" s="243">
        <v>2.55572</v>
      </c>
      <c r="R180" s="243">
        <f>Q180*H180</f>
        <v>2.2234764</v>
      </c>
      <c r="S180" s="243">
        <v>0</v>
      </c>
      <c r="T180" s="244">
        <f>S180*H180</f>
        <v>0</v>
      </c>
      <c r="AR180" s="25" t="s">
        <v>179</v>
      </c>
      <c r="AT180" s="25" t="s">
        <v>165</v>
      </c>
      <c r="AU180" s="25" t="s">
        <v>89</v>
      </c>
      <c r="AY180" s="25" t="s">
        <v>162</v>
      </c>
      <c r="BE180" s="245">
        <f>IF(N180="základní",J180,0)</f>
        <v>0</v>
      </c>
      <c r="BF180" s="245">
        <f>IF(N180="snížená",J180,0)</f>
        <v>0</v>
      </c>
      <c r="BG180" s="245">
        <f>IF(N180="zákl. přenesená",J180,0)</f>
        <v>0</v>
      </c>
      <c r="BH180" s="245">
        <f>IF(N180="sníž. přenesená",J180,0)</f>
        <v>0</v>
      </c>
      <c r="BI180" s="245">
        <f>IF(N180="nulová",J180,0)</f>
        <v>0</v>
      </c>
      <c r="BJ180" s="25" t="s">
        <v>87</v>
      </c>
      <c r="BK180" s="245">
        <f>ROUND(I180*H180,1)</f>
        <v>0</v>
      </c>
      <c r="BL180" s="25" t="s">
        <v>179</v>
      </c>
      <c r="BM180" s="25" t="s">
        <v>2919</v>
      </c>
    </row>
    <row r="181" s="13" customFormat="1">
      <c r="B181" s="261"/>
      <c r="C181" s="262"/>
      <c r="D181" s="248" t="s">
        <v>171</v>
      </c>
      <c r="E181" s="263" t="s">
        <v>36</v>
      </c>
      <c r="F181" s="264" t="s">
        <v>2859</v>
      </c>
      <c r="G181" s="262"/>
      <c r="H181" s="263" t="s">
        <v>36</v>
      </c>
      <c r="I181" s="265"/>
      <c r="J181" s="262"/>
      <c r="K181" s="262"/>
      <c r="L181" s="266"/>
      <c r="M181" s="267"/>
      <c r="N181" s="268"/>
      <c r="O181" s="268"/>
      <c r="P181" s="268"/>
      <c r="Q181" s="268"/>
      <c r="R181" s="268"/>
      <c r="S181" s="268"/>
      <c r="T181" s="269"/>
      <c r="AT181" s="270" t="s">
        <v>171</v>
      </c>
      <c r="AU181" s="270" t="s">
        <v>89</v>
      </c>
      <c r="AV181" s="13" t="s">
        <v>87</v>
      </c>
      <c r="AW181" s="13" t="s">
        <v>42</v>
      </c>
      <c r="AX181" s="13" t="s">
        <v>79</v>
      </c>
      <c r="AY181" s="270" t="s">
        <v>162</v>
      </c>
    </row>
    <row r="182" s="12" customFormat="1">
      <c r="B182" s="246"/>
      <c r="C182" s="247"/>
      <c r="D182" s="248" t="s">
        <v>171</v>
      </c>
      <c r="E182" s="249" t="s">
        <v>36</v>
      </c>
      <c r="F182" s="250" t="s">
        <v>2920</v>
      </c>
      <c r="G182" s="247"/>
      <c r="H182" s="251">
        <v>0.22</v>
      </c>
      <c r="I182" s="252"/>
      <c r="J182" s="247"/>
      <c r="K182" s="247"/>
      <c r="L182" s="253"/>
      <c r="M182" s="254"/>
      <c r="N182" s="255"/>
      <c r="O182" s="255"/>
      <c r="P182" s="255"/>
      <c r="Q182" s="255"/>
      <c r="R182" s="255"/>
      <c r="S182" s="255"/>
      <c r="T182" s="256"/>
      <c r="AT182" s="257" t="s">
        <v>171</v>
      </c>
      <c r="AU182" s="257" t="s">
        <v>89</v>
      </c>
      <c r="AV182" s="12" t="s">
        <v>89</v>
      </c>
      <c r="AW182" s="12" t="s">
        <v>42</v>
      </c>
      <c r="AX182" s="12" t="s">
        <v>79</v>
      </c>
      <c r="AY182" s="257" t="s">
        <v>162</v>
      </c>
    </row>
    <row r="183" s="12" customFormat="1">
      <c r="B183" s="246"/>
      <c r="C183" s="247"/>
      <c r="D183" s="248" t="s">
        <v>171</v>
      </c>
      <c r="E183" s="249" t="s">
        <v>36</v>
      </c>
      <c r="F183" s="250" t="s">
        <v>2921</v>
      </c>
      <c r="G183" s="247"/>
      <c r="H183" s="251">
        <v>0.25</v>
      </c>
      <c r="I183" s="252"/>
      <c r="J183" s="247"/>
      <c r="K183" s="247"/>
      <c r="L183" s="253"/>
      <c r="M183" s="254"/>
      <c r="N183" s="255"/>
      <c r="O183" s="255"/>
      <c r="P183" s="255"/>
      <c r="Q183" s="255"/>
      <c r="R183" s="255"/>
      <c r="S183" s="255"/>
      <c r="T183" s="256"/>
      <c r="AT183" s="257" t="s">
        <v>171</v>
      </c>
      <c r="AU183" s="257" t="s">
        <v>89</v>
      </c>
      <c r="AV183" s="12" t="s">
        <v>89</v>
      </c>
      <c r="AW183" s="12" t="s">
        <v>42</v>
      </c>
      <c r="AX183" s="12" t="s">
        <v>79</v>
      </c>
      <c r="AY183" s="257" t="s">
        <v>162</v>
      </c>
    </row>
    <row r="184" s="12" customFormat="1">
      <c r="B184" s="246"/>
      <c r="C184" s="247"/>
      <c r="D184" s="248" t="s">
        <v>171</v>
      </c>
      <c r="E184" s="249" t="s">
        <v>36</v>
      </c>
      <c r="F184" s="250" t="s">
        <v>2922</v>
      </c>
      <c r="G184" s="247"/>
      <c r="H184" s="251">
        <v>0.40000000000000002</v>
      </c>
      <c r="I184" s="252"/>
      <c r="J184" s="247"/>
      <c r="K184" s="247"/>
      <c r="L184" s="253"/>
      <c r="M184" s="254"/>
      <c r="N184" s="255"/>
      <c r="O184" s="255"/>
      <c r="P184" s="255"/>
      <c r="Q184" s="255"/>
      <c r="R184" s="255"/>
      <c r="S184" s="255"/>
      <c r="T184" s="256"/>
      <c r="AT184" s="257" t="s">
        <v>171</v>
      </c>
      <c r="AU184" s="257" t="s">
        <v>89</v>
      </c>
      <c r="AV184" s="12" t="s">
        <v>89</v>
      </c>
      <c r="AW184" s="12" t="s">
        <v>42</v>
      </c>
      <c r="AX184" s="12" t="s">
        <v>79</v>
      </c>
      <c r="AY184" s="257" t="s">
        <v>162</v>
      </c>
    </row>
    <row r="185" s="14" customFormat="1">
      <c r="B185" s="283"/>
      <c r="C185" s="284"/>
      <c r="D185" s="248" t="s">
        <v>171</v>
      </c>
      <c r="E185" s="285" t="s">
        <v>36</v>
      </c>
      <c r="F185" s="286" t="s">
        <v>679</v>
      </c>
      <c r="G185" s="284"/>
      <c r="H185" s="287">
        <v>0.87</v>
      </c>
      <c r="I185" s="288"/>
      <c r="J185" s="284"/>
      <c r="K185" s="284"/>
      <c r="L185" s="289"/>
      <c r="M185" s="290"/>
      <c r="N185" s="291"/>
      <c r="O185" s="291"/>
      <c r="P185" s="291"/>
      <c r="Q185" s="291"/>
      <c r="R185" s="291"/>
      <c r="S185" s="291"/>
      <c r="T185" s="292"/>
      <c r="AT185" s="293" t="s">
        <v>171</v>
      </c>
      <c r="AU185" s="293" t="s">
        <v>89</v>
      </c>
      <c r="AV185" s="14" t="s">
        <v>179</v>
      </c>
      <c r="AW185" s="14" t="s">
        <v>42</v>
      </c>
      <c r="AX185" s="14" t="s">
        <v>87</v>
      </c>
      <c r="AY185" s="293" t="s">
        <v>162</v>
      </c>
    </row>
    <row r="186" s="1" customFormat="1" ht="16.5" customHeight="1">
      <c r="B186" s="48"/>
      <c r="C186" s="235" t="s">
        <v>306</v>
      </c>
      <c r="D186" s="235" t="s">
        <v>165</v>
      </c>
      <c r="E186" s="236" t="s">
        <v>2923</v>
      </c>
      <c r="F186" s="237" t="s">
        <v>2924</v>
      </c>
      <c r="G186" s="238" t="s">
        <v>648</v>
      </c>
      <c r="H186" s="239">
        <v>2.9199999999999999</v>
      </c>
      <c r="I186" s="240"/>
      <c r="J186" s="239">
        <f>ROUND(I186*H186,1)</f>
        <v>0</v>
      </c>
      <c r="K186" s="237" t="s">
        <v>239</v>
      </c>
      <c r="L186" s="74"/>
      <c r="M186" s="241" t="s">
        <v>36</v>
      </c>
      <c r="N186" s="242" t="s">
        <v>50</v>
      </c>
      <c r="O186" s="49"/>
      <c r="P186" s="243">
        <f>O186*H186</f>
        <v>0</v>
      </c>
      <c r="Q186" s="243">
        <v>0.01619</v>
      </c>
      <c r="R186" s="243">
        <f>Q186*H186</f>
        <v>0.047274799999999999</v>
      </c>
      <c r="S186" s="243">
        <v>0</v>
      </c>
      <c r="T186" s="244">
        <f>S186*H186</f>
        <v>0</v>
      </c>
      <c r="AR186" s="25" t="s">
        <v>179</v>
      </c>
      <c r="AT186" s="25" t="s">
        <v>165</v>
      </c>
      <c r="AU186" s="25" t="s">
        <v>89</v>
      </c>
      <c r="AY186" s="25" t="s">
        <v>162</v>
      </c>
      <c r="BE186" s="245">
        <f>IF(N186="základní",J186,0)</f>
        <v>0</v>
      </c>
      <c r="BF186" s="245">
        <f>IF(N186="snížená",J186,0)</f>
        <v>0</v>
      </c>
      <c r="BG186" s="245">
        <f>IF(N186="zákl. přenesená",J186,0)</f>
        <v>0</v>
      </c>
      <c r="BH186" s="245">
        <f>IF(N186="sníž. přenesená",J186,0)</f>
        <v>0</v>
      </c>
      <c r="BI186" s="245">
        <f>IF(N186="nulová",J186,0)</f>
        <v>0</v>
      </c>
      <c r="BJ186" s="25" t="s">
        <v>87</v>
      </c>
      <c r="BK186" s="245">
        <f>ROUND(I186*H186,1)</f>
        <v>0</v>
      </c>
      <c r="BL186" s="25" t="s">
        <v>179</v>
      </c>
      <c r="BM186" s="25" t="s">
        <v>2925</v>
      </c>
    </row>
    <row r="187" s="13" customFormat="1">
      <c r="B187" s="261"/>
      <c r="C187" s="262"/>
      <c r="D187" s="248" t="s">
        <v>171</v>
      </c>
      <c r="E187" s="263" t="s">
        <v>36</v>
      </c>
      <c r="F187" s="264" t="s">
        <v>2859</v>
      </c>
      <c r="G187" s="262"/>
      <c r="H187" s="263" t="s">
        <v>36</v>
      </c>
      <c r="I187" s="265"/>
      <c r="J187" s="262"/>
      <c r="K187" s="262"/>
      <c r="L187" s="266"/>
      <c r="M187" s="267"/>
      <c r="N187" s="268"/>
      <c r="O187" s="268"/>
      <c r="P187" s="268"/>
      <c r="Q187" s="268"/>
      <c r="R187" s="268"/>
      <c r="S187" s="268"/>
      <c r="T187" s="269"/>
      <c r="AT187" s="270" t="s">
        <v>171</v>
      </c>
      <c r="AU187" s="270" t="s">
        <v>89</v>
      </c>
      <c r="AV187" s="13" t="s">
        <v>87</v>
      </c>
      <c r="AW187" s="13" t="s">
        <v>42</v>
      </c>
      <c r="AX187" s="13" t="s">
        <v>79</v>
      </c>
      <c r="AY187" s="270" t="s">
        <v>162</v>
      </c>
    </row>
    <row r="188" s="12" customFormat="1">
      <c r="B188" s="246"/>
      <c r="C188" s="247"/>
      <c r="D188" s="248" t="s">
        <v>171</v>
      </c>
      <c r="E188" s="249" t="s">
        <v>36</v>
      </c>
      <c r="F188" s="250" t="s">
        <v>2926</v>
      </c>
      <c r="G188" s="247"/>
      <c r="H188" s="251">
        <v>2.1600000000000001</v>
      </c>
      <c r="I188" s="252"/>
      <c r="J188" s="247"/>
      <c r="K188" s="247"/>
      <c r="L188" s="253"/>
      <c r="M188" s="254"/>
      <c r="N188" s="255"/>
      <c r="O188" s="255"/>
      <c r="P188" s="255"/>
      <c r="Q188" s="255"/>
      <c r="R188" s="255"/>
      <c r="S188" s="255"/>
      <c r="T188" s="256"/>
      <c r="AT188" s="257" t="s">
        <v>171</v>
      </c>
      <c r="AU188" s="257" t="s">
        <v>89</v>
      </c>
      <c r="AV188" s="12" t="s">
        <v>89</v>
      </c>
      <c r="AW188" s="12" t="s">
        <v>42</v>
      </c>
      <c r="AX188" s="12" t="s">
        <v>79</v>
      </c>
      <c r="AY188" s="257" t="s">
        <v>162</v>
      </c>
    </row>
    <row r="189" s="12" customFormat="1">
      <c r="B189" s="246"/>
      <c r="C189" s="247"/>
      <c r="D189" s="248" t="s">
        <v>171</v>
      </c>
      <c r="E189" s="249" t="s">
        <v>36</v>
      </c>
      <c r="F189" s="250" t="s">
        <v>2927</v>
      </c>
      <c r="G189" s="247"/>
      <c r="H189" s="251">
        <v>0.35999999999999999</v>
      </c>
      <c r="I189" s="252"/>
      <c r="J189" s="247"/>
      <c r="K189" s="247"/>
      <c r="L189" s="253"/>
      <c r="M189" s="254"/>
      <c r="N189" s="255"/>
      <c r="O189" s="255"/>
      <c r="P189" s="255"/>
      <c r="Q189" s="255"/>
      <c r="R189" s="255"/>
      <c r="S189" s="255"/>
      <c r="T189" s="256"/>
      <c r="AT189" s="257" t="s">
        <v>171</v>
      </c>
      <c r="AU189" s="257" t="s">
        <v>89</v>
      </c>
      <c r="AV189" s="12" t="s">
        <v>89</v>
      </c>
      <c r="AW189" s="12" t="s">
        <v>42</v>
      </c>
      <c r="AX189" s="12" t="s">
        <v>79</v>
      </c>
      <c r="AY189" s="257" t="s">
        <v>162</v>
      </c>
    </row>
    <row r="190" s="12" customFormat="1">
      <c r="B190" s="246"/>
      <c r="C190" s="247"/>
      <c r="D190" s="248" t="s">
        <v>171</v>
      </c>
      <c r="E190" s="249" t="s">
        <v>36</v>
      </c>
      <c r="F190" s="250" t="s">
        <v>2922</v>
      </c>
      <c r="G190" s="247"/>
      <c r="H190" s="251">
        <v>0.40000000000000002</v>
      </c>
      <c r="I190" s="252"/>
      <c r="J190" s="247"/>
      <c r="K190" s="247"/>
      <c r="L190" s="253"/>
      <c r="M190" s="254"/>
      <c r="N190" s="255"/>
      <c r="O190" s="255"/>
      <c r="P190" s="255"/>
      <c r="Q190" s="255"/>
      <c r="R190" s="255"/>
      <c r="S190" s="255"/>
      <c r="T190" s="256"/>
      <c r="AT190" s="257" t="s">
        <v>171</v>
      </c>
      <c r="AU190" s="257" t="s">
        <v>89</v>
      </c>
      <c r="AV190" s="12" t="s">
        <v>89</v>
      </c>
      <c r="AW190" s="12" t="s">
        <v>42</v>
      </c>
      <c r="AX190" s="12" t="s">
        <v>79</v>
      </c>
      <c r="AY190" s="257" t="s">
        <v>162</v>
      </c>
    </row>
    <row r="191" s="14" customFormat="1">
      <c r="B191" s="283"/>
      <c r="C191" s="284"/>
      <c r="D191" s="248" t="s">
        <v>171</v>
      </c>
      <c r="E191" s="285" t="s">
        <v>36</v>
      </c>
      <c r="F191" s="286" t="s">
        <v>679</v>
      </c>
      <c r="G191" s="284"/>
      <c r="H191" s="287">
        <v>2.9199999999999999</v>
      </c>
      <c r="I191" s="288"/>
      <c r="J191" s="284"/>
      <c r="K191" s="284"/>
      <c r="L191" s="289"/>
      <c r="M191" s="290"/>
      <c r="N191" s="291"/>
      <c r="O191" s="291"/>
      <c r="P191" s="291"/>
      <c r="Q191" s="291"/>
      <c r="R191" s="291"/>
      <c r="S191" s="291"/>
      <c r="T191" s="292"/>
      <c r="AT191" s="293" t="s">
        <v>171</v>
      </c>
      <c r="AU191" s="293" t="s">
        <v>89</v>
      </c>
      <c r="AV191" s="14" t="s">
        <v>179</v>
      </c>
      <c r="AW191" s="14" t="s">
        <v>42</v>
      </c>
      <c r="AX191" s="14" t="s">
        <v>87</v>
      </c>
      <c r="AY191" s="293" t="s">
        <v>162</v>
      </c>
    </row>
    <row r="192" s="1" customFormat="1" ht="25.5" customHeight="1">
      <c r="B192" s="48"/>
      <c r="C192" s="235" t="s">
        <v>340</v>
      </c>
      <c r="D192" s="235" t="s">
        <v>165</v>
      </c>
      <c r="E192" s="236" t="s">
        <v>2928</v>
      </c>
      <c r="F192" s="237" t="s">
        <v>2929</v>
      </c>
      <c r="G192" s="238" t="s">
        <v>648</v>
      </c>
      <c r="H192" s="239">
        <v>0.5</v>
      </c>
      <c r="I192" s="240"/>
      <c r="J192" s="239">
        <f>ROUND(I192*H192,1)</f>
        <v>0</v>
      </c>
      <c r="K192" s="237" t="s">
        <v>239</v>
      </c>
      <c r="L192" s="74"/>
      <c r="M192" s="241" t="s">
        <v>36</v>
      </c>
      <c r="N192" s="242" t="s">
        <v>50</v>
      </c>
      <c r="O192" s="49"/>
      <c r="P192" s="243">
        <f>O192*H192</f>
        <v>0</v>
      </c>
      <c r="Q192" s="243">
        <v>0.01451</v>
      </c>
      <c r="R192" s="243">
        <f>Q192*H192</f>
        <v>0.0072550000000000002</v>
      </c>
      <c r="S192" s="243">
        <v>0</v>
      </c>
      <c r="T192" s="244">
        <f>S192*H192</f>
        <v>0</v>
      </c>
      <c r="AR192" s="25" t="s">
        <v>179</v>
      </c>
      <c r="AT192" s="25" t="s">
        <v>165</v>
      </c>
      <c r="AU192" s="25" t="s">
        <v>89</v>
      </c>
      <c r="AY192" s="25" t="s">
        <v>162</v>
      </c>
      <c r="BE192" s="245">
        <f>IF(N192="základní",J192,0)</f>
        <v>0</v>
      </c>
      <c r="BF192" s="245">
        <f>IF(N192="snížená",J192,0)</f>
        <v>0</v>
      </c>
      <c r="BG192" s="245">
        <f>IF(N192="zákl. přenesená",J192,0)</f>
        <v>0</v>
      </c>
      <c r="BH192" s="245">
        <f>IF(N192="sníž. přenesená",J192,0)</f>
        <v>0</v>
      </c>
      <c r="BI192" s="245">
        <f>IF(N192="nulová",J192,0)</f>
        <v>0</v>
      </c>
      <c r="BJ192" s="25" t="s">
        <v>87</v>
      </c>
      <c r="BK192" s="245">
        <f>ROUND(I192*H192,1)</f>
        <v>0</v>
      </c>
      <c r="BL192" s="25" t="s">
        <v>179</v>
      </c>
      <c r="BM192" s="25" t="s">
        <v>2930</v>
      </c>
    </row>
    <row r="193" s="13" customFormat="1">
      <c r="B193" s="261"/>
      <c r="C193" s="262"/>
      <c r="D193" s="248" t="s">
        <v>171</v>
      </c>
      <c r="E193" s="263" t="s">
        <v>36</v>
      </c>
      <c r="F193" s="264" t="s">
        <v>2859</v>
      </c>
      <c r="G193" s="262"/>
      <c r="H193" s="263" t="s">
        <v>36</v>
      </c>
      <c r="I193" s="265"/>
      <c r="J193" s="262"/>
      <c r="K193" s="262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171</v>
      </c>
      <c r="AU193" s="270" t="s">
        <v>89</v>
      </c>
      <c r="AV193" s="13" t="s">
        <v>87</v>
      </c>
      <c r="AW193" s="13" t="s">
        <v>42</v>
      </c>
      <c r="AX193" s="13" t="s">
        <v>79</v>
      </c>
      <c r="AY193" s="270" t="s">
        <v>162</v>
      </c>
    </row>
    <row r="194" s="12" customFormat="1">
      <c r="B194" s="246"/>
      <c r="C194" s="247"/>
      <c r="D194" s="248" t="s">
        <v>171</v>
      </c>
      <c r="E194" s="249" t="s">
        <v>36</v>
      </c>
      <c r="F194" s="250" t="s">
        <v>2931</v>
      </c>
      <c r="G194" s="247"/>
      <c r="H194" s="251">
        <v>0.5</v>
      </c>
      <c r="I194" s="252"/>
      <c r="J194" s="247"/>
      <c r="K194" s="247"/>
      <c r="L194" s="253"/>
      <c r="M194" s="254"/>
      <c r="N194" s="255"/>
      <c r="O194" s="255"/>
      <c r="P194" s="255"/>
      <c r="Q194" s="255"/>
      <c r="R194" s="255"/>
      <c r="S194" s="255"/>
      <c r="T194" s="256"/>
      <c r="AT194" s="257" t="s">
        <v>171</v>
      </c>
      <c r="AU194" s="257" t="s">
        <v>89</v>
      </c>
      <c r="AV194" s="12" t="s">
        <v>89</v>
      </c>
      <c r="AW194" s="12" t="s">
        <v>42</v>
      </c>
      <c r="AX194" s="12" t="s">
        <v>87</v>
      </c>
      <c r="AY194" s="257" t="s">
        <v>162</v>
      </c>
    </row>
    <row r="195" s="11" customFormat="1" ht="29.88" customHeight="1">
      <c r="B195" s="219"/>
      <c r="C195" s="220"/>
      <c r="D195" s="221" t="s">
        <v>78</v>
      </c>
      <c r="E195" s="233" t="s">
        <v>179</v>
      </c>
      <c r="F195" s="233" t="s">
        <v>901</v>
      </c>
      <c r="G195" s="220"/>
      <c r="H195" s="220"/>
      <c r="I195" s="223"/>
      <c r="J195" s="234">
        <f>BK195</f>
        <v>0</v>
      </c>
      <c r="K195" s="220"/>
      <c r="L195" s="225"/>
      <c r="M195" s="226"/>
      <c r="N195" s="227"/>
      <c r="O195" s="227"/>
      <c r="P195" s="228">
        <f>SUM(P196:P220)</f>
        <v>0</v>
      </c>
      <c r="Q195" s="227"/>
      <c r="R195" s="228">
        <f>SUM(R196:R220)</f>
        <v>5.590447199999999</v>
      </c>
      <c r="S195" s="227"/>
      <c r="T195" s="229">
        <f>SUM(T196:T220)</f>
        <v>0</v>
      </c>
      <c r="AR195" s="230" t="s">
        <v>87</v>
      </c>
      <c r="AT195" s="231" t="s">
        <v>78</v>
      </c>
      <c r="AU195" s="231" t="s">
        <v>87</v>
      </c>
      <c r="AY195" s="230" t="s">
        <v>162</v>
      </c>
      <c r="BK195" s="232">
        <f>SUM(BK196:BK220)</f>
        <v>0</v>
      </c>
    </row>
    <row r="196" s="1" customFormat="1" ht="16.5" customHeight="1">
      <c r="B196" s="48"/>
      <c r="C196" s="235" t="s">
        <v>344</v>
      </c>
      <c r="D196" s="235" t="s">
        <v>165</v>
      </c>
      <c r="E196" s="236" t="s">
        <v>2932</v>
      </c>
      <c r="F196" s="237" t="s">
        <v>2933</v>
      </c>
      <c r="G196" s="238" t="s">
        <v>648</v>
      </c>
      <c r="H196" s="239">
        <v>1.5600000000000001</v>
      </c>
      <c r="I196" s="240"/>
      <c r="J196" s="239">
        <f>ROUND(I196*H196,1)</f>
        <v>0</v>
      </c>
      <c r="K196" s="237" t="s">
        <v>239</v>
      </c>
      <c r="L196" s="74"/>
      <c r="M196" s="241" t="s">
        <v>36</v>
      </c>
      <c r="N196" s="242" t="s">
        <v>50</v>
      </c>
      <c r="O196" s="49"/>
      <c r="P196" s="243">
        <f>O196*H196</f>
        <v>0</v>
      </c>
      <c r="Q196" s="243">
        <v>0</v>
      </c>
      <c r="R196" s="243">
        <f>Q196*H196</f>
        <v>0</v>
      </c>
      <c r="S196" s="243">
        <v>0</v>
      </c>
      <c r="T196" s="244">
        <f>S196*H196</f>
        <v>0</v>
      </c>
      <c r="AR196" s="25" t="s">
        <v>179</v>
      </c>
      <c r="AT196" s="25" t="s">
        <v>165</v>
      </c>
      <c r="AU196" s="25" t="s">
        <v>89</v>
      </c>
      <c r="AY196" s="25" t="s">
        <v>162</v>
      </c>
      <c r="BE196" s="245">
        <f>IF(N196="základní",J196,0)</f>
        <v>0</v>
      </c>
      <c r="BF196" s="245">
        <f>IF(N196="snížená",J196,0)</f>
        <v>0</v>
      </c>
      <c r="BG196" s="245">
        <f>IF(N196="zákl. přenesená",J196,0)</f>
        <v>0</v>
      </c>
      <c r="BH196" s="245">
        <f>IF(N196="sníž. přenesená",J196,0)</f>
        <v>0</v>
      </c>
      <c r="BI196" s="245">
        <f>IF(N196="nulová",J196,0)</f>
        <v>0</v>
      </c>
      <c r="BJ196" s="25" t="s">
        <v>87</v>
      </c>
      <c r="BK196" s="245">
        <f>ROUND(I196*H196,1)</f>
        <v>0</v>
      </c>
      <c r="BL196" s="25" t="s">
        <v>179</v>
      </c>
      <c r="BM196" s="25" t="s">
        <v>2934</v>
      </c>
    </row>
    <row r="197" s="13" customFormat="1">
      <c r="B197" s="261"/>
      <c r="C197" s="262"/>
      <c r="D197" s="248" t="s">
        <v>171</v>
      </c>
      <c r="E197" s="263" t="s">
        <v>36</v>
      </c>
      <c r="F197" s="264" t="s">
        <v>2859</v>
      </c>
      <c r="G197" s="262"/>
      <c r="H197" s="263" t="s">
        <v>36</v>
      </c>
      <c r="I197" s="265"/>
      <c r="J197" s="262"/>
      <c r="K197" s="262"/>
      <c r="L197" s="266"/>
      <c r="M197" s="267"/>
      <c r="N197" s="268"/>
      <c r="O197" s="268"/>
      <c r="P197" s="268"/>
      <c r="Q197" s="268"/>
      <c r="R197" s="268"/>
      <c r="S197" s="268"/>
      <c r="T197" s="269"/>
      <c r="AT197" s="270" t="s">
        <v>171</v>
      </c>
      <c r="AU197" s="270" t="s">
        <v>89</v>
      </c>
      <c r="AV197" s="13" t="s">
        <v>87</v>
      </c>
      <c r="AW197" s="13" t="s">
        <v>42</v>
      </c>
      <c r="AX197" s="13" t="s">
        <v>79</v>
      </c>
      <c r="AY197" s="270" t="s">
        <v>162</v>
      </c>
    </row>
    <row r="198" s="12" customFormat="1">
      <c r="B198" s="246"/>
      <c r="C198" s="247"/>
      <c r="D198" s="248" t="s">
        <v>171</v>
      </c>
      <c r="E198" s="249" t="s">
        <v>36</v>
      </c>
      <c r="F198" s="250" t="s">
        <v>2935</v>
      </c>
      <c r="G198" s="247"/>
      <c r="H198" s="251">
        <v>0.83999999999999997</v>
      </c>
      <c r="I198" s="252"/>
      <c r="J198" s="247"/>
      <c r="K198" s="247"/>
      <c r="L198" s="253"/>
      <c r="M198" s="254"/>
      <c r="N198" s="255"/>
      <c r="O198" s="255"/>
      <c r="P198" s="255"/>
      <c r="Q198" s="255"/>
      <c r="R198" s="255"/>
      <c r="S198" s="255"/>
      <c r="T198" s="256"/>
      <c r="AT198" s="257" t="s">
        <v>171</v>
      </c>
      <c r="AU198" s="257" t="s">
        <v>89</v>
      </c>
      <c r="AV198" s="12" t="s">
        <v>89</v>
      </c>
      <c r="AW198" s="12" t="s">
        <v>42</v>
      </c>
      <c r="AX198" s="12" t="s">
        <v>79</v>
      </c>
      <c r="AY198" s="257" t="s">
        <v>162</v>
      </c>
    </row>
    <row r="199" s="12" customFormat="1">
      <c r="B199" s="246"/>
      <c r="C199" s="247"/>
      <c r="D199" s="248" t="s">
        <v>171</v>
      </c>
      <c r="E199" s="249" t="s">
        <v>36</v>
      </c>
      <c r="F199" s="250" t="s">
        <v>2936</v>
      </c>
      <c r="G199" s="247"/>
      <c r="H199" s="251">
        <v>0.71999999999999997</v>
      </c>
      <c r="I199" s="252"/>
      <c r="J199" s="247"/>
      <c r="K199" s="247"/>
      <c r="L199" s="253"/>
      <c r="M199" s="254"/>
      <c r="N199" s="255"/>
      <c r="O199" s="255"/>
      <c r="P199" s="255"/>
      <c r="Q199" s="255"/>
      <c r="R199" s="255"/>
      <c r="S199" s="255"/>
      <c r="T199" s="256"/>
      <c r="AT199" s="257" t="s">
        <v>171</v>
      </c>
      <c r="AU199" s="257" t="s">
        <v>89</v>
      </c>
      <c r="AV199" s="12" t="s">
        <v>89</v>
      </c>
      <c r="AW199" s="12" t="s">
        <v>42</v>
      </c>
      <c r="AX199" s="12" t="s">
        <v>79</v>
      </c>
      <c r="AY199" s="257" t="s">
        <v>162</v>
      </c>
    </row>
    <row r="200" s="14" customFormat="1">
      <c r="B200" s="283"/>
      <c r="C200" s="284"/>
      <c r="D200" s="248" t="s">
        <v>171</v>
      </c>
      <c r="E200" s="285" t="s">
        <v>36</v>
      </c>
      <c r="F200" s="286" t="s">
        <v>679</v>
      </c>
      <c r="G200" s="284"/>
      <c r="H200" s="287">
        <v>1.5600000000000001</v>
      </c>
      <c r="I200" s="288"/>
      <c r="J200" s="284"/>
      <c r="K200" s="284"/>
      <c r="L200" s="289"/>
      <c r="M200" s="290"/>
      <c r="N200" s="291"/>
      <c r="O200" s="291"/>
      <c r="P200" s="291"/>
      <c r="Q200" s="291"/>
      <c r="R200" s="291"/>
      <c r="S200" s="291"/>
      <c r="T200" s="292"/>
      <c r="AT200" s="293" t="s">
        <v>171</v>
      </c>
      <c r="AU200" s="293" t="s">
        <v>89</v>
      </c>
      <c r="AV200" s="14" t="s">
        <v>179</v>
      </c>
      <c r="AW200" s="14" t="s">
        <v>42</v>
      </c>
      <c r="AX200" s="14" t="s">
        <v>87</v>
      </c>
      <c r="AY200" s="293" t="s">
        <v>162</v>
      </c>
    </row>
    <row r="201" s="1" customFormat="1" ht="25.5" customHeight="1">
      <c r="B201" s="48"/>
      <c r="C201" s="235" t="s">
        <v>348</v>
      </c>
      <c r="D201" s="235" t="s">
        <v>165</v>
      </c>
      <c r="E201" s="236" t="s">
        <v>902</v>
      </c>
      <c r="F201" s="237" t="s">
        <v>903</v>
      </c>
      <c r="G201" s="238" t="s">
        <v>614</v>
      </c>
      <c r="H201" s="239">
        <v>108.90000000000001</v>
      </c>
      <c r="I201" s="240"/>
      <c r="J201" s="239">
        <f>ROUND(I201*H201,1)</f>
        <v>0</v>
      </c>
      <c r="K201" s="237" t="s">
        <v>239</v>
      </c>
      <c r="L201" s="74"/>
      <c r="M201" s="241" t="s">
        <v>36</v>
      </c>
      <c r="N201" s="242" t="s">
        <v>50</v>
      </c>
      <c r="O201" s="49"/>
      <c r="P201" s="243">
        <f>O201*H201</f>
        <v>0</v>
      </c>
      <c r="Q201" s="243">
        <v>0</v>
      </c>
      <c r="R201" s="243">
        <f>Q201*H201</f>
        <v>0</v>
      </c>
      <c r="S201" s="243">
        <v>0</v>
      </c>
      <c r="T201" s="244">
        <f>S201*H201</f>
        <v>0</v>
      </c>
      <c r="AR201" s="25" t="s">
        <v>179</v>
      </c>
      <c r="AT201" s="25" t="s">
        <v>165</v>
      </c>
      <c r="AU201" s="25" t="s">
        <v>89</v>
      </c>
      <c r="AY201" s="25" t="s">
        <v>162</v>
      </c>
      <c r="BE201" s="245">
        <f>IF(N201="základní",J201,0)</f>
        <v>0</v>
      </c>
      <c r="BF201" s="245">
        <f>IF(N201="snížená",J201,0)</f>
        <v>0</v>
      </c>
      <c r="BG201" s="245">
        <f>IF(N201="zákl. přenesená",J201,0)</f>
        <v>0</v>
      </c>
      <c r="BH201" s="245">
        <f>IF(N201="sníž. přenesená",J201,0)</f>
        <v>0</v>
      </c>
      <c r="BI201" s="245">
        <f>IF(N201="nulová",J201,0)</f>
        <v>0</v>
      </c>
      <c r="BJ201" s="25" t="s">
        <v>87</v>
      </c>
      <c r="BK201" s="245">
        <f>ROUND(I201*H201,1)</f>
        <v>0</v>
      </c>
      <c r="BL201" s="25" t="s">
        <v>179</v>
      </c>
      <c r="BM201" s="25" t="s">
        <v>2937</v>
      </c>
    </row>
    <row r="202" s="13" customFormat="1">
      <c r="B202" s="261"/>
      <c r="C202" s="262"/>
      <c r="D202" s="248" t="s">
        <v>171</v>
      </c>
      <c r="E202" s="263" t="s">
        <v>36</v>
      </c>
      <c r="F202" s="264" t="s">
        <v>2861</v>
      </c>
      <c r="G202" s="262"/>
      <c r="H202" s="263" t="s">
        <v>36</v>
      </c>
      <c r="I202" s="265"/>
      <c r="J202" s="262"/>
      <c r="K202" s="262"/>
      <c r="L202" s="266"/>
      <c r="M202" s="267"/>
      <c r="N202" s="268"/>
      <c r="O202" s="268"/>
      <c r="P202" s="268"/>
      <c r="Q202" s="268"/>
      <c r="R202" s="268"/>
      <c r="S202" s="268"/>
      <c r="T202" s="269"/>
      <c r="AT202" s="270" t="s">
        <v>171</v>
      </c>
      <c r="AU202" s="270" t="s">
        <v>89</v>
      </c>
      <c r="AV202" s="13" t="s">
        <v>87</v>
      </c>
      <c r="AW202" s="13" t="s">
        <v>42</v>
      </c>
      <c r="AX202" s="13" t="s">
        <v>79</v>
      </c>
      <c r="AY202" s="270" t="s">
        <v>162</v>
      </c>
    </row>
    <row r="203" s="12" customFormat="1">
      <c r="B203" s="246"/>
      <c r="C203" s="247"/>
      <c r="D203" s="248" t="s">
        <v>171</v>
      </c>
      <c r="E203" s="249" t="s">
        <v>36</v>
      </c>
      <c r="F203" s="250" t="s">
        <v>2938</v>
      </c>
      <c r="G203" s="247"/>
      <c r="H203" s="251">
        <v>100.24</v>
      </c>
      <c r="I203" s="252"/>
      <c r="J203" s="247"/>
      <c r="K203" s="247"/>
      <c r="L203" s="253"/>
      <c r="M203" s="254"/>
      <c r="N203" s="255"/>
      <c r="O203" s="255"/>
      <c r="P203" s="255"/>
      <c r="Q203" s="255"/>
      <c r="R203" s="255"/>
      <c r="S203" s="255"/>
      <c r="T203" s="256"/>
      <c r="AT203" s="257" t="s">
        <v>171</v>
      </c>
      <c r="AU203" s="257" t="s">
        <v>89</v>
      </c>
      <c r="AV203" s="12" t="s">
        <v>89</v>
      </c>
      <c r="AW203" s="12" t="s">
        <v>42</v>
      </c>
      <c r="AX203" s="12" t="s">
        <v>79</v>
      </c>
      <c r="AY203" s="257" t="s">
        <v>162</v>
      </c>
    </row>
    <row r="204" s="12" customFormat="1">
      <c r="B204" s="246"/>
      <c r="C204" s="247"/>
      <c r="D204" s="248" t="s">
        <v>171</v>
      </c>
      <c r="E204" s="249" t="s">
        <v>36</v>
      </c>
      <c r="F204" s="250" t="s">
        <v>2939</v>
      </c>
      <c r="G204" s="247"/>
      <c r="H204" s="251">
        <v>8.3200000000000003</v>
      </c>
      <c r="I204" s="252"/>
      <c r="J204" s="247"/>
      <c r="K204" s="247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171</v>
      </c>
      <c r="AU204" s="257" t="s">
        <v>89</v>
      </c>
      <c r="AV204" s="12" t="s">
        <v>89</v>
      </c>
      <c r="AW204" s="12" t="s">
        <v>42</v>
      </c>
      <c r="AX204" s="12" t="s">
        <v>79</v>
      </c>
      <c r="AY204" s="257" t="s">
        <v>162</v>
      </c>
    </row>
    <row r="205" s="12" customFormat="1">
      <c r="B205" s="246"/>
      <c r="C205" s="247"/>
      <c r="D205" s="248" t="s">
        <v>171</v>
      </c>
      <c r="E205" s="249" t="s">
        <v>36</v>
      </c>
      <c r="F205" s="250" t="s">
        <v>2940</v>
      </c>
      <c r="G205" s="247"/>
      <c r="H205" s="251">
        <v>0.34000000000000002</v>
      </c>
      <c r="I205" s="252"/>
      <c r="J205" s="247"/>
      <c r="K205" s="247"/>
      <c r="L205" s="253"/>
      <c r="M205" s="254"/>
      <c r="N205" s="255"/>
      <c r="O205" s="255"/>
      <c r="P205" s="255"/>
      <c r="Q205" s="255"/>
      <c r="R205" s="255"/>
      <c r="S205" s="255"/>
      <c r="T205" s="256"/>
      <c r="AT205" s="257" t="s">
        <v>171</v>
      </c>
      <c r="AU205" s="257" t="s">
        <v>89</v>
      </c>
      <c r="AV205" s="12" t="s">
        <v>89</v>
      </c>
      <c r="AW205" s="12" t="s">
        <v>42</v>
      </c>
      <c r="AX205" s="12" t="s">
        <v>79</v>
      </c>
      <c r="AY205" s="257" t="s">
        <v>162</v>
      </c>
    </row>
    <row r="206" s="14" customFormat="1">
      <c r="B206" s="283"/>
      <c r="C206" s="284"/>
      <c r="D206" s="248" t="s">
        <v>171</v>
      </c>
      <c r="E206" s="285" t="s">
        <v>2465</v>
      </c>
      <c r="F206" s="286" t="s">
        <v>679</v>
      </c>
      <c r="G206" s="284"/>
      <c r="H206" s="287">
        <v>108.90000000000001</v>
      </c>
      <c r="I206" s="288"/>
      <c r="J206" s="284"/>
      <c r="K206" s="284"/>
      <c r="L206" s="289"/>
      <c r="M206" s="290"/>
      <c r="N206" s="291"/>
      <c r="O206" s="291"/>
      <c r="P206" s="291"/>
      <c r="Q206" s="291"/>
      <c r="R206" s="291"/>
      <c r="S206" s="291"/>
      <c r="T206" s="292"/>
      <c r="AT206" s="293" t="s">
        <v>171</v>
      </c>
      <c r="AU206" s="293" t="s">
        <v>89</v>
      </c>
      <c r="AV206" s="14" t="s">
        <v>179</v>
      </c>
      <c r="AW206" s="14" t="s">
        <v>42</v>
      </c>
      <c r="AX206" s="14" t="s">
        <v>87</v>
      </c>
      <c r="AY206" s="293" t="s">
        <v>162</v>
      </c>
    </row>
    <row r="207" s="1" customFormat="1" ht="25.5" customHeight="1">
      <c r="B207" s="48"/>
      <c r="C207" s="235" t="s">
        <v>352</v>
      </c>
      <c r="D207" s="235" t="s">
        <v>165</v>
      </c>
      <c r="E207" s="236" t="s">
        <v>906</v>
      </c>
      <c r="F207" s="237" t="s">
        <v>907</v>
      </c>
      <c r="G207" s="238" t="s">
        <v>174</v>
      </c>
      <c r="H207" s="239">
        <v>33</v>
      </c>
      <c r="I207" s="240"/>
      <c r="J207" s="239">
        <f>ROUND(I207*H207,1)</f>
        <v>0</v>
      </c>
      <c r="K207" s="237" t="s">
        <v>239</v>
      </c>
      <c r="L207" s="74"/>
      <c r="M207" s="241" t="s">
        <v>36</v>
      </c>
      <c r="N207" s="242" t="s">
        <v>50</v>
      </c>
      <c r="O207" s="49"/>
      <c r="P207" s="243">
        <f>O207*H207</f>
        <v>0</v>
      </c>
      <c r="Q207" s="243">
        <v>0.0066</v>
      </c>
      <c r="R207" s="243">
        <f>Q207*H207</f>
        <v>0.21779999999999999</v>
      </c>
      <c r="S207" s="243">
        <v>0</v>
      </c>
      <c r="T207" s="244">
        <f>S207*H207</f>
        <v>0</v>
      </c>
      <c r="AR207" s="25" t="s">
        <v>179</v>
      </c>
      <c r="AT207" s="25" t="s">
        <v>165</v>
      </c>
      <c r="AU207" s="25" t="s">
        <v>89</v>
      </c>
      <c r="AY207" s="25" t="s">
        <v>162</v>
      </c>
      <c r="BE207" s="245">
        <f>IF(N207="základní",J207,0)</f>
        <v>0</v>
      </c>
      <c r="BF207" s="245">
        <f>IF(N207="snížená",J207,0)</f>
        <v>0</v>
      </c>
      <c r="BG207" s="245">
        <f>IF(N207="zákl. přenesená",J207,0)</f>
        <v>0</v>
      </c>
      <c r="BH207" s="245">
        <f>IF(N207="sníž. přenesená",J207,0)</f>
        <v>0</v>
      </c>
      <c r="BI207" s="245">
        <f>IF(N207="nulová",J207,0)</f>
        <v>0</v>
      </c>
      <c r="BJ207" s="25" t="s">
        <v>87</v>
      </c>
      <c r="BK207" s="245">
        <f>ROUND(I207*H207,1)</f>
        <v>0</v>
      </c>
      <c r="BL207" s="25" t="s">
        <v>179</v>
      </c>
      <c r="BM207" s="25" t="s">
        <v>2941</v>
      </c>
    </row>
    <row r="208" s="13" customFormat="1">
      <c r="B208" s="261"/>
      <c r="C208" s="262"/>
      <c r="D208" s="248" t="s">
        <v>171</v>
      </c>
      <c r="E208" s="263" t="s">
        <v>36</v>
      </c>
      <c r="F208" s="264" t="s">
        <v>2861</v>
      </c>
      <c r="G208" s="262"/>
      <c r="H208" s="263" t="s">
        <v>36</v>
      </c>
      <c r="I208" s="265"/>
      <c r="J208" s="262"/>
      <c r="K208" s="262"/>
      <c r="L208" s="266"/>
      <c r="M208" s="267"/>
      <c r="N208" s="268"/>
      <c r="O208" s="268"/>
      <c r="P208" s="268"/>
      <c r="Q208" s="268"/>
      <c r="R208" s="268"/>
      <c r="S208" s="268"/>
      <c r="T208" s="269"/>
      <c r="AT208" s="270" t="s">
        <v>171</v>
      </c>
      <c r="AU208" s="270" t="s">
        <v>89</v>
      </c>
      <c r="AV208" s="13" t="s">
        <v>87</v>
      </c>
      <c r="AW208" s="13" t="s">
        <v>42</v>
      </c>
      <c r="AX208" s="13" t="s">
        <v>79</v>
      </c>
      <c r="AY208" s="270" t="s">
        <v>162</v>
      </c>
    </row>
    <row r="209" s="12" customFormat="1">
      <c r="B209" s="246"/>
      <c r="C209" s="247"/>
      <c r="D209" s="248" t="s">
        <v>171</v>
      </c>
      <c r="E209" s="249" t="s">
        <v>36</v>
      </c>
      <c r="F209" s="250" t="s">
        <v>366</v>
      </c>
      <c r="G209" s="247"/>
      <c r="H209" s="251">
        <v>33</v>
      </c>
      <c r="I209" s="252"/>
      <c r="J209" s="247"/>
      <c r="K209" s="247"/>
      <c r="L209" s="253"/>
      <c r="M209" s="254"/>
      <c r="N209" s="255"/>
      <c r="O209" s="255"/>
      <c r="P209" s="255"/>
      <c r="Q209" s="255"/>
      <c r="R209" s="255"/>
      <c r="S209" s="255"/>
      <c r="T209" s="256"/>
      <c r="AT209" s="257" t="s">
        <v>171</v>
      </c>
      <c r="AU209" s="257" t="s">
        <v>89</v>
      </c>
      <c r="AV209" s="12" t="s">
        <v>89</v>
      </c>
      <c r="AW209" s="12" t="s">
        <v>42</v>
      </c>
      <c r="AX209" s="12" t="s">
        <v>79</v>
      </c>
      <c r="AY209" s="257" t="s">
        <v>162</v>
      </c>
    </row>
    <row r="210" s="14" customFormat="1">
      <c r="B210" s="283"/>
      <c r="C210" s="284"/>
      <c r="D210" s="248" t="s">
        <v>171</v>
      </c>
      <c r="E210" s="285" t="s">
        <v>36</v>
      </c>
      <c r="F210" s="286" t="s">
        <v>679</v>
      </c>
      <c r="G210" s="284"/>
      <c r="H210" s="287">
        <v>33</v>
      </c>
      <c r="I210" s="288"/>
      <c r="J210" s="284"/>
      <c r="K210" s="284"/>
      <c r="L210" s="289"/>
      <c r="M210" s="290"/>
      <c r="N210" s="291"/>
      <c r="O210" s="291"/>
      <c r="P210" s="291"/>
      <c r="Q210" s="291"/>
      <c r="R210" s="291"/>
      <c r="S210" s="291"/>
      <c r="T210" s="292"/>
      <c r="AT210" s="293" t="s">
        <v>171</v>
      </c>
      <c r="AU210" s="293" t="s">
        <v>89</v>
      </c>
      <c r="AV210" s="14" t="s">
        <v>179</v>
      </c>
      <c r="AW210" s="14" t="s">
        <v>42</v>
      </c>
      <c r="AX210" s="14" t="s">
        <v>87</v>
      </c>
      <c r="AY210" s="293" t="s">
        <v>162</v>
      </c>
    </row>
    <row r="211" s="1" customFormat="1" ht="16.5" customHeight="1">
      <c r="B211" s="48"/>
      <c r="C211" s="271" t="s">
        <v>286</v>
      </c>
      <c r="D211" s="271" t="s">
        <v>159</v>
      </c>
      <c r="E211" s="272" t="s">
        <v>2942</v>
      </c>
      <c r="F211" s="273" t="s">
        <v>2943</v>
      </c>
      <c r="G211" s="274" t="s">
        <v>174</v>
      </c>
      <c r="H211" s="275">
        <v>33</v>
      </c>
      <c r="I211" s="276"/>
      <c r="J211" s="275">
        <f>ROUND(I211*H211,1)</f>
        <v>0</v>
      </c>
      <c r="K211" s="273" t="s">
        <v>239</v>
      </c>
      <c r="L211" s="277"/>
      <c r="M211" s="278" t="s">
        <v>36</v>
      </c>
      <c r="N211" s="279" t="s">
        <v>50</v>
      </c>
      <c r="O211" s="49"/>
      <c r="P211" s="243">
        <f>O211*H211</f>
        <v>0</v>
      </c>
      <c r="Q211" s="243">
        <v>0.052999999999999998</v>
      </c>
      <c r="R211" s="243">
        <f>Q211*H211</f>
        <v>1.7489999999999999</v>
      </c>
      <c r="S211" s="243">
        <v>0</v>
      </c>
      <c r="T211" s="244">
        <f>S211*H211</f>
        <v>0</v>
      </c>
      <c r="AR211" s="25" t="s">
        <v>195</v>
      </c>
      <c r="AT211" s="25" t="s">
        <v>159</v>
      </c>
      <c r="AU211" s="25" t="s">
        <v>89</v>
      </c>
      <c r="AY211" s="25" t="s">
        <v>162</v>
      </c>
      <c r="BE211" s="245">
        <f>IF(N211="základní",J211,0)</f>
        <v>0</v>
      </c>
      <c r="BF211" s="245">
        <f>IF(N211="snížená",J211,0)</f>
        <v>0</v>
      </c>
      <c r="BG211" s="245">
        <f>IF(N211="zákl. přenesená",J211,0)</f>
        <v>0</v>
      </c>
      <c r="BH211" s="245">
        <f>IF(N211="sníž. přenesená",J211,0)</f>
        <v>0</v>
      </c>
      <c r="BI211" s="245">
        <f>IF(N211="nulová",J211,0)</f>
        <v>0</v>
      </c>
      <c r="BJ211" s="25" t="s">
        <v>87</v>
      </c>
      <c r="BK211" s="245">
        <f>ROUND(I211*H211,1)</f>
        <v>0</v>
      </c>
      <c r="BL211" s="25" t="s">
        <v>179</v>
      </c>
      <c r="BM211" s="25" t="s">
        <v>2944</v>
      </c>
    </row>
    <row r="212" s="1" customFormat="1" ht="38.25" customHeight="1">
      <c r="B212" s="48"/>
      <c r="C212" s="235" t="s">
        <v>359</v>
      </c>
      <c r="D212" s="235" t="s">
        <v>165</v>
      </c>
      <c r="E212" s="236" t="s">
        <v>2945</v>
      </c>
      <c r="F212" s="237" t="s">
        <v>2946</v>
      </c>
      <c r="G212" s="238" t="s">
        <v>614</v>
      </c>
      <c r="H212" s="239">
        <v>1.44</v>
      </c>
      <c r="I212" s="240"/>
      <c r="J212" s="239">
        <f>ROUND(I212*H212,1)</f>
        <v>0</v>
      </c>
      <c r="K212" s="237" t="s">
        <v>239</v>
      </c>
      <c r="L212" s="74"/>
      <c r="M212" s="241" t="s">
        <v>36</v>
      </c>
      <c r="N212" s="242" t="s">
        <v>50</v>
      </c>
      <c r="O212" s="49"/>
      <c r="P212" s="243">
        <f>O212*H212</f>
        <v>0</v>
      </c>
      <c r="Q212" s="243">
        <v>2.0327999999999999</v>
      </c>
      <c r="R212" s="243">
        <f>Q212*H212</f>
        <v>2.9272319999999996</v>
      </c>
      <c r="S212" s="243">
        <v>0</v>
      </c>
      <c r="T212" s="244">
        <f>S212*H212</f>
        <v>0</v>
      </c>
      <c r="AR212" s="25" t="s">
        <v>179</v>
      </c>
      <c r="AT212" s="25" t="s">
        <v>165</v>
      </c>
      <c r="AU212" s="25" t="s">
        <v>89</v>
      </c>
      <c r="AY212" s="25" t="s">
        <v>162</v>
      </c>
      <c r="BE212" s="245">
        <f>IF(N212="základní",J212,0)</f>
        <v>0</v>
      </c>
      <c r="BF212" s="245">
        <f>IF(N212="snížená",J212,0)</f>
        <v>0</v>
      </c>
      <c r="BG212" s="245">
        <f>IF(N212="zákl. přenesená",J212,0)</f>
        <v>0</v>
      </c>
      <c r="BH212" s="245">
        <f>IF(N212="sníž. přenesená",J212,0)</f>
        <v>0</v>
      </c>
      <c r="BI212" s="245">
        <f>IF(N212="nulová",J212,0)</f>
        <v>0</v>
      </c>
      <c r="BJ212" s="25" t="s">
        <v>87</v>
      </c>
      <c r="BK212" s="245">
        <f>ROUND(I212*H212,1)</f>
        <v>0</v>
      </c>
      <c r="BL212" s="25" t="s">
        <v>179</v>
      </c>
      <c r="BM212" s="25" t="s">
        <v>2947</v>
      </c>
    </row>
    <row r="213" s="13" customFormat="1">
      <c r="B213" s="261"/>
      <c r="C213" s="262"/>
      <c r="D213" s="248" t="s">
        <v>171</v>
      </c>
      <c r="E213" s="263" t="s">
        <v>36</v>
      </c>
      <c r="F213" s="264" t="s">
        <v>2859</v>
      </c>
      <c r="G213" s="262"/>
      <c r="H213" s="263" t="s">
        <v>36</v>
      </c>
      <c r="I213" s="265"/>
      <c r="J213" s="262"/>
      <c r="K213" s="262"/>
      <c r="L213" s="266"/>
      <c r="M213" s="267"/>
      <c r="N213" s="268"/>
      <c r="O213" s="268"/>
      <c r="P213" s="268"/>
      <c r="Q213" s="268"/>
      <c r="R213" s="268"/>
      <c r="S213" s="268"/>
      <c r="T213" s="269"/>
      <c r="AT213" s="270" t="s">
        <v>171</v>
      </c>
      <c r="AU213" s="270" t="s">
        <v>89</v>
      </c>
      <c r="AV213" s="13" t="s">
        <v>87</v>
      </c>
      <c r="AW213" s="13" t="s">
        <v>42</v>
      </c>
      <c r="AX213" s="13" t="s">
        <v>79</v>
      </c>
      <c r="AY213" s="270" t="s">
        <v>162</v>
      </c>
    </row>
    <row r="214" s="12" customFormat="1">
      <c r="B214" s="246"/>
      <c r="C214" s="247"/>
      <c r="D214" s="248" t="s">
        <v>171</v>
      </c>
      <c r="E214" s="249" t="s">
        <v>36</v>
      </c>
      <c r="F214" s="250" t="s">
        <v>2948</v>
      </c>
      <c r="G214" s="247"/>
      <c r="H214" s="251">
        <v>1.44</v>
      </c>
      <c r="I214" s="252"/>
      <c r="J214" s="247"/>
      <c r="K214" s="247"/>
      <c r="L214" s="253"/>
      <c r="M214" s="254"/>
      <c r="N214" s="255"/>
      <c r="O214" s="255"/>
      <c r="P214" s="255"/>
      <c r="Q214" s="255"/>
      <c r="R214" s="255"/>
      <c r="S214" s="255"/>
      <c r="T214" s="256"/>
      <c r="AT214" s="257" t="s">
        <v>171</v>
      </c>
      <c r="AU214" s="257" t="s">
        <v>89</v>
      </c>
      <c r="AV214" s="12" t="s">
        <v>89</v>
      </c>
      <c r="AW214" s="12" t="s">
        <v>42</v>
      </c>
      <c r="AX214" s="12" t="s">
        <v>79</v>
      </c>
      <c r="AY214" s="257" t="s">
        <v>162</v>
      </c>
    </row>
    <row r="215" s="14" customFormat="1">
      <c r="B215" s="283"/>
      <c r="C215" s="284"/>
      <c r="D215" s="248" t="s">
        <v>171</v>
      </c>
      <c r="E215" s="285" t="s">
        <v>36</v>
      </c>
      <c r="F215" s="286" t="s">
        <v>679</v>
      </c>
      <c r="G215" s="284"/>
      <c r="H215" s="287">
        <v>1.44</v>
      </c>
      <c r="I215" s="288"/>
      <c r="J215" s="284"/>
      <c r="K215" s="284"/>
      <c r="L215" s="289"/>
      <c r="M215" s="290"/>
      <c r="N215" s="291"/>
      <c r="O215" s="291"/>
      <c r="P215" s="291"/>
      <c r="Q215" s="291"/>
      <c r="R215" s="291"/>
      <c r="S215" s="291"/>
      <c r="T215" s="292"/>
      <c r="AT215" s="293" t="s">
        <v>171</v>
      </c>
      <c r="AU215" s="293" t="s">
        <v>89</v>
      </c>
      <c r="AV215" s="14" t="s">
        <v>179</v>
      </c>
      <c r="AW215" s="14" t="s">
        <v>42</v>
      </c>
      <c r="AX215" s="14" t="s">
        <v>87</v>
      </c>
      <c r="AY215" s="293" t="s">
        <v>162</v>
      </c>
    </row>
    <row r="216" s="1" customFormat="1" ht="38.25" customHeight="1">
      <c r="B216" s="48"/>
      <c r="C216" s="235" t="s">
        <v>273</v>
      </c>
      <c r="D216" s="235" t="s">
        <v>165</v>
      </c>
      <c r="E216" s="236" t="s">
        <v>2949</v>
      </c>
      <c r="F216" s="237" t="s">
        <v>2950</v>
      </c>
      <c r="G216" s="238" t="s">
        <v>648</v>
      </c>
      <c r="H216" s="239">
        <v>1.5600000000000001</v>
      </c>
      <c r="I216" s="240"/>
      <c r="J216" s="239">
        <f>ROUND(I216*H216,1)</f>
        <v>0</v>
      </c>
      <c r="K216" s="237" t="s">
        <v>239</v>
      </c>
      <c r="L216" s="74"/>
      <c r="M216" s="241" t="s">
        <v>36</v>
      </c>
      <c r="N216" s="242" t="s">
        <v>50</v>
      </c>
      <c r="O216" s="49"/>
      <c r="P216" s="243">
        <f>O216*H216</f>
        <v>0</v>
      </c>
      <c r="Q216" s="243">
        <v>0.44641999999999998</v>
      </c>
      <c r="R216" s="243">
        <f>Q216*H216</f>
        <v>0.69641520000000001</v>
      </c>
      <c r="S216" s="243">
        <v>0</v>
      </c>
      <c r="T216" s="244">
        <f>S216*H216</f>
        <v>0</v>
      </c>
      <c r="AR216" s="25" t="s">
        <v>179</v>
      </c>
      <c r="AT216" s="25" t="s">
        <v>165</v>
      </c>
      <c r="AU216" s="25" t="s">
        <v>89</v>
      </c>
      <c r="AY216" s="25" t="s">
        <v>162</v>
      </c>
      <c r="BE216" s="245">
        <f>IF(N216="základní",J216,0)</f>
        <v>0</v>
      </c>
      <c r="BF216" s="245">
        <f>IF(N216="snížená",J216,0)</f>
        <v>0</v>
      </c>
      <c r="BG216" s="245">
        <f>IF(N216="zákl. přenesená",J216,0)</f>
        <v>0</v>
      </c>
      <c r="BH216" s="245">
        <f>IF(N216="sníž. přenesená",J216,0)</f>
        <v>0</v>
      </c>
      <c r="BI216" s="245">
        <f>IF(N216="nulová",J216,0)</f>
        <v>0</v>
      </c>
      <c r="BJ216" s="25" t="s">
        <v>87</v>
      </c>
      <c r="BK216" s="245">
        <f>ROUND(I216*H216,1)</f>
        <v>0</v>
      </c>
      <c r="BL216" s="25" t="s">
        <v>179</v>
      </c>
      <c r="BM216" s="25" t="s">
        <v>2951</v>
      </c>
    </row>
    <row r="217" s="13" customFormat="1">
      <c r="B217" s="261"/>
      <c r="C217" s="262"/>
      <c r="D217" s="248" t="s">
        <v>171</v>
      </c>
      <c r="E217" s="263" t="s">
        <v>36</v>
      </c>
      <c r="F217" s="264" t="s">
        <v>2859</v>
      </c>
      <c r="G217" s="262"/>
      <c r="H217" s="263" t="s">
        <v>36</v>
      </c>
      <c r="I217" s="265"/>
      <c r="J217" s="262"/>
      <c r="K217" s="262"/>
      <c r="L217" s="266"/>
      <c r="M217" s="267"/>
      <c r="N217" s="268"/>
      <c r="O217" s="268"/>
      <c r="P217" s="268"/>
      <c r="Q217" s="268"/>
      <c r="R217" s="268"/>
      <c r="S217" s="268"/>
      <c r="T217" s="269"/>
      <c r="AT217" s="270" t="s">
        <v>171</v>
      </c>
      <c r="AU217" s="270" t="s">
        <v>89</v>
      </c>
      <c r="AV217" s="13" t="s">
        <v>87</v>
      </c>
      <c r="AW217" s="13" t="s">
        <v>42</v>
      </c>
      <c r="AX217" s="13" t="s">
        <v>79</v>
      </c>
      <c r="AY217" s="270" t="s">
        <v>162</v>
      </c>
    </row>
    <row r="218" s="12" customFormat="1">
      <c r="B218" s="246"/>
      <c r="C218" s="247"/>
      <c r="D218" s="248" t="s">
        <v>171</v>
      </c>
      <c r="E218" s="249" t="s">
        <v>36</v>
      </c>
      <c r="F218" s="250" t="s">
        <v>2935</v>
      </c>
      <c r="G218" s="247"/>
      <c r="H218" s="251">
        <v>0.83999999999999997</v>
      </c>
      <c r="I218" s="252"/>
      <c r="J218" s="247"/>
      <c r="K218" s="247"/>
      <c r="L218" s="253"/>
      <c r="M218" s="254"/>
      <c r="N218" s="255"/>
      <c r="O218" s="255"/>
      <c r="P218" s="255"/>
      <c r="Q218" s="255"/>
      <c r="R218" s="255"/>
      <c r="S218" s="255"/>
      <c r="T218" s="256"/>
      <c r="AT218" s="257" t="s">
        <v>171</v>
      </c>
      <c r="AU218" s="257" t="s">
        <v>89</v>
      </c>
      <c r="AV218" s="12" t="s">
        <v>89</v>
      </c>
      <c r="AW218" s="12" t="s">
        <v>42</v>
      </c>
      <c r="AX218" s="12" t="s">
        <v>79</v>
      </c>
      <c r="AY218" s="257" t="s">
        <v>162</v>
      </c>
    </row>
    <row r="219" s="12" customFormat="1">
      <c r="B219" s="246"/>
      <c r="C219" s="247"/>
      <c r="D219" s="248" t="s">
        <v>171</v>
      </c>
      <c r="E219" s="249" t="s">
        <v>36</v>
      </c>
      <c r="F219" s="250" t="s">
        <v>2936</v>
      </c>
      <c r="G219" s="247"/>
      <c r="H219" s="251">
        <v>0.71999999999999997</v>
      </c>
      <c r="I219" s="252"/>
      <c r="J219" s="247"/>
      <c r="K219" s="247"/>
      <c r="L219" s="253"/>
      <c r="M219" s="254"/>
      <c r="N219" s="255"/>
      <c r="O219" s="255"/>
      <c r="P219" s="255"/>
      <c r="Q219" s="255"/>
      <c r="R219" s="255"/>
      <c r="S219" s="255"/>
      <c r="T219" s="256"/>
      <c r="AT219" s="257" t="s">
        <v>171</v>
      </c>
      <c r="AU219" s="257" t="s">
        <v>89</v>
      </c>
      <c r="AV219" s="12" t="s">
        <v>89</v>
      </c>
      <c r="AW219" s="12" t="s">
        <v>42</v>
      </c>
      <c r="AX219" s="12" t="s">
        <v>79</v>
      </c>
      <c r="AY219" s="257" t="s">
        <v>162</v>
      </c>
    </row>
    <row r="220" s="14" customFormat="1">
      <c r="B220" s="283"/>
      <c r="C220" s="284"/>
      <c r="D220" s="248" t="s">
        <v>171</v>
      </c>
      <c r="E220" s="285" t="s">
        <v>36</v>
      </c>
      <c r="F220" s="286" t="s">
        <v>679</v>
      </c>
      <c r="G220" s="284"/>
      <c r="H220" s="287">
        <v>1.5600000000000001</v>
      </c>
      <c r="I220" s="288"/>
      <c r="J220" s="284"/>
      <c r="K220" s="284"/>
      <c r="L220" s="289"/>
      <c r="M220" s="290"/>
      <c r="N220" s="291"/>
      <c r="O220" s="291"/>
      <c r="P220" s="291"/>
      <c r="Q220" s="291"/>
      <c r="R220" s="291"/>
      <c r="S220" s="291"/>
      <c r="T220" s="292"/>
      <c r="AT220" s="293" t="s">
        <v>171</v>
      </c>
      <c r="AU220" s="293" t="s">
        <v>89</v>
      </c>
      <c r="AV220" s="14" t="s">
        <v>179</v>
      </c>
      <c r="AW220" s="14" t="s">
        <v>42</v>
      </c>
      <c r="AX220" s="14" t="s">
        <v>87</v>
      </c>
      <c r="AY220" s="293" t="s">
        <v>162</v>
      </c>
    </row>
    <row r="221" s="11" customFormat="1" ht="29.88" customHeight="1">
      <c r="B221" s="219"/>
      <c r="C221" s="220"/>
      <c r="D221" s="221" t="s">
        <v>78</v>
      </c>
      <c r="E221" s="233" t="s">
        <v>195</v>
      </c>
      <c r="F221" s="233" t="s">
        <v>955</v>
      </c>
      <c r="G221" s="220"/>
      <c r="H221" s="220"/>
      <c r="I221" s="223"/>
      <c r="J221" s="234">
        <f>BK221</f>
        <v>0</v>
      </c>
      <c r="K221" s="220"/>
      <c r="L221" s="225"/>
      <c r="M221" s="226"/>
      <c r="N221" s="227"/>
      <c r="O221" s="227"/>
      <c r="P221" s="228">
        <f>SUM(P222:P258)</f>
        <v>0</v>
      </c>
      <c r="Q221" s="227"/>
      <c r="R221" s="228">
        <f>SUM(R222:R258)</f>
        <v>160.86596360000002</v>
      </c>
      <c r="S221" s="227"/>
      <c r="T221" s="229">
        <f>SUM(T222:T258)</f>
        <v>0</v>
      </c>
      <c r="AR221" s="230" t="s">
        <v>87</v>
      </c>
      <c r="AT221" s="231" t="s">
        <v>78</v>
      </c>
      <c r="AU221" s="231" t="s">
        <v>87</v>
      </c>
      <c r="AY221" s="230" t="s">
        <v>162</v>
      </c>
      <c r="BK221" s="232">
        <f>SUM(BK222:BK258)</f>
        <v>0</v>
      </c>
    </row>
    <row r="222" s="1" customFormat="1" ht="25.5" customHeight="1">
      <c r="B222" s="48"/>
      <c r="C222" s="235" t="s">
        <v>366</v>
      </c>
      <c r="D222" s="235" t="s">
        <v>165</v>
      </c>
      <c r="E222" s="236" t="s">
        <v>2663</v>
      </c>
      <c r="F222" s="237" t="s">
        <v>2664</v>
      </c>
      <c r="G222" s="238" t="s">
        <v>247</v>
      </c>
      <c r="H222" s="239">
        <v>1390.4000000000001</v>
      </c>
      <c r="I222" s="240"/>
      <c r="J222" s="239">
        <f>ROUND(I222*H222,1)</f>
        <v>0</v>
      </c>
      <c r="K222" s="237" t="s">
        <v>239</v>
      </c>
      <c r="L222" s="74"/>
      <c r="M222" s="241" t="s">
        <v>36</v>
      </c>
      <c r="N222" s="242" t="s">
        <v>50</v>
      </c>
      <c r="O222" s="49"/>
      <c r="P222" s="243">
        <f>O222*H222</f>
        <v>0</v>
      </c>
      <c r="Q222" s="243">
        <v>1.0000000000000001E-05</v>
      </c>
      <c r="R222" s="243">
        <f>Q222*H222</f>
        <v>0.013904000000000001</v>
      </c>
      <c r="S222" s="243">
        <v>0</v>
      </c>
      <c r="T222" s="244">
        <f>S222*H222</f>
        <v>0</v>
      </c>
      <c r="AR222" s="25" t="s">
        <v>179</v>
      </c>
      <c r="AT222" s="25" t="s">
        <v>165</v>
      </c>
      <c r="AU222" s="25" t="s">
        <v>89</v>
      </c>
      <c r="AY222" s="25" t="s">
        <v>162</v>
      </c>
      <c r="BE222" s="245">
        <f>IF(N222="základní",J222,0)</f>
        <v>0</v>
      </c>
      <c r="BF222" s="245">
        <f>IF(N222="snížená",J222,0)</f>
        <v>0</v>
      </c>
      <c r="BG222" s="245">
        <f>IF(N222="zákl. přenesená",J222,0)</f>
        <v>0</v>
      </c>
      <c r="BH222" s="245">
        <f>IF(N222="sníž. přenesená",J222,0)</f>
        <v>0</v>
      </c>
      <c r="BI222" s="245">
        <f>IF(N222="nulová",J222,0)</f>
        <v>0</v>
      </c>
      <c r="BJ222" s="25" t="s">
        <v>87</v>
      </c>
      <c r="BK222" s="245">
        <f>ROUND(I222*H222,1)</f>
        <v>0</v>
      </c>
      <c r="BL222" s="25" t="s">
        <v>179</v>
      </c>
      <c r="BM222" s="25" t="s">
        <v>2952</v>
      </c>
    </row>
    <row r="223" s="13" customFormat="1">
      <c r="B223" s="261"/>
      <c r="C223" s="262"/>
      <c r="D223" s="248" t="s">
        <v>171</v>
      </c>
      <c r="E223" s="263" t="s">
        <v>36</v>
      </c>
      <c r="F223" s="264" t="s">
        <v>2861</v>
      </c>
      <c r="G223" s="262"/>
      <c r="H223" s="263" t="s">
        <v>36</v>
      </c>
      <c r="I223" s="265"/>
      <c r="J223" s="262"/>
      <c r="K223" s="262"/>
      <c r="L223" s="266"/>
      <c r="M223" s="267"/>
      <c r="N223" s="268"/>
      <c r="O223" s="268"/>
      <c r="P223" s="268"/>
      <c r="Q223" s="268"/>
      <c r="R223" s="268"/>
      <c r="S223" s="268"/>
      <c r="T223" s="269"/>
      <c r="AT223" s="270" t="s">
        <v>171</v>
      </c>
      <c r="AU223" s="270" t="s">
        <v>89</v>
      </c>
      <c r="AV223" s="13" t="s">
        <v>87</v>
      </c>
      <c r="AW223" s="13" t="s">
        <v>42</v>
      </c>
      <c r="AX223" s="13" t="s">
        <v>79</v>
      </c>
      <c r="AY223" s="270" t="s">
        <v>162</v>
      </c>
    </row>
    <row r="224" s="12" customFormat="1">
      <c r="B224" s="246"/>
      <c r="C224" s="247"/>
      <c r="D224" s="248" t="s">
        <v>171</v>
      </c>
      <c r="E224" s="249" t="s">
        <v>36</v>
      </c>
      <c r="F224" s="250" t="s">
        <v>2953</v>
      </c>
      <c r="G224" s="247"/>
      <c r="H224" s="251">
        <v>1432</v>
      </c>
      <c r="I224" s="252"/>
      <c r="J224" s="247"/>
      <c r="K224" s="247"/>
      <c r="L224" s="253"/>
      <c r="M224" s="254"/>
      <c r="N224" s="255"/>
      <c r="O224" s="255"/>
      <c r="P224" s="255"/>
      <c r="Q224" s="255"/>
      <c r="R224" s="255"/>
      <c r="S224" s="255"/>
      <c r="T224" s="256"/>
      <c r="AT224" s="257" t="s">
        <v>171</v>
      </c>
      <c r="AU224" s="257" t="s">
        <v>89</v>
      </c>
      <c r="AV224" s="12" t="s">
        <v>89</v>
      </c>
      <c r="AW224" s="12" t="s">
        <v>42</v>
      </c>
      <c r="AX224" s="12" t="s">
        <v>79</v>
      </c>
      <c r="AY224" s="257" t="s">
        <v>162</v>
      </c>
    </row>
    <row r="225" s="12" customFormat="1">
      <c r="B225" s="246"/>
      <c r="C225" s="247"/>
      <c r="D225" s="248" t="s">
        <v>171</v>
      </c>
      <c r="E225" s="249" t="s">
        <v>36</v>
      </c>
      <c r="F225" s="250" t="s">
        <v>2954</v>
      </c>
      <c r="G225" s="247"/>
      <c r="H225" s="251">
        <v>-41.600000000000001</v>
      </c>
      <c r="I225" s="252"/>
      <c r="J225" s="247"/>
      <c r="K225" s="247"/>
      <c r="L225" s="253"/>
      <c r="M225" s="254"/>
      <c r="N225" s="255"/>
      <c r="O225" s="255"/>
      <c r="P225" s="255"/>
      <c r="Q225" s="255"/>
      <c r="R225" s="255"/>
      <c r="S225" s="255"/>
      <c r="T225" s="256"/>
      <c r="AT225" s="257" t="s">
        <v>171</v>
      </c>
      <c r="AU225" s="257" t="s">
        <v>89</v>
      </c>
      <c r="AV225" s="12" t="s">
        <v>89</v>
      </c>
      <c r="AW225" s="12" t="s">
        <v>42</v>
      </c>
      <c r="AX225" s="12" t="s">
        <v>79</v>
      </c>
      <c r="AY225" s="257" t="s">
        <v>162</v>
      </c>
    </row>
    <row r="226" s="14" customFormat="1">
      <c r="B226" s="283"/>
      <c r="C226" s="284"/>
      <c r="D226" s="248" t="s">
        <v>171</v>
      </c>
      <c r="E226" s="285" t="s">
        <v>36</v>
      </c>
      <c r="F226" s="286" t="s">
        <v>679</v>
      </c>
      <c r="G226" s="284"/>
      <c r="H226" s="287">
        <v>1390.4000000000001</v>
      </c>
      <c r="I226" s="288"/>
      <c r="J226" s="284"/>
      <c r="K226" s="284"/>
      <c r="L226" s="289"/>
      <c r="M226" s="290"/>
      <c r="N226" s="291"/>
      <c r="O226" s="291"/>
      <c r="P226" s="291"/>
      <c r="Q226" s="291"/>
      <c r="R226" s="291"/>
      <c r="S226" s="291"/>
      <c r="T226" s="292"/>
      <c r="AT226" s="293" t="s">
        <v>171</v>
      </c>
      <c r="AU226" s="293" t="s">
        <v>89</v>
      </c>
      <c r="AV226" s="14" t="s">
        <v>179</v>
      </c>
      <c r="AW226" s="14" t="s">
        <v>42</v>
      </c>
      <c r="AX226" s="14" t="s">
        <v>87</v>
      </c>
      <c r="AY226" s="293" t="s">
        <v>162</v>
      </c>
    </row>
    <row r="227" s="1" customFormat="1" ht="16.5" customHeight="1">
      <c r="B227" s="48"/>
      <c r="C227" s="271" t="s">
        <v>370</v>
      </c>
      <c r="D227" s="271" t="s">
        <v>159</v>
      </c>
      <c r="E227" s="272" t="s">
        <v>2955</v>
      </c>
      <c r="F227" s="273" t="s">
        <v>2956</v>
      </c>
      <c r="G227" s="274" t="s">
        <v>247</v>
      </c>
      <c r="H227" s="275">
        <v>1432.1099999999999</v>
      </c>
      <c r="I227" s="276"/>
      <c r="J227" s="275">
        <f>ROUND(I227*H227,1)</f>
        <v>0</v>
      </c>
      <c r="K227" s="273" t="s">
        <v>239</v>
      </c>
      <c r="L227" s="277"/>
      <c r="M227" s="278" t="s">
        <v>36</v>
      </c>
      <c r="N227" s="279" t="s">
        <v>50</v>
      </c>
      <c r="O227" s="49"/>
      <c r="P227" s="243">
        <f>O227*H227</f>
        <v>0</v>
      </c>
      <c r="Q227" s="243">
        <v>0.0042599999999999999</v>
      </c>
      <c r="R227" s="243">
        <f>Q227*H227</f>
        <v>6.1007885999999996</v>
      </c>
      <c r="S227" s="243">
        <v>0</v>
      </c>
      <c r="T227" s="244">
        <f>S227*H227</f>
        <v>0</v>
      </c>
      <c r="AR227" s="25" t="s">
        <v>195</v>
      </c>
      <c r="AT227" s="25" t="s">
        <v>159</v>
      </c>
      <c r="AU227" s="25" t="s">
        <v>89</v>
      </c>
      <c r="AY227" s="25" t="s">
        <v>162</v>
      </c>
      <c r="BE227" s="245">
        <f>IF(N227="základní",J227,0)</f>
        <v>0</v>
      </c>
      <c r="BF227" s="245">
        <f>IF(N227="snížená",J227,0)</f>
        <v>0</v>
      </c>
      <c r="BG227" s="245">
        <f>IF(N227="zákl. přenesená",J227,0)</f>
        <v>0</v>
      </c>
      <c r="BH227" s="245">
        <f>IF(N227="sníž. přenesená",J227,0)</f>
        <v>0</v>
      </c>
      <c r="BI227" s="245">
        <f>IF(N227="nulová",J227,0)</f>
        <v>0</v>
      </c>
      <c r="BJ227" s="25" t="s">
        <v>87</v>
      </c>
      <c r="BK227" s="245">
        <f>ROUND(I227*H227,1)</f>
        <v>0</v>
      </c>
      <c r="BL227" s="25" t="s">
        <v>179</v>
      </c>
      <c r="BM227" s="25" t="s">
        <v>2957</v>
      </c>
    </row>
    <row r="228" s="12" customFormat="1">
      <c r="B228" s="246"/>
      <c r="C228" s="247"/>
      <c r="D228" s="248" t="s">
        <v>171</v>
      </c>
      <c r="E228" s="247"/>
      <c r="F228" s="250" t="s">
        <v>2958</v>
      </c>
      <c r="G228" s="247"/>
      <c r="H228" s="251">
        <v>1432.1099999999999</v>
      </c>
      <c r="I228" s="252"/>
      <c r="J228" s="247"/>
      <c r="K228" s="247"/>
      <c r="L228" s="253"/>
      <c r="M228" s="254"/>
      <c r="N228" s="255"/>
      <c r="O228" s="255"/>
      <c r="P228" s="255"/>
      <c r="Q228" s="255"/>
      <c r="R228" s="255"/>
      <c r="S228" s="255"/>
      <c r="T228" s="256"/>
      <c r="AT228" s="257" t="s">
        <v>171</v>
      </c>
      <c r="AU228" s="257" t="s">
        <v>89</v>
      </c>
      <c r="AV228" s="12" t="s">
        <v>89</v>
      </c>
      <c r="AW228" s="12" t="s">
        <v>6</v>
      </c>
      <c r="AX228" s="12" t="s">
        <v>87</v>
      </c>
      <c r="AY228" s="257" t="s">
        <v>162</v>
      </c>
    </row>
    <row r="229" s="1" customFormat="1" ht="16.5" customHeight="1">
      <c r="B229" s="48"/>
      <c r="C229" s="235" t="s">
        <v>253</v>
      </c>
      <c r="D229" s="235" t="s">
        <v>165</v>
      </c>
      <c r="E229" s="236" t="s">
        <v>2718</v>
      </c>
      <c r="F229" s="237" t="s">
        <v>2719</v>
      </c>
      <c r="G229" s="238" t="s">
        <v>2720</v>
      </c>
      <c r="H229" s="239">
        <v>33</v>
      </c>
      <c r="I229" s="240"/>
      <c r="J229" s="239">
        <f>ROUND(I229*H229,1)</f>
        <v>0</v>
      </c>
      <c r="K229" s="237" t="s">
        <v>239</v>
      </c>
      <c r="L229" s="74"/>
      <c r="M229" s="241" t="s">
        <v>36</v>
      </c>
      <c r="N229" s="242" t="s">
        <v>50</v>
      </c>
      <c r="O229" s="49"/>
      <c r="P229" s="243">
        <f>O229*H229</f>
        <v>0</v>
      </c>
      <c r="Q229" s="243">
        <v>0.00010000000000000001</v>
      </c>
      <c r="R229" s="243">
        <f>Q229*H229</f>
        <v>0.0033</v>
      </c>
      <c r="S229" s="243">
        <v>0</v>
      </c>
      <c r="T229" s="244">
        <f>S229*H229</f>
        <v>0</v>
      </c>
      <c r="AR229" s="25" t="s">
        <v>179</v>
      </c>
      <c r="AT229" s="25" t="s">
        <v>165</v>
      </c>
      <c r="AU229" s="25" t="s">
        <v>89</v>
      </c>
      <c r="AY229" s="25" t="s">
        <v>162</v>
      </c>
      <c r="BE229" s="245">
        <f>IF(N229="základní",J229,0)</f>
        <v>0</v>
      </c>
      <c r="BF229" s="245">
        <f>IF(N229="snížená",J229,0)</f>
        <v>0</v>
      </c>
      <c r="BG229" s="245">
        <f>IF(N229="zákl. přenesená",J229,0)</f>
        <v>0</v>
      </c>
      <c r="BH229" s="245">
        <f>IF(N229="sníž. přenesená",J229,0)</f>
        <v>0</v>
      </c>
      <c r="BI229" s="245">
        <f>IF(N229="nulová",J229,0)</f>
        <v>0</v>
      </c>
      <c r="BJ229" s="25" t="s">
        <v>87</v>
      </c>
      <c r="BK229" s="245">
        <f>ROUND(I229*H229,1)</f>
        <v>0</v>
      </c>
      <c r="BL229" s="25" t="s">
        <v>179</v>
      </c>
      <c r="BM229" s="25" t="s">
        <v>2959</v>
      </c>
    </row>
    <row r="230" s="13" customFormat="1">
      <c r="B230" s="261"/>
      <c r="C230" s="262"/>
      <c r="D230" s="248" t="s">
        <v>171</v>
      </c>
      <c r="E230" s="263" t="s">
        <v>36</v>
      </c>
      <c r="F230" s="264" t="s">
        <v>2861</v>
      </c>
      <c r="G230" s="262"/>
      <c r="H230" s="263" t="s">
        <v>36</v>
      </c>
      <c r="I230" s="265"/>
      <c r="J230" s="262"/>
      <c r="K230" s="262"/>
      <c r="L230" s="266"/>
      <c r="M230" s="267"/>
      <c r="N230" s="268"/>
      <c r="O230" s="268"/>
      <c r="P230" s="268"/>
      <c r="Q230" s="268"/>
      <c r="R230" s="268"/>
      <c r="S230" s="268"/>
      <c r="T230" s="269"/>
      <c r="AT230" s="270" t="s">
        <v>171</v>
      </c>
      <c r="AU230" s="270" t="s">
        <v>89</v>
      </c>
      <c r="AV230" s="13" t="s">
        <v>87</v>
      </c>
      <c r="AW230" s="13" t="s">
        <v>42</v>
      </c>
      <c r="AX230" s="13" t="s">
        <v>79</v>
      </c>
      <c r="AY230" s="270" t="s">
        <v>162</v>
      </c>
    </row>
    <row r="231" s="12" customFormat="1">
      <c r="B231" s="246"/>
      <c r="C231" s="247"/>
      <c r="D231" s="248" t="s">
        <v>171</v>
      </c>
      <c r="E231" s="249" t="s">
        <v>36</v>
      </c>
      <c r="F231" s="250" t="s">
        <v>366</v>
      </c>
      <c r="G231" s="247"/>
      <c r="H231" s="251">
        <v>33</v>
      </c>
      <c r="I231" s="252"/>
      <c r="J231" s="247"/>
      <c r="K231" s="247"/>
      <c r="L231" s="253"/>
      <c r="M231" s="254"/>
      <c r="N231" s="255"/>
      <c r="O231" s="255"/>
      <c r="P231" s="255"/>
      <c r="Q231" s="255"/>
      <c r="R231" s="255"/>
      <c r="S231" s="255"/>
      <c r="T231" s="256"/>
      <c r="AT231" s="257" t="s">
        <v>171</v>
      </c>
      <c r="AU231" s="257" t="s">
        <v>89</v>
      </c>
      <c r="AV231" s="12" t="s">
        <v>89</v>
      </c>
      <c r="AW231" s="12" t="s">
        <v>42</v>
      </c>
      <c r="AX231" s="12" t="s">
        <v>79</v>
      </c>
      <c r="AY231" s="257" t="s">
        <v>162</v>
      </c>
    </row>
    <row r="232" s="14" customFormat="1">
      <c r="B232" s="283"/>
      <c r="C232" s="284"/>
      <c r="D232" s="248" t="s">
        <v>171</v>
      </c>
      <c r="E232" s="285" t="s">
        <v>36</v>
      </c>
      <c r="F232" s="286" t="s">
        <v>679</v>
      </c>
      <c r="G232" s="284"/>
      <c r="H232" s="287">
        <v>33</v>
      </c>
      <c r="I232" s="288"/>
      <c r="J232" s="284"/>
      <c r="K232" s="284"/>
      <c r="L232" s="289"/>
      <c r="M232" s="290"/>
      <c r="N232" s="291"/>
      <c r="O232" s="291"/>
      <c r="P232" s="291"/>
      <c r="Q232" s="291"/>
      <c r="R232" s="291"/>
      <c r="S232" s="291"/>
      <c r="T232" s="292"/>
      <c r="AT232" s="293" t="s">
        <v>171</v>
      </c>
      <c r="AU232" s="293" t="s">
        <v>89</v>
      </c>
      <c r="AV232" s="14" t="s">
        <v>179</v>
      </c>
      <c r="AW232" s="14" t="s">
        <v>42</v>
      </c>
      <c r="AX232" s="14" t="s">
        <v>87</v>
      </c>
      <c r="AY232" s="293" t="s">
        <v>162</v>
      </c>
    </row>
    <row r="233" s="1" customFormat="1" ht="25.5" customHeight="1">
      <c r="B233" s="48"/>
      <c r="C233" s="235" t="s">
        <v>377</v>
      </c>
      <c r="D233" s="235" t="s">
        <v>165</v>
      </c>
      <c r="E233" s="236" t="s">
        <v>2960</v>
      </c>
      <c r="F233" s="237" t="s">
        <v>2961</v>
      </c>
      <c r="G233" s="238" t="s">
        <v>174</v>
      </c>
      <c r="H233" s="239">
        <v>33</v>
      </c>
      <c r="I233" s="240"/>
      <c r="J233" s="239">
        <f>ROUND(I233*H233,1)</f>
        <v>0</v>
      </c>
      <c r="K233" s="237" t="s">
        <v>239</v>
      </c>
      <c r="L233" s="74"/>
      <c r="M233" s="241" t="s">
        <v>36</v>
      </c>
      <c r="N233" s="242" t="s">
        <v>50</v>
      </c>
      <c r="O233" s="49"/>
      <c r="P233" s="243">
        <f>O233*H233</f>
        <v>0</v>
      </c>
      <c r="Q233" s="243">
        <v>1.92726</v>
      </c>
      <c r="R233" s="243">
        <f>Q233*H233</f>
        <v>63.599579999999996</v>
      </c>
      <c r="S233" s="243">
        <v>0</v>
      </c>
      <c r="T233" s="244">
        <f>S233*H233</f>
        <v>0</v>
      </c>
      <c r="AR233" s="25" t="s">
        <v>179</v>
      </c>
      <c r="AT233" s="25" t="s">
        <v>165</v>
      </c>
      <c r="AU233" s="25" t="s">
        <v>89</v>
      </c>
      <c r="AY233" s="25" t="s">
        <v>162</v>
      </c>
      <c r="BE233" s="245">
        <f>IF(N233="základní",J233,0)</f>
        <v>0</v>
      </c>
      <c r="BF233" s="245">
        <f>IF(N233="snížená",J233,0)</f>
        <v>0</v>
      </c>
      <c r="BG233" s="245">
        <f>IF(N233="zákl. přenesená",J233,0)</f>
        <v>0</v>
      </c>
      <c r="BH233" s="245">
        <f>IF(N233="sníž. přenesená",J233,0)</f>
        <v>0</v>
      </c>
      <c r="BI233" s="245">
        <f>IF(N233="nulová",J233,0)</f>
        <v>0</v>
      </c>
      <c r="BJ233" s="25" t="s">
        <v>87</v>
      </c>
      <c r="BK233" s="245">
        <f>ROUND(I233*H233,1)</f>
        <v>0</v>
      </c>
      <c r="BL233" s="25" t="s">
        <v>179</v>
      </c>
      <c r="BM233" s="25" t="s">
        <v>2962</v>
      </c>
    </row>
    <row r="234" s="13" customFormat="1">
      <c r="B234" s="261"/>
      <c r="C234" s="262"/>
      <c r="D234" s="248" t="s">
        <v>171</v>
      </c>
      <c r="E234" s="263" t="s">
        <v>36</v>
      </c>
      <c r="F234" s="264" t="s">
        <v>2861</v>
      </c>
      <c r="G234" s="262"/>
      <c r="H234" s="263" t="s">
        <v>36</v>
      </c>
      <c r="I234" s="265"/>
      <c r="J234" s="262"/>
      <c r="K234" s="262"/>
      <c r="L234" s="266"/>
      <c r="M234" s="267"/>
      <c r="N234" s="268"/>
      <c r="O234" s="268"/>
      <c r="P234" s="268"/>
      <c r="Q234" s="268"/>
      <c r="R234" s="268"/>
      <c r="S234" s="268"/>
      <c r="T234" s="269"/>
      <c r="AT234" s="270" t="s">
        <v>171</v>
      </c>
      <c r="AU234" s="270" t="s">
        <v>89</v>
      </c>
      <c r="AV234" s="13" t="s">
        <v>87</v>
      </c>
      <c r="AW234" s="13" t="s">
        <v>42</v>
      </c>
      <c r="AX234" s="13" t="s">
        <v>79</v>
      </c>
      <c r="AY234" s="270" t="s">
        <v>162</v>
      </c>
    </row>
    <row r="235" s="12" customFormat="1">
      <c r="B235" s="246"/>
      <c r="C235" s="247"/>
      <c r="D235" s="248" t="s">
        <v>171</v>
      </c>
      <c r="E235" s="249" t="s">
        <v>36</v>
      </c>
      <c r="F235" s="250" t="s">
        <v>366</v>
      </c>
      <c r="G235" s="247"/>
      <c r="H235" s="251">
        <v>33</v>
      </c>
      <c r="I235" s="252"/>
      <c r="J235" s="247"/>
      <c r="K235" s="247"/>
      <c r="L235" s="253"/>
      <c r="M235" s="254"/>
      <c r="N235" s="255"/>
      <c r="O235" s="255"/>
      <c r="P235" s="255"/>
      <c r="Q235" s="255"/>
      <c r="R235" s="255"/>
      <c r="S235" s="255"/>
      <c r="T235" s="256"/>
      <c r="AT235" s="257" t="s">
        <v>171</v>
      </c>
      <c r="AU235" s="257" t="s">
        <v>89</v>
      </c>
      <c r="AV235" s="12" t="s">
        <v>89</v>
      </c>
      <c r="AW235" s="12" t="s">
        <v>42</v>
      </c>
      <c r="AX235" s="12" t="s">
        <v>79</v>
      </c>
      <c r="AY235" s="257" t="s">
        <v>162</v>
      </c>
    </row>
    <row r="236" s="14" customFormat="1">
      <c r="B236" s="283"/>
      <c r="C236" s="284"/>
      <c r="D236" s="248" t="s">
        <v>171</v>
      </c>
      <c r="E236" s="285" t="s">
        <v>36</v>
      </c>
      <c r="F236" s="286" t="s">
        <v>679</v>
      </c>
      <c r="G236" s="284"/>
      <c r="H236" s="287">
        <v>33</v>
      </c>
      <c r="I236" s="288"/>
      <c r="J236" s="284"/>
      <c r="K236" s="284"/>
      <c r="L236" s="289"/>
      <c r="M236" s="290"/>
      <c r="N236" s="291"/>
      <c r="O236" s="291"/>
      <c r="P236" s="291"/>
      <c r="Q236" s="291"/>
      <c r="R236" s="291"/>
      <c r="S236" s="291"/>
      <c r="T236" s="292"/>
      <c r="AT236" s="293" t="s">
        <v>171</v>
      </c>
      <c r="AU236" s="293" t="s">
        <v>89</v>
      </c>
      <c r="AV236" s="14" t="s">
        <v>179</v>
      </c>
      <c r="AW236" s="14" t="s">
        <v>42</v>
      </c>
      <c r="AX236" s="14" t="s">
        <v>87</v>
      </c>
      <c r="AY236" s="293" t="s">
        <v>162</v>
      </c>
    </row>
    <row r="237" s="1" customFormat="1" ht="16.5" customHeight="1">
      <c r="B237" s="48"/>
      <c r="C237" s="271" t="s">
        <v>381</v>
      </c>
      <c r="D237" s="271" t="s">
        <v>159</v>
      </c>
      <c r="E237" s="272" t="s">
        <v>2963</v>
      </c>
      <c r="F237" s="273" t="s">
        <v>2964</v>
      </c>
      <c r="G237" s="274" t="s">
        <v>174</v>
      </c>
      <c r="H237" s="275">
        <v>33</v>
      </c>
      <c r="I237" s="276"/>
      <c r="J237" s="275">
        <f>ROUND(I237*H237,1)</f>
        <v>0</v>
      </c>
      <c r="K237" s="273" t="s">
        <v>239</v>
      </c>
      <c r="L237" s="277"/>
      <c r="M237" s="278" t="s">
        <v>36</v>
      </c>
      <c r="N237" s="279" t="s">
        <v>50</v>
      </c>
      <c r="O237" s="49"/>
      <c r="P237" s="243">
        <f>O237*H237</f>
        <v>0</v>
      </c>
      <c r="Q237" s="243">
        <v>1.032</v>
      </c>
      <c r="R237" s="243">
        <f>Q237*H237</f>
        <v>34.055999999999997</v>
      </c>
      <c r="S237" s="243">
        <v>0</v>
      </c>
      <c r="T237" s="244">
        <f>S237*H237</f>
        <v>0</v>
      </c>
      <c r="AR237" s="25" t="s">
        <v>195</v>
      </c>
      <c r="AT237" s="25" t="s">
        <v>159</v>
      </c>
      <c r="AU237" s="25" t="s">
        <v>89</v>
      </c>
      <c r="AY237" s="25" t="s">
        <v>162</v>
      </c>
      <c r="BE237" s="245">
        <f>IF(N237="základní",J237,0)</f>
        <v>0</v>
      </c>
      <c r="BF237" s="245">
        <f>IF(N237="snížená",J237,0)</f>
        <v>0</v>
      </c>
      <c r="BG237" s="245">
        <f>IF(N237="zákl. přenesená",J237,0)</f>
        <v>0</v>
      </c>
      <c r="BH237" s="245">
        <f>IF(N237="sníž. přenesená",J237,0)</f>
        <v>0</v>
      </c>
      <c r="BI237" s="245">
        <f>IF(N237="nulová",J237,0)</f>
        <v>0</v>
      </c>
      <c r="BJ237" s="25" t="s">
        <v>87</v>
      </c>
      <c r="BK237" s="245">
        <f>ROUND(I237*H237,1)</f>
        <v>0</v>
      </c>
      <c r="BL237" s="25" t="s">
        <v>179</v>
      </c>
      <c r="BM237" s="25" t="s">
        <v>2965</v>
      </c>
    </row>
    <row r="238" s="1" customFormat="1" ht="25.5" customHeight="1">
      <c r="B238" s="48"/>
      <c r="C238" s="271" t="s">
        <v>385</v>
      </c>
      <c r="D238" s="271" t="s">
        <v>159</v>
      </c>
      <c r="E238" s="272" t="s">
        <v>2741</v>
      </c>
      <c r="F238" s="273" t="s">
        <v>2742</v>
      </c>
      <c r="G238" s="274" t="s">
        <v>174</v>
      </c>
      <c r="H238" s="275">
        <v>33</v>
      </c>
      <c r="I238" s="276"/>
      <c r="J238" s="275">
        <f>ROUND(I238*H238,1)</f>
        <v>0</v>
      </c>
      <c r="K238" s="273" t="s">
        <v>239</v>
      </c>
      <c r="L238" s="277"/>
      <c r="M238" s="278" t="s">
        <v>36</v>
      </c>
      <c r="N238" s="279" t="s">
        <v>50</v>
      </c>
      <c r="O238" s="49"/>
      <c r="P238" s="243">
        <f>O238*H238</f>
        <v>0</v>
      </c>
      <c r="Q238" s="243">
        <v>0.54800000000000004</v>
      </c>
      <c r="R238" s="243">
        <f>Q238*H238</f>
        <v>18.084000000000003</v>
      </c>
      <c r="S238" s="243">
        <v>0</v>
      </c>
      <c r="T238" s="244">
        <f>S238*H238</f>
        <v>0</v>
      </c>
      <c r="AR238" s="25" t="s">
        <v>195</v>
      </c>
      <c r="AT238" s="25" t="s">
        <v>159</v>
      </c>
      <c r="AU238" s="25" t="s">
        <v>89</v>
      </c>
      <c r="AY238" s="25" t="s">
        <v>162</v>
      </c>
      <c r="BE238" s="245">
        <f>IF(N238="základní",J238,0)</f>
        <v>0</v>
      </c>
      <c r="BF238" s="245">
        <f>IF(N238="snížená",J238,0)</f>
        <v>0</v>
      </c>
      <c r="BG238" s="245">
        <f>IF(N238="zákl. přenesená",J238,0)</f>
        <v>0</v>
      </c>
      <c r="BH238" s="245">
        <f>IF(N238="sníž. přenesená",J238,0)</f>
        <v>0</v>
      </c>
      <c r="BI238" s="245">
        <f>IF(N238="nulová",J238,0)</f>
        <v>0</v>
      </c>
      <c r="BJ238" s="25" t="s">
        <v>87</v>
      </c>
      <c r="BK238" s="245">
        <f>ROUND(I238*H238,1)</f>
        <v>0</v>
      </c>
      <c r="BL238" s="25" t="s">
        <v>179</v>
      </c>
      <c r="BM238" s="25" t="s">
        <v>2966</v>
      </c>
    </row>
    <row r="239" s="1" customFormat="1" ht="16.5" customHeight="1">
      <c r="B239" s="48"/>
      <c r="C239" s="271" t="s">
        <v>389</v>
      </c>
      <c r="D239" s="271" t="s">
        <v>159</v>
      </c>
      <c r="E239" s="272" t="s">
        <v>2967</v>
      </c>
      <c r="F239" s="273" t="s">
        <v>2968</v>
      </c>
      <c r="G239" s="274" t="s">
        <v>174</v>
      </c>
      <c r="H239" s="275">
        <v>4</v>
      </c>
      <c r="I239" s="276"/>
      <c r="J239" s="275">
        <f>ROUND(I239*H239,1)</f>
        <v>0</v>
      </c>
      <c r="K239" s="273" t="s">
        <v>239</v>
      </c>
      <c r="L239" s="277"/>
      <c r="M239" s="278" t="s">
        <v>36</v>
      </c>
      <c r="N239" s="279" t="s">
        <v>50</v>
      </c>
      <c r="O239" s="49"/>
      <c r="P239" s="243">
        <f>O239*H239</f>
        <v>0</v>
      </c>
      <c r="Q239" s="243">
        <v>1.0540000000000001</v>
      </c>
      <c r="R239" s="243">
        <f>Q239*H239</f>
        <v>4.2160000000000002</v>
      </c>
      <c r="S239" s="243">
        <v>0</v>
      </c>
      <c r="T239" s="244">
        <f>S239*H239</f>
        <v>0</v>
      </c>
      <c r="AR239" s="25" t="s">
        <v>195</v>
      </c>
      <c r="AT239" s="25" t="s">
        <v>159</v>
      </c>
      <c r="AU239" s="25" t="s">
        <v>89</v>
      </c>
      <c r="AY239" s="25" t="s">
        <v>162</v>
      </c>
      <c r="BE239" s="245">
        <f>IF(N239="základní",J239,0)</f>
        <v>0</v>
      </c>
      <c r="BF239" s="245">
        <f>IF(N239="snížená",J239,0)</f>
        <v>0</v>
      </c>
      <c r="BG239" s="245">
        <f>IF(N239="zákl. přenesená",J239,0)</f>
        <v>0</v>
      </c>
      <c r="BH239" s="245">
        <f>IF(N239="sníž. přenesená",J239,0)</f>
        <v>0</v>
      </c>
      <c r="BI239" s="245">
        <f>IF(N239="nulová",J239,0)</f>
        <v>0</v>
      </c>
      <c r="BJ239" s="25" t="s">
        <v>87</v>
      </c>
      <c r="BK239" s="245">
        <f>ROUND(I239*H239,1)</f>
        <v>0</v>
      </c>
      <c r="BL239" s="25" t="s">
        <v>179</v>
      </c>
      <c r="BM239" s="25" t="s">
        <v>2969</v>
      </c>
    </row>
    <row r="240" s="12" customFormat="1">
      <c r="B240" s="246"/>
      <c r="C240" s="247"/>
      <c r="D240" s="248" t="s">
        <v>171</v>
      </c>
      <c r="E240" s="249" t="s">
        <v>36</v>
      </c>
      <c r="F240" s="250" t="s">
        <v>179</v>
      </c>
      <c r="G240" s="247"/>
      <c r="H240" s="251">
        <v>4</v>
      </c>
      <c r="I240" s="252"/>
      <c r="J240" s="247"/>
      <c r="K240" s="247"/>
      <c r="L240" s="253"/>
      <c r="M240" s="254"/>
      <c r="N240" s="255"/>
      <c r="O240" s="255"/>
      <c r="P240" s="255"/>
      <c r="Q240" s="255"/>
      <c r="R240" s="255"/>
      <c r="S240" s="255"/>
      <c r="T240" s="256"/>
      <c r="AT240" s="257" t="s">
        <v>171</v>
      </c>
      <c r="AU240" s="257" t="s">
        <v>89</v>
      </c>
      <c r="AV240" s="12" t="s">
        <v>89</v>
      </c>
      <c r="AW240" s="12" t="s">
        <v>42</v>
      </c>
      <c r="AX240" s="12" t="s">
        <v>87</v>
      </c>
      <c r="AY240" s="257" t="s">
        <v>162</v>
      </c>
    </row>
    <row r="241" s="1" customFormat="1" ht="16.5" customHeight="1">
      <c r="B241" s="48"/>
      <c r="C241" s="271" t="s">
        <v>393</v>
      </c>
      <c r="D241" s="271" t="s">
        <v>159</v>
      </c>
      <c r="E241" s="272" t="s">
        <v>2970</v>
      </c>
      <c r="F241" s="273" t="s">
        <v>2971</v>
      </c>
      <c r="G241" s="274" t="s">
        <v>174</v>
      </c>
      <c r="H241" s="275">
        <v>33</v>
      </c>
      <c r="I241" s="276"/>
      <c r="J241" s="275">
        <f>ROUND(I241*H241,1)</f>
        <v>0</v>
      </c>
      <c r="K241" s="273" t="s">
        <v>239</v>
      </c>
      <c r="L241" s="277"/>
      <c r="M241" s="278" t="s">
        <v>36</v>
      </c>
      <c r="N241" s="279" t="s">
        <v>50</v>
      </c>
      <c r="O241" s="49"/>
      <c r="P241" s="243">
        <f>O241*H241</f>
        <v>0</v>
      </c>
      <c r="Q241" s="243">
        <v>0.26200000000000001</v>
      </c>
      <c r="R241" s="243">
        <f>Q241*H241</f>
        <v>8.6460000000000008</v>
      </c>
      <c r="S241" s="243">
        <v>0</v>
      </c>
      <c r="T241" s="244">
        <f>S241*H241</f>
        <v>0</v>
      </c>
      <c r="AR241" s="25" t="s">
        <v>195</v>
      </c>
      <c r="AT241" s="25" t="s">
        <v>159</v>
      </c>
      <c r="AU241" s="25" t="s">
        <v>89</v>
      </c>
      <c r="AY241" s="25" t="s">
        <v>162</v>
      </c>
      <c r="BE241" s="245">
        <f>IF(N241="základní",J241,0)</f>
        <v>0</v>
      </c>
      <c r="BF241" s="245">
        <f>IF(N241="snížená",J241,0)</f>
        <v>0</v>
      </c>
      <c r="BG241" s="245">
        <f>IF(N241="zákl. přenesená",J241,0)</f>
        <v>0</v>
      </c>
      <c r="BH241" s="245">
        <f>IF(N241="sníž. přenesená",J241,0)</f>
        <v>0</v>
      </c>
      <c r="BI241" s="245">
        <f>IF(N241="nulová",J241,0)</f>
        <v>0</v>
      </c>
      <c r="BJ241" s="25" t="s">
        <v>87</v>
      </c>
      <c r="BK241" s="245">
        <f>ROUND(I241*H241,1)</f>
        <v>0</v>
      </c>
      <c r="BL241" s="25" t="s">
        <v>179</v>
      </c>
      <c r="BM241" s="25" t="s">
        <v>2972</v>
      </c>
    </row>
    <row r="242" s="1" customFormat="1" ht="16.5" customHeight="1">
      <c r="B242" s="48"/>
      <c r="C242" s="271" t="s">
        <v>397</v>
      </c>
      <c r="D242" s="271" t="s">
        <v>159</v>
      </c>
      <c r="E242" s="272" t="s">
        <v>2973</v>
      </c>
      <c r="F242" s="273" t="s">
        <v>2974</v>
      </c>
      <c r="G242" s="274" t="s">
        <v>174</v>
      </c>
      <c r="H242" s="275">
        <v>33</v>
      </c>
      <c r="I242" s="276"/>
      <c r="J242" s="275">
        <f>ROUND(I242*H242,1)</f>
        <v>0</v>
      </c>
      <c r="K242" s="273" t="s">
        <v>239</v>
      </c>
      <c r="L242" s="277"/>
      <c r="M242" s="278" t="s">
        <v>36</v>
      </c>
      <c r="N242" s="279" t="s">
        <v>50</v>
      </c>
      <c r="O242" s="49"/>
      <c r="P242" s="243">
        <f>O242*H242</f>
        <v>0</v>
      </c>
      <c r="Q242" s="243">
        <v>0.52600000000000002</v>
      </c>
      <c r="R242" s="243">
        <f>Q242*H242</f>
        <v>17.358000000000001</v>
      </c>
      <c r="S242" s="243">
        <v>0</v>
      </c>
      <c r="T242" s="244">
        <f>S242*H242</f>
        <v>0</v>
      </c>
      <c r="AR242" s="25" t="s">
        <v>195</v>
      </c>
      <c r="AT242" s="25" t="s">
        <v>159</v>
      </c>
      <c r="AU242" s="25" t="s">
        <v>89</v>
      </c>
      <c r="AY242" s="25" t="s">
        <v>162</v>
      </c>
      <c r="BE242" s="245">
        <f>IF(N242="základní",J242,0)</f>
        <v>0</v>
      </c>
      <c r="BF242" s="245">
        <f>IF(N242="snížená",J242,0)</f>
        <v>0</v>
      </c>
      <c r="BG242" s="245">
        <f>IF(N242="zákl. přenesená",J242,0)</f>
        <v>0</v>
      </c>
      <c r="BH242" s="245">
        <f>IF(N242="sníž. přenesená",J242,0)</f>
        <v>0</v>
      </c>
      <c r="BI242" s="245">
        <f>IF(N242="nulová",J242,0)</f>
        <v>0</v>
      </c>
      <c r="BJ242" s="25" t="s">
        <v>87</v>
      </c>
      <c r="BK242" s="245">
        <f>ROUND(I242*H242,1)</f>
        <v>0</v>
      </c>
      <c r="BL242" s="25" t="s">
        <v>179</v>
      </c>
      <c r="BM242" s="25" t="s">
        <v>2975</v>
      </c>
    </row>
    <row r="243" s="1" customFormat="1" ht="25.5" customHeight="1">
      <c r="B243" s="48"/>
      <c r="C243" s="235" t="s">
        <v>401</v>
      </c>
      <c r="D243" s="235" t="s">
        <v>165</v>
      </c>
      <c r="E243" s="236" t="s">
        <v>2747</v>
      </c>
      <c r="F243" s="237" t="s">
        <v>2748</v>
      </c>
      <c r="G243" s="238" t="s">
        <v>174</v>
      </c>
      <c r="H243" s="239">
        <v>33</v>
      </c>
      <c r="I243" s="240"/>
      <c r="J243" s="239">
        <f>ROUND(I243*H243,1)</f>
        <v>0</v>
      </c>
      <c r="K243" s="237" t="s">
        <v>239</v>
      </c>
      <c r="L243" s="74"/>
      <c r="M243" s="241" t="s">
        <v>36</v>
      </c>
      <c r="N243" s="242" t="s">
        <v>50</v>
      </c>
      <c r="O243" s="49"/>
      <c r="P243" s="243">
        <f>O243*H243</f>
        <v>0</v>
      </c>
      <c r="Q243" s="243">
        <v>0.21734000000000001</v>
      </c>
      <c r="R243" s="243">
        <f>Q243*H243</f>
        <v>7.1722200000000003</v>
      </c>
      <c r="S243" s="243">
        <v>0</v>
      </c>
      <c r="T243" s="244">
        <f>S243*H243</f>
        <v>0</v>
      </c>
      <c r="AR243" s="25" t="s">
        <v>179</v>
      </c>
      <c r="AT243" s="25" t="s">
        <v>165</v>
      </c>
      <c r="AU243" s="25" t="s">
        <v>89</v>
      </c>
      <c r="AY243" s="25" t="s">
        <v>162</v>
      </c>
      <c r="BE243" s="245">
        <f>IF(N243="základní",J243,0)</f>
        <v>0</v>
      </c>
      <c r="BF243" s="245">
        <f>IF(N243="snížená",J243,0)</f>
        <v>0</v>
      </c>
      <c r="BG243" s="245">
        <f>IF(N243="zákl. přenesená",J243,0)</f>
        <v>0</v>
      </c>
      <c r="BH243" s="245">
        <f>IF(N243="sníž. přenesená",J243,0)</f>
        <v>0</v>
      </c>
      <c r="BI243" s="245">
        <f>IF(N243="nulová",J243,0)</f>
        <v>0</v>
      </c>
      <c r="BJ243" s="25" t="s">
        <v>87</v>
      </c>
      <c r="BK243" s="245">
        <f>ROUND(I243*H243,1)</f>
        <v>0</v>
      </c>
      <c r="BL243" s="25" t="s">
        <v>179</v>
      </c>
      <c r="BM243" s="25" t="s">
        <v>2976</v>
      </c>
    </row>
    <row r="244" s="13" customFormat="1">
      <c r="B244" s="261"/>
      <c r="C244" s="262"/>
      <c r="D244" s="248" t="s">
        <v>171</v>
      </c>
      <c r="E244" s="263" t="s">
        <v>36</v>
      </c>
      <c r="F244" s="264" t="s">
        <v>2861</v>
      </c>
      <c r="G244" s="262"/>
      <c r="H244" s="263" t="s">
        <v>36</v>
      </c>
      <c r="I244" s="265"/>
      <c r="J244" s="262"/>
      <c r="K244" s="262"/>
      <c r="L244" s="266"/>
      <c r="M244" s="267"/>
      <c r="N244" s="268"/>
      <c r="O244" s="268"/>
      <c r="P244" s="268"/>
      <c r="Q244" s="268"/>
      <c r="R244" s="268"/>
      <c r="S244" s="268"/>
      <c r="T244" s="269"/>
      <c r="AT244" s="270" t="s">
        <v>171</v>
      </c>
      <c r="AU244" s="270" t="s">
        <v>89</v>
      </c>
      <c r="AV244" s="13" t="s">
        <v>87</v>
      </c>
      <c r="AW244" s="13" t="s">
        <v>42</v>
      </c>
      <c r="AX244" s="13" t="s">
        <v>79</v>
      </c>
      <c r="AY244" s="270" t="s">
        <v>162</v>
      </c>
    </row>
    <row r="245" s="12" customFormat="1">
      <c r="B245" s="246"/>
      <c r="C245" s="247"/>
      <c r="D245" s="248" t="s">
        <v>171</v>
      </c>
      <c r="E245" s="249" t="s">
        <v>36</v>
      </c>
      <c r="F245" s="250" t="s">
        <v>366</v>
      </c>
      <c r="G245" s="247"/>
      <c r="H245" s="251">
        <v>33</v>
      </c>
      <c r="I245" s="252"/>
      <c r="J245" s="247"/>
      <c r="K245" s="247"/>
      <c r="L245" s="253"/>
      <c r="M245" s="254"/>
      <c r="N245" s="255"/>
      <c r="O245" s="255"/>
      <c r="P245" s="255"/>
      <c r="Q245" s="255"/>
      <c r="R245" s="255"/>
      <c r="S245" s="255"/>
      <c r="T245" s="256"/>
      <c r="AT245" s="257" t="s">
        <v>171</v>
      </c>
      <c r="AU245" s="257" t="s">
        <v>89</v>
      </c>
      <c r="AV245" s="12" t="s">
        <v>89</v>
      </c>
      <c r="AW245" s="12" t="s">
        <v>42</v>
      </c>
      <c r="AX245" s="12" t="s">
        <v>79</v>
      </c>
      <c r="AY245" s="257" t="s">
        <v>162</v>
      </c>
    </row>
    <row r="246" s="14" customFormat="1">
      <c r="B246" s="283"/>
      <c r="C246" s="284"/>
      <c r="D246" s="248" t="s">
        <v>171</v>
      </c>
      <c r="E246" s="285" t="s">
        <v>36</v>
      </c>
      <c r="F246" s="286" t="s">
        <v>679</v>
      </c>
      <c r="G246" s="284"/>
      <c r="H246" s="287">
        <v>33</v>
      </c>
      <c r="I246" s="288"/>
      <c r="J246" s="284"/>
      <c r="K246" s="284"/>
      <c r="L246" s="289"/>
      <c r="M246" s="290"/>
      <c r="N246" s="291"/>
      <c r="O246" s="291"/>
      <c r="P246" s="291"/>
      <c r="Q246" s="291"/>
      <c r="R246" s="291"/>
      <c r="S246" s="291"/>
      <c r="T246" s="292"/>
      <c r="AT246" s="293" t="s">
        <v>171</v>
      </c>
      <c r="AU246" s="293" t="s">
        <v>89</v>
      </c>
      <c r="AV246" s="14" t="s">
        <v>179</v>
      </c>
      <c r="AW246" s="14" t="s">
        <v>42</v>
      </c>
      <c r="AX246" s="14" t="s">
        <v>87</v>
      </c>
      <c r="AY246" s="293" t="s">
        <v>162</v>
      </c>
    </row>
    <row r="247" s="1" customFormat="1" ht="16.5" customHeight="1">
      <c r="B247" s="48"/>
      <c r="C247" s="271" t="s">
        <v>405</v>
      </c>
      <c r="D247" s="271" t="s">
        <v>159</v>
      </c>
      <c r="E247" s="272" t="s">
        <v>2750</v>
      </c>
      <c r="F247" s="273" t="s">
        <v>2751</v>
      </c>
      <c r="G247" s="274" t="s">
        <v>174</v>
      </c>
      <c r="H247" s="275">
        <v>33</v>
      </c>
      <c r="I247" s="276"/>
      <c r="J247" s="275">
        <f>ROUND(I247*H247,1)</f>
        <v>0</v>
      </c>
      <c r="K247" s="273" t="s">
        <v>239</v>
      </c>
      <c r="L247" s="277"/>
      <c r="M247" s="278" t="s">
        <v>36</v>
      </c>
      <c r="N247" s="279" t="s">
        <v>50</v>
      </c>
      <c r="O247" s="49"/>
      <c r="P247" s="243">
        <f>O247*H247</f>
        <v>0</v>
      </c>
      <c r="Q247" s="243">
        <v>0.044999999999999998</v>
      </c>
      <c r="R247" s="243">
        <f>Q247*H247</f>
        <v>1.4849999999999999</v>
      </c>
      <c r="S247" s="243">
        <v>0</v>
      </c>
      <c r="T247" s="244">
        <f>S247*H247</f>
        <v>0</v>
      </c>
      <c r="AR247" s="25" t="s">
        <v>195</v>
      </c>
      <c r="AT247" s="25" t="s">
        <v>159</v>
      </c>
      <c r="AU247" s="25" t="s">
        <v>89</v>
      </c>
      <c r="AY247" s="25" t="s">
        <v>162</v>
      </c>
      <c r="BE247" s="245">
        <f>IF(N247="základní",J247,0)</f>
        <v>0</v>
      </c>
      <c r="BF247" s="245">
        <f>IF(N247="snížená",J247,0)</f>
        <v>0</v>
      </c>
      <c r="BG247" s="245">
        <f>IF(N247="zákl. přenesená",J247,0)</f>
        <v>0</v>
      </c>
      <c r="BH247" s="245">
        <f>IF(N247="sníž. přenesená",J247,0)</f>
        <v>0</v>
      </c>
      <c r="BI247" s="245">
        <f>IF(N247="nulová",J247,0)</f>
        <v>0</v>
      </c>
      <c r="BJ247" s="25" t="s">
        <v>87</v>
      </c>
      <c r="BK247" s="245">
        <f>ROUND(I247*H247,1)</f>
        <v>0</v>
      </c>
      <c r="BL247" s="25" t="s">
        <v>179</v>
      </c>
      <c r="BM247" s="25" t="s">
        <v>2977</v>
      </c>
    </row>
    <row r="248" s="1" customFormat="1" ht="16.5" customHeight="1">
      <c r="B248" s="48"/>
      <c r="C248" s="235" t="s">
        <v>409</v>
      </c>
      <c r="D248" s="235" t="s">
        <v>165</v>
      </c>
      <c r="E248" s="236" t="s">
        <v>1144</v>
      </c>
      <c r="F248" s="237" t="s">
        <v>1145</v>
      </c>
      <c r="G248" s="238" t="s">
        <v>247</v>
      </c>
      <c r="H248" s="239">
        <v>1390.4000000000001</v>
      </c>
      <c r="I248" s="240"/>
      <c r="J248" s="239">
        <f>ROUND(I248*H248,1)</f>
        <v>0</v>
      </c>
      <c r="K248" s="237" t="s">
        <v>239</v>
      </c>
      <c r="L248" s="74"/>
      <c r="M248" s="241" t="s">
        <v>36</v>
      </c>
      <c r="N248" s="242" t="s">
        <v>50</v>
      </c>
      <c r="O248" s="49"/>
      <c r="P248" s="243">
        <f>O248*H248</f>
        <v>0</v>
      </c>
      <c r="Q248" s="243">
        <v>9.0000000000000006E-05</v>
      </c>
      <c r="R248" s="243">
        <f>Q248*H248</f>
        <v>0.12513600000000003</v>
      </c>
      <c r="S248" s="243">
        <v>0</v>
      </c>
      <c r="T248" s="244">
        <f>S248*H248</f>
        <v>0</v>
      </c>
      <c r="AR248" s="25" t="s">
        <v>179</v>
      </c>
      <c r="AT248" s="25" t="s">
        <v>165</v>
      </c>
      <c r="AU248" s="25" t="s">
        <v>89</v>
      </c>
      <c r="AY248" s="25" t="s">
        <v>162</v>
      </c>
      <c r="BE248" s="245">
        <f>IF(N248="základní",J248,0)</f>
        <v>0</v>
      </c>
      <c r="BF248" s="245">
        <f>IF(N248="snížená",J248,0)</f>
        <v>0</v>
      </c>
      <c r="BG248" s="245">
        <f>IF(N248="zákl. přenesená",J248,0)</f>
        <v>0</v>
      </c>
      <c r="BH248" s="245">
        <f>IF(N248="sníž. přenesená",J248,0)</f>
        <v>0</v>
      </c>
      <c r="BI248" s="245">
        <f>IF(N248="nulová",J248,0)</f>
        <v>0</v>
      </c>
      <c r="BJ248" s="25" t="s">
        <v>87</v>
      </c>
      <c r="BK248" s="245">
        <f>ROUND(I248*H248,1)</f>
        <v>0</v>
      </c>
      <c r="BL248" s="25" t="s">
        <v>179</v>
      </c>
      <c r="BM248" s="25" t="s">
        <v>2978</v>
      </c>
    </row>
    <row r="249" s="13" customFormat="1">
      <c r="B249" s="261"/>
      <c r="C249" s="262"/>
      <c r="D249" s="248" t="s">
        <v>171</v>
      </c>
      <c r="E249" s="263" t="s">
        <v>36</v>
      </c>
      <c r="F249" s="264" t="s">
        <v>2861</v>
      </c>
      <c r="G249" s="262"/>
      <c r="H249" s="263" t="s">
        <v>36</v>
      </c>
      <c r="I249" s="265"/>
      <c r="J249" s="262"/>
      <c r="K249" s="262"/>
      <c r="L249" s="266"/>
      <c r="M249" s="267"/>
      <c r="N249" s="268"/>
      <c r="O249" s="268"/>
      <c r="P249" s="268"/>
      <c r="Q249" s="268"/>
      <c r="R249" s="268"/>
      <c r="S249" s="268"/>
      <c r="T249" s="269"/>
      <c r="AT249" s="270" t="s">
        <v>171</v>
      </c>
      <c r="AU249" s="270" t="s">
        <v>89</v>
      </c>
      <c r="AV249" s="13" t="s">
        <v>87</v>
      </c>
      <c r="AW249" s="13" t="s">
        <v>42</v>
      </c>
      <c r="AX249" s="13" t="s">
        <v>79</v>
      </c>
      <c r="AY249" s="270" t="s">
        <v>162</v>
      </c>
    </row>
    <row r="250" s="12" customFormat="1">
      <c r="B250" s="246"/>
      <c r="C250" s="247"/>
      <c r="D250" s="248" t="s">
        <v>171</v>
      </c>
      <c r="E250" s="249" t="s">
        <v>36</v>
      </c>
      <c r="F250" s="250" t="s">
        <v>2953</v>
      </c>
      <c r="G250" s="247"/>
      <c r="H250" s="251">
        <v>1432</v>
      </c>
      <c r="I250" s="252"/>
      <c r="J250" s="247"/>
      <c r="K250" s="247"/>
      <c r="L250" s="253"/>
      <c r="M250" s="254"/>
      <c r="N250" s="255"/>
      <c r="O250" s="255"/>
      <c r="P250" s="255"/>
      <c r="Q250" s="255"/>
      <c r="R250" s="255"/>
      <c r="S250" s="255"/>
      <c r="T250" s="256"/>
      <c r="AT250" s="257" t="s">
        <v>171</v>
      </c>
      <c r="AU250" s="257" t="s">
        <v>89</v>
      </c>
      <c r="AV250" s="12" t="s">
        <v>89</v>
      </c>
      <c r="AW250" s="12" t="s">
        <v>42</v>
      </c>
      <c r="AX250" s="12" t="s">
        <v>79</v>
      </c>
      <c r="AY250" s="257" t="s">
        <v>162</v>
      </c>
    </row>
    <row r="251" s="12" customFormat="1">
      <c r="B251" s="246"/>
      <c r="C251" s="247"/>
      <c r="D251" s="248" t="s">
        <v>171</v>
      </c>
      <c r="E251" s="249" t="s">
        <v>36</v>
      </c>
      <c r="F251" s="250" t="s">
        <v>2954</v>
      </c>
      <c r="G251" s="247"/>
      <c r="H251" s="251">
        <v>-41.600000000000001</v>
      </c>
      <c r="I251" s="252"/>
      <c r="J251" s="247"/>
      <c r="K251" s="247"/>
      <c r="L251" s="253"/>
      <c r="M251" s="254"/>
      <c r="N251" s="255"/>
      <c r="O251" s="255"/>
      <c r="P251" s="255"/>
      <c r="Q251" s="255"/>
      <c r="R251" s="255"/>
      <c r="S251" s="255"/>
      <c r="T251" s="256"/>
      <c r="AT251" s="257" t="s">
        <v>171</v>
      </c>
      <c r="AU251" s="257" t="s">
        <v>89</v>
      </c>
      <c r="AV251" s="12" t="s">
        <v>89</v>
      </c>
      <c r="AW251" s="12" t="s">
        <v>42</v>
      </c>
      <c r="AX251" s="12" t="s">
        <v>79</v>
      </c>
      <c r="AY251" s="257" t="s">
        <v>162</v>
      </c>
    </row>
    <row r="252" s="14" customFormat="1">
      <c r="B252" s="283"/>
      <c r="C252" s="284"/>
      <c r="D252" s="248" t="s">
        <v>171</v>
      </c>
      <c r="E252" s="285" t="s">
        <v>36</v>
      </c>
      <c r="F252" s="286" t="s">
        <v>679</v>
      </c>
      <c r="G252" s="284"/>
      <c r="H252" s="287">
        <v>1390.4000000000001</v>
      </c>
      <c r="I252" s="288"/>
      <c r="J252" s="284"/>
      <c r="K252" s="284"/>
      <c r="L252" s="289"/>
      <c r="M252" s="290"/>
      <c r="N252" s="291"/>
      <c r="O252" s="291"/>
      <c r="P252" s="291"/>
      <c r="Q252" s="291"/>
      <c r="R252" s="291"/>
      <c r="S252" s="291"/>
      <c r="T252" s="292"/>
      <c r="AT252" s="293" t="s">
        <v>171</v>
      </c>
      <c r="AU252" s="293" t="s">
        <v>89</v>
      </c>
      <c r="AV252" s="14" t="s">
        <v>179</v>
      </c>
      <c r="AW252" s="14" t="s">
        <v>42</v>
      </c>
      <c r="AX252" s="14" t="s">
        <v>87</v>
      </c>
      <c r="AY252" s="293" t="s">
        <v>162</v>
      </c>
    </row>
    <row r="253" s="1" customFormat="1" ht="25.5" customHeight="1">
      <c r="B253" s="48"/>
      <c r="C253" s="235" t="s">
        <v>323</v>
      </c>
      <c r="D253" s="235" t="s">
        <v>165</v>
      </c>
      <c r="E253" s="236" t="s">
        <v>2979</v>
      </c>
      <c r="F253" s="237" t="s">
        <v>2980</v>
      </c>
      <c r="G253" s="238" t="s">
        <v>174</v>
      </c>
      <c r="H253" s="239">
        <v>7.5</v>
      </c>
      <c r="I253" s="240"/>
      <c r="J253" s="239">
        <f>ROUND(I253*H253,1)</f>
        <v>0</v>
      </c>
      <c r="K253" s="237" t="s">
        <v>239</v>
      </c>
      <c r="L253" s="74"/>
      <c r="M253" s="241" t="s">
        <v>36</v>
      </c>
      <c r="N253" s="242" t="s">
        <v>50</v>
      </c>
      <c r="O253" s="49"/>
      <c r="P253" s="243">
        <f>O253*H253</f>
        <v>0</v>
      </c>
      <c r="Q253" s="243">
        <v>0.00017000000000000001</v>
      </c>
      <c r="R253" s="243">
        <f>Q253*H253</f>
        <v>0.0012750000000000001</v>
      </c>
      <c r="S253" s="243">
        <v>0</v>
      </c>
      <c r="T253" s="244">
        <f>S253*H253</f>
        <v>0</v>
      </c>
      <c r="AR253" s="25" t="s">
        <v>179</v>
      </c>
      <c r="AT253" s="25" t="s">
        <v>165</v>
      </c>
      <c r="AU253" s="25" t="s">
        <v>89</v>
      </c>
      <c r="AY253" s="25" t="s">
        <v>162</v>
      </c>
      <c r="BE253" s="245">
        <f>IF(N253="základní",J253,0)</f>
        <v>0</v>
      </c>
      <c r="BF253" s="245">
        <f>IF(N253="snížená",J253,0)</f>
        <v>0</v>
      </c>
      <c r="BG253" s="245">
        <f>IF(N253="zákl. přenesená",J253,0)</f>
        <v>0</v>
      </c>
      <c r="BH253" s="245">
        <f>IF(N253="sníž. přenesená",J253,0)</f>
        <v>0</v>
      </c>
      <c r="BI253" s="245">
        <f>IF(N253="nulová",J253,0)</f>
        <v>0</v>
      </c>
      <c r="BJ253" s="25" t="s">
        <v>87</v>
      </c>
      <c r="BK253" s="245">
        <f>ROUND(I253*H253,1)</f>
        <v>0</v>
      </c>
      <c r="BL253" s="25" t="s">
        <v>179</v>
      </c>
      <c r="BM253" s="25" t="s">
        <v>2981</v>
      </c>
    </row>
    <row r="254" s="13" customFormat="1">
      <c r="B254" s="261"/>
      <c r="C254" s="262"/>
      <c r="D254" s="248" t="s">
        <v>171</v>
      </c>
      <c r="E254" s="263" t="s">
        <v>36</v>
      </c>
      <c r="F254" s="264" t="s">
        <v>2861</v>
      </c>
      <c r="G254" s="262"/>
      <c r="H254" s="263" t="s">
        <v>36</v>
      </c>
      <c r="I254" s="265"/>
      <c r="J254" s="262"/>
      <c r="K254" s="262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171</v>
      </c>
      <c r="AU254" s="270" t="s">
        <v>89</v>
      </c>
      <c r="AV254" s="13" t="s">
        <v>87</v>
      </c>
      <c r="AW254" s="13" t="s">
        <v>42</v>
      </c>
      <c r="AX254" s="13" t="s">
        <v>79</v>
      </c>
      <c r="AY254" s="270" t="s">
        <v>162</v>
      </c>
    </row>
    <row r="255" s="12" customFormat="1">
      <c r="B255" s="246"/>
      <c r="C255" s="247"/>
      <c r="D255" s="248" t="s">
        <v>171</v>
      </c>
      <c r="E255" s="249" t="s">
        <v>36</v>
      </c>
      <c r="F255" s="250" t="s">
        <v>2982</v>
      </c>
      <c r="G255" s="247"/>
      <c r="H255" s="251">
        <v>7.5</v>
      </c>
      <c r="I255" s="252"/>
      <c r="J255" s="247"/>
      <c r="K255" s="247"/>
      <c r="L255" s="253"/>
      <c r="M255" s="254"/>
      <c r="N255" s="255"/>
      <c r="O255" s="255"/>
      <c r="P255" s="255"/>
      <c r="Q255" s="255"/>
      <c r="R255" s="255"/>
      <c r="S255" s="255"/>
      <c r="T255" s="256"/>
      <c r="AT255" s="257" t="s">
        <v>171</v>
      </c>
      <c r="AU255" s="257" t="s">
        <v>89</v>
      </c>
      <c r="AV255" s="12" t="s">
        <v>89</v>
      </c>
      <c r="AW255" s="12" t="s">
        <v>42</v>
      </c>
      <c r="AX255" s="12" t="s">
        <v>87</v>
      </c>
      <c r="AY255" s="257" t="s">
        <v>162</v>
      </c>
    </row>
    <row r="256" s="1" customFormat="1" ht="25.5" customHeight="1">
      <c r="B256" s="48"/>
      <c r="C256" s="235" t="s">
        <v>416</v>
      </c>
      <c r="D256" s="235" t="s">
        <v>165</v>
      </c>
      <c r="E256" s="236" t="s">
        <v>2983</v>
      </c>
      <c r="F256" s="237" t="s">
        <v>2984</v>
      </c>
      <c r="G256" s="238" t="s">
        <v>174</v>
      </c>
      <c r="H256" s="239">
        <v>4</v>
      </c>
      <c r="I256" s="240"/>
      <c r="J256" s="239">
        <f>ROUND(I256*H256,1)</f>
        <v>0</v>
      </c>
      <c r="K256" s="237" t="s">
        <v>239</v>
      </c>
      <c r="L256" s="74"/>
      <c r="M256" s="241" t="s">
        <v>36</v>
      </c>
      <c r="N256" s="242" t="s">
        <v>50</v>
      </c>
      <c r="O256" s="49"/>
      <c r="P256" s="243">
        <f>O256*H256</f>
        <v>0</v>
      </c>
      <c r="Q256" s="243">
        <v>0.0011900000000000001</v>
      </c>
      <c r="R256" s="243">
        <f>Q256*H256</f>
        <v>0.0047600000000000003</v>
      </c>
      <c r="S256" s="243">
        <v>0</v>
      </c>
      <c r="T256" s="244">
        <f>S256*H256</f>
        <v>0</v>
      </c>
      <c r="AR256" s="25" t="s">
        <v>179</v>
      </c>
      <c r="AT256" s="25" t="s">
        <v>165</v>
      </c>
      <c r="AU256" s="25" t="s">
        <v>89</v>
      </c>
      <c r="AY256" s="25" t="s">
        <v>162</v>
      </c>
      <c r="BE256" s="245">
        <f>IF(N256="základní",J256,0)</f>
        <v>0</v>
      </c>
      <c r="BF256" s="245">
        <f>IF(N256="snížená",J256,0)</f>
        <v>0</v>
      </c>
      <c r="BG256" s="245">
        <f>IF(N256="zákl. přenesená",J256,0)</f>
        <v>0</v>
      </c>
      <c r="BH256" s="245">
        <f>IF(N256="sníž. přenesená",J256,0)</f>
        <v>0</v>
      </c>
      <c r="BI256" s="245">
        <f>IF(N256="nulová",J256,0)</f>
        <v>0</v>
      </c>
      <c r="BJ256" s="25" t="s">
        <v>87</v>
      </c>
      <c r="BK256" s="245">
        <f>ROUND(I256*H256,1)</f>
        <v>0</v>
      </c>
      <c r="BL256" s="25" t="s">
        <v>179</v>
      </c>
      <c r="BM256" s="25" t="s">
        <v>2985</v>
      </c>
    </row>
    <row r="257" s="13" customFormat="1">
      <c r="B257" s="261"/>
      <c r="C257" s="262"/>
      <c r="D257" s="248" t="s">
        <v>171</v>
      </c>
      <c r="E257" s="263" t="s">
        <v>36</v>
      </c>
      <c r="F257" s="264" t="s">
        <v>2861</v>
      </c>
      <c r="G257" s="262"/>
      <c r="H257" s="263" t="s">
        <v>36</v>
      </c>
      <c r="I257" s="265"/>
      <c r="J257" s="262"/>
      <c r="K257" s="262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171</v>
      </c>
      <c r="AU257" s="270" t="s">
        <v>89</v>
      </c>
      <c r="AV257" s="13" t="s">
        <v>87</v>
      </c>
      <c r="AW257" s="13" t="s">
        <v>42</v>
      </c>
      <c r="AX257" s="13" t="s">
        <v>79</v>
      </c>
      <c r="AY257" s="270" t="s">
        <v>162</v>
      </c>
    </row>
    <row r="258" s="12" customFormat="1">
      <c r="B258" s="246"/>
      <c r="C258" s="247"/>
      <c r="D258" s="248" t="s">
        <v>171</v>
      </c>
      <c r="E258" s="249" t="s">
        <v>36</v>
      </c>
      <c r="F258" s="250" t="s">
        <v>2986</v>
      </c>
      <c r="G258" s="247"/>
      <c r="H258" s="251">
        <v>4</v>
      </c>
      <c r="I258" s="252"/>
      <c r="J258" s="247"/>
      <c r="K258" s="247"/>
      <c r="L258" s="253"/>
      <c r="M258" s="254"/>
      <c r="N258" s="255"/>
      <c r="O258" s="255"/>
      <c r="P258" s="255"/>
      <c r="Q258" s="255"/>
      <c r="R258" s="255"/>
      <c r="S258" s="255"/>
      <c r="T258" s="256"/>
      <c r="AT258" s="257" t="s">
        <v>171</v>
      </c>
      <c r="AU258" s="257" t="s">
        <v>89</v>
      </c>
      <c r="AV258" s="12" t="s">
        <v>89</v>
      </c>
      <c r="AW258" s="12" t="s">
        <v>42</v>
      </c>
      <c r="AX258" s="12" t="s">
        <v>87</v>
      </c>
      <c r="AY258" s="257" t="s">
        <v>162</v>
      </c>
    </row>
    <row r="259" s="11" customFormat="1" ht="29.88" customHeight="1">
      <c r="B259" s="219"/>
      <c r="C259" s="220"/>
      <c r="D259" s="221" t="s">
        <v>78</v>
      </c>
      <c r="E259" s="233" t="s">
        <v>1200</v>
      </c>
      <c r="F259" s="233" t="s">
        <v>1201</v>
      </c>
      <c r="G259" s="220"/>
      <c r="H259" s="220"/>
      <c r="I259" s="223"/>
      <c r="J259" s="234">
        <f>BK259</f>
        <v>0</v>
      </c>
      <c r="K259" s="220"/>
      <c r="L259" s="225"/>
      <c r="M259" s="226"/>
      <c r="N259" s="227"/>
      <c r="O259" s="227"/>
      <c r="P259" s="228">
        <f>SUM(P260:P261)</f>
        <v>0</v>
      </c>
      <c r="Q259" s="227"/>
      <c r="R259" s="228">
        <f>SUM(R260:R261)</f>
        <v>0</v>
      </c>
      <c r="S259" s="227"/>
      <c r="T259" s="229">
        <f>SUM(T260:T261)</f>
        <v>0</v>
      </c>
      <c r="AR259" s="230" t="s">
        <v>87</v>
      </c>
      <c r="AT259" s="231" t="s">
        <v>78</v>
      </c>
      <c r="AU259" s="231" t="s">
        <v>87</v>
      </c>
      <c r="AY259" s="230" t="s">
        <v>162</v>
      </c>
      <c r="BK259" s="232">
        <f>SUM(BK260:BK261)</f>
        <v>0</v>
      </c>
    </row>
    <row r="260" s="1" customFormat="1" ht="38.25" customHeight="1">
      <c r="B260" s="48"/>
      <c r="C260" s="235" t="s">
        <v>420</v>
      </c>
      <c r="D260" s="235" t="s">
        <v>165</v>
      </c>
      <c r="E260" s="236" t="s">
        <v>1203</v>
      </c>
      <c r="F260" s="237" t="s">
        <v>1204</v>
      </c>
      <c r="G260" s="238" t="s">
        <v>845</v>
      </c>
      <c r="H260" s="239">
        <v>172.06999999999999</v>
      </c>
      <c r="I260" s="240"/>
      <c r="J260" s="239">
        <f>ROUND(I260*H260,1)</f>
        <v>0</v>
      </c>
      <c r="K260" s="237" t="s">
        <v>239</v>
      </c>
      <c r="L260" s="74"/>
      <c r="M260" s="241" t="s">
        <v>36</v>
      </c>
      <c r="N260" s="242" t="s">
        <v>50</v>
      </c>
      <c r="O260" s="49"/>
      <c r="P260" s="243">
        <f>O260*H260</f>
        <v>0</v>
      </c>
      <c r="Q260" s="243">
        <v>0</v>
      </c>
      <c r="R260" s="243">
        <f>Q260*H260</f>
        <v>0</v>
      </c>
      <c r="S260" s="243">
        <v>0</v>
      </c>
      <c r="T260" s="244">
        <f>S260*H260</f>
        <v>0</v>
      </c>
      <c r="AR260" s="25" t="s">
        <v>179</v>
      </c>
      <c r="AT260" s="25" t="s">
        <v>165</v>
      </c>
      <c r="AU260" s="25" t="s">
        <v>89</v>
      </c>
      <c r="AY260" s="25" t="s">
        <v>162</v>
      </c>
      <c r="BE260" s="245">
        <f>IF(N260="základní",J260,0)</f>
        <v>0</v>
      </c>
      <c r="BF260" s="245">
        <f>IF(N260="snížená",J260,0)</f>
        <v>0</v>
      </c>
      <c r="BG260" s="245">
        <f>IF(N260="zákl. přenesená",J260,0)</f>
        <v>0</v>
      </c>
      <c r="BH260" s="245">
        <f>IF(N260="sníž. přenesená",J260,0)</f>
        <v>0</v>
      </c>
      <c r="BI260" s="245">
        <f>IF(N260="nulová",J260,0)</f>
        <v>0</v>
      </c>
      <c r="BJ260" s="25" t="s">
        <v>87</v>
      </c>
      <c r="BK260" s="245">
        <f>ROUND(I260*H260,1)</f>
        <v>0</v>
      </c>
      <c r="BL260" s="25" t="s">
        <v>179</v>
      </c>
      <c r="BM260" s="25" t="s">
        <v>2987</v>
      </c>
    </row>
    <row r="261" s="1" customFormat="1" ht="38.25" customHeight="1">
      <c r="B261" s="48"/>
      <c r="C261" s="235" t="s">
        <v>424</v>
      </c>
      <c r="D261" s="235" t="s">
        <v>165</v>
      </c>
      <c r="E261" s="236" t="s">
        <v>1207</v>
      </c>
      <c r="F261" s="237" t="s">
        <v>1208</v>
      </c>
      <c r="G261" s="238" t="s">
        <v>845</v>
      </c>
      <c r="H261" s="239">
        <v>172.06999999999999</v>
      </c>
      <c r="I261" s="240"/>
      <c r="J261" s="239">
        <f>ROUND(I261*H261,1)</f>
        <v>0</v>
      </c>
      <c r="K261" s="237" t="s">
        <v>239</v>
      </c>
      <c r="L261" s="74"/>
      <c r="M261" s="241" t="s">
        <v>36</v>
      </c>
      <c r="N261" s="305" t="s">
        <v>50</v>
      </c>
      <c r="O261" s="306"/>
      <c r="P261" s="307">
        <f>O261*H261</f>
        <v>0</v>
      </c>
      <c r="Q261" s="307">
        <v>0</v>
      </c>
      <c r="R261" s="307">
        <f>Q261*H261</f>
        <v>0</v>
      </c>
      <c r="S261" s="307">
        <v>0</v>
      </c>
      <c r="T261" s="308">
        <f>S261*H261</f>
        <v>0</v>
      </c>
      <c r="AR261" s="25" t="s">
        <v>179</v>
      </c>
      <c r="AT261" s="25" t="s">
        <v>165</v>
      </c>
      <c r="AU261" s="25" t="s">
        <v>89</v>
      </c>
      <c r="AY261" s="25" t="s">
        <v>162</v>
      </c>
      <c r="BE261" s="245">
        <f>IF(N261="základní",J261,0)</f>
        <v>0</v>
      </c>
      <c r="BF261" s="245">
        <f>IF(N261="snížená",J261,0)</f>
        <v>0</v>
      </c>
      <c r="BG261" s="245">
        <f>IF(N261="zákl. přenesená",J261,0)</f>
        <v>0</v>
      </c>
      <c r="BH261" s="245">
        <f>IF(N261="sníž. přenesená",J261,0)</f>
        <v>0</v>
      </c>
      <c r="BI261" s="245">
        <f>IF(N261="nulová",J261,0)</f>
        <v>0</v>
      </c>
      <c r="BJ261" s="25" t="s">
        <v>87</v>
      </c>
      <c r="BK261" s="245">
        <f>ROUND(I261*H261,1)</f>
        <v>0</v>
      </c>
      <c r="BL261" s="25" t="s">
        <v>179</v>
      </c>
      <c r="BM261" s="25" t="s">
        <v>2988</v>
      </c>
    </row>
    <row r="262" s="1" customFormat="1" ht="6.96" customHeight="1">
      <c r="B262" s="69"/>
      <c r="C262" s="70"/>
      <c r="D262" s="70"/>
      <c r="E262" s="70"/>
      <c r="F262" s="70"/>
      <c r="G262" s="70"/>
      <c r="H262" s="70"/>
      <c r="I262" s="180"/>
      <c r="J262" s="70"/>
      <c r="K262" s="70"/>
      <c r="L262" s="74"/>
    </row>
  </sheetData>
  <sheetProtection sheet="1" autoFilter="0" formatColumns="0" formatRows="0" objects="1" scenarios="1" spinCount="100000" saltValue="Tm4RU0I53zhcNnbbrV2oEiQ3okEGd1kmMkipplwMp2MeVTS63hvk+iLvQ35I9pRiC8eE6z5OHe4mtcLDOQr3Hw==" hashValue="9GRAMOp5Jm+NLPJbPC8t82jTZTKnjlIyu4/JEGjAVOlL8tdGlZ5w05I1+/eV5aSLHBdxPQr44avFKtfT5E2xeA==" algorithmName="SHA-512" password="CC35"/>
  <autoFilter ref="C87:K261"/>
  <mergeCells count="13">
    <mergeCell ref="E7:H7"/>
    <mergeCell ref="E9:H9"/>
    <mergeCell ref="E11:H11"/>
    <mergeCell ref="E26:H26"/>
    <mergeCell ref="E47:H47"/>
    <mergeCell ref="E49:H49"/>
    <mergeCell ref="E51:H51"/>
    <mergeCell ref="J55:J56"/>
    <mergeCell ref="E76:H76"/>
    <mergeCell ref="E78:H78"/>
    <mergeCell ref="E80:H80"/>
    <mergeCell ref="G1:H1"/>
    <mergeCell ref="L2:V2"/>
  </mergeCells>
  <hyperlinks>
    <hyperlink ref="F1:G1" location="C2" display="1) Krycí list soupisu"/>
    <hyperlink ref="G1:H1" location="C58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Martina Beňáková</dc:creator>
  <cp:lastModifiedBy>Martina Beňáková</cp:lastModifiedBy>
  <dcterms:created xsi:type="dcterms:W3CDTF">2018-08-05T20:12:15Z</dcterms:created>
  <dcterms:modified xsi:type="dcterms:W3CDTF">2018-08-05T20:12:47Z</dcterms:modified>
</cp:coreProperties>
</file>